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omments2.xml" ContentType="application/vnd.openxmlformats-officedocument.spreadsheetml.comments+xml"/>
  <Override PartName="/xl/customProperty4.bin" ContentType="application/vnd.openxmlformats-officedocument.spreadsheetml.customProperty"/>
  <Override PartName="/xl/comments3.xml" ContentType="application/vnd.openxmlformats-officedocument.spreadsheetml.comments+xml"/>
  <Override PartName="/xl/customProperty5.bin" ContentType="application/vnd.openxmlformats-officedocument.spreadsheetml.customProperty"/>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MMOUGIAS\Downloads\"/>
    </mc:Choice>
  </mc:AlternateContent>
  <bookViews>
    <workbookView xWindow="0" yWindow="0" windowWidth="28800" windowHeight="12210" tabRatio="933"/>
  </bookViews>
  <sheets>
    <sheet name="Historical Model Cover Page" sheetId="7" r:id="rId1"/>
    <sheet name="Consolidated Model" sheetId="1" r:id="rId2"/>
    <sheet name="Core Business Model" sheetId="2" r:id="rId3"/>
    <sheet name="New Business Model" sheetId="3" r:id="rId4"/>
    <sheet name="Box Office &amp; Network Stats"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c" localSheetId="1">#REF!</definedName>
    <definedName name="\c" localSheetId="2">#REF!</definedName>
    <definedName name="\c" localSheetId="3">#REF!</definedName>
    <definedName name="\c">#REF!</definedName>
    <definedName name="\P" localSheetId="1">#REF!</definedName>
    <definedName name="\P" localSheetId="2">#REF!</definedName>
    <definedName name="\P" localSheetId="3">#REF!</definedName>
    <definedName name="\P">#REF!</definedName>
    <definedName name="\S" localSheetId="1">#REF!</definedName>
    <definedName name="\S" localSheetId="2">#REF!</definedName>
    <definedName name="\S" localSheetId="3">#REF!</definedName>
    <definedName name="\S">#REF!</definedName>
    <definedName name="\Y" localSheetId="1">#REF!</definedName>
    <definedName name="\Y" localSheetId="2">#REF!</definedName>
    <definedName name="\Y" localSheetId="3">#REF!</definedName>
    <definedName name="\Y">#REF!</definedName>
    <definedName name="___INV04" localSheetId="1">#REF!</definedName>
    <definedName name="___INV04" localSheetId="2">#REF!</definedName>
    <definedName name="___INV04" localSheetId="3">#REF!</definedName>
    <definedName name="___INV04">#REF!</definedName>
    <definedName name="___VM002" localSheetId="1">#REF!</definedName>
    <definedName name="___VM002" localSheetId="2">#REF!</definedName>
    <definedName name="___VM002" localSheetId="3">#REF!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 localSheetId="2">#REF!</definedName>
    <definedName name="__INV04" localSheetId="3">#REF!</definedName>
    <definedName name="__INV04">#REF!</definedName>
    <definedName name="__VM002" localSheetId="1">#REF!</definedName>
    <definedName name="__VM002" localSheetId="2">#REF!</definedName>
    <definedName name="__VM002" localSheetId="3">#REF!</definedName>
    <definedName name="__VM002">#REF!</definedName>
    <definedName name="_INV04" localSheetId="1">#REF!</definedName>
    <definedName name="_INV04" localSheetId="2">#REF!</definedName>
    <definedName name="_INV04" localSheetId="3">#REF!</definedName>
    <definedName name="_INV04">#REF!</definedName>
    <definedName name="_Order1" hidden="1">255</definedName>
    <definedName name="_VM002" localSheetId="1">#REF!</definedName>
    <definedName name="_VM002" localSheetId="2">#REF!</definedName>
    <definedName name="_VM002" localSheetId="3">#REF!</definedName>
    <definedName name="_VM002">#REF!</definedName>
    <definedName name="A" localSheetId="1">#REF!</definedName>
    <definedName name="A" localSheetId="2">#REF!</definedName>
    <definedName name="A" localSheetId="3">#REF!</definedName>
    <definedName name="A">#REF!</definedName>
    <definedName name="Address_of_Property" localSheetId="1">#REF!</definedName>
    <definedName name="Address_of_Property" localSheetId="2">#REF!</definedName>
    <definedName name="Address_of_Property" localSheetId="3">#REF!</definedName>
    <definedName name="Address_of_Property">#REF!</definedName>
    <definedName name="AdvRenTot">[1]CapEx!$H$31</definedName>
    <definedName name="Analysis_Orientation" localSheetId="1">#REF!</definedName>
    <definedName name="Analysis_Orientation" localSheetId="2">#REF!</definedName>
    <definedName name="Analysis_Orientation" localSheetId="3">#REF!</definedName>
    <definedName name="Analysis_Orientation">#REF!</definedName>
    <definedName name="Analysis_Title" localSheetId="1">#REF!</definedName>
    <definedName name="Analysis_Title" localSheetId="2">#REF!</definedName>
    <definedName name="Analysis_Title" localSheetId="3">#REF!</definedName>
    <definedName name="Analysis_Title">#REF!</definedName>
    <definedName name="Architecture">[1]CapEx!$B$51</definedName>
    <definedName name="Area_Bldg_GLA" localSheetId="1">#REF!</definedName>
    <definedName name="Area_Bldg_GLA" localSheetId="2">#REF!</definedName>
    <definedName name="Area_Bldg_GLA" localSheetId="3">#REF!</definedName>
    <definedName name="Area_Bldg_GLA">#REF!</definedName>
    <definedName name="Area_Loss_Factor" localSheetId="1">#REF!</definedName>
    <definedName name="Area_Loss_Factor" localSheetId="2">#REF!</definedName>
    <definedName name="Area_Loss_Factor" localSheetId="3">#REF!</definedName>
    <definedName name="Area_Loss_Factor">#REF!</definedName>
    <definedName name="Area_Percent_Calc" localSheetId="1">#REF!</definedName>
    <definedName name="Area_Percent_Calc" localSheetId="2">#REF!</definedName>
    <definedName name="Area_Percent_Calc" localSheetId="3">#REF!</definedName>
    <definedName name="Area_Percent_Calc">#REF!</definedName>
    <definedName name="Area_Percent_Input" localSheetId="1">#REF!</definedName>
    <definedName name="Area_Percent_Input" localSheetId="2">#REF!</definedName>
    <definedName name="Area_Percent_Input" localSheetId="3">#REF!</definedName>
    <definedName name="Area_Percent_Input">#REF!</definedName>
    <definedName name="Area_Sq_Ft" localSheetId="1">#REF!</definedName>
    <definedName name="Area_Sq_Ft" localSheetId="2">#REF!</definedName>
    <definedName name="Area_Sq_Ft" localSheetId="3">#REF!</definedName>
    <definedName name="Area_Sq_Ft">#REF!</definedName>
    <definedName name="Area_Sq_Ft_Useable" localSheetId="1">#REF!</definedName>
    <definedName name="Area_Sq_Ft_Useable" localSheetId="2">#REF!</definedName>
    <definedName name="Area_Sq_Ft_Useable" localSheetId="3">#REF!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 localSheetId="2">#REF!</definedName>
    <definedName name="B" localSheetId="3">#REF!</definedName>
    <definedName name="B">#REF!</definedName>
    <definedName name="benefits">[2]Assump!$B$26</definedName>
    <definedName name="BO_Data">[3]Data!$A$4:$D$257</definedName>
    <definedName name="Bottom_Area" localSheetId="1">#REF!</definedName>
    <definedName name="Bottom_Area" localSheetId="2">#REF!</definedName>
    <definedName name="Bottom_Area" localSheetId="3">#REF!</definedName>
    <definedName name="Bottom_Area">#REF!</definedName>
    <definedName name="Broker_Name" localSheetId="1">#REF!</definedName>
    <definedName name="Broker_Name" localSheetId="2">#REF!</definedName>
    <definedName name="Broker_Name" localSheetId="3">#REF!</definedName>
    <definedName name="Broker_Name">#REF!</definedName>
    <definedName name="Broker_Other">[1]CapEx!$B$54</definedName>
    <definedName name="BuiCosBefInf">[1]CapEx!$F$11</definedName>
    <definedName name="BuiCosInf">[1]CapEx!$G$11</definedName>
    <definedName name="C_" localSheetId="1">#REF!</definedName>
    <definedName name="C_" localSheetId="2">#REF!</definedName>
    <definedName name="C_" localSheetId="3">#REF!</definedName>
    <definedName name="C_">#REF!</definedName>
    <definedName name="capex" localSheetId="4">'[4]Prod Cash Flow Oct 14 Budget'!#REF!</definedName>
    <definedName name="capex" localSheetId="1">'[4]Prod Cash Flow Oct 14 Budget'!#REF!</definedName>
    <definedName name="capex" localSheetId="2">'[4]Prod Cash Flow Oct 14 Budget'!#REF!</definedName>
    <definedName name="capex" localSheetId="3">'[4]Prod Cash Flow Oct 14 Budget'!#REF!</definedName>
    <definedName name="capex">'[4]Prod Cash Flow Oct 14 Budget'!#REF!</definedName>
    <definedName name="cash" localSheetId="1">'[5]OL rent_  Addtn''l rent'!#REF!</definedName>
    <definedName name="cash" localSheetId="2">'[5]OL rent_  Addtn''l rent'!#REF!</definedName>
    <definedName name="cash" localSheetId="3">'[5]OL rent_  Addtn''l rent'!#REF!</definedName>
    <definedName name="cash">'[5]OL rent_  Addtn''l rent'!#REF!</definedName>
    <definedName name="Century_Field" localSheetId="1">#REF!</definedName>
    <definedName name="Century_Field" localSheetId="2">#REF!</definedName>
    <definedName name="Century_Field" localSheetId="3">#REF!</definedName>
    <definedName name="Century_Field">#REF!</definedName>
    <definedName name="CinLicTot">[1]CapEx!$H$35</definedName>
    <definedName name="Clean_Matrix" localSheetId="1">#REF!</definedName>
    <definedName name="Clean_Matrix" localSheetId="2">#REF!</definedName>
    <definedName name="Clean_Matrix" localSheetId="3">#REF!</definedName>
    <definedName name="Clean_Matrix">#REF!</definedName>
    <definedName name="Clean_Matrix_Input" localSheetId="1">#REF!</definedName>
    <definedName name="Clean_Matrix_Input" localSheetId="2">#REF!</definedName>
    <definedName name="Clean_Matrix_Input" localSheetId="3">#REF!</definedName>
    <definedName name="Clean_Matrix_Input">#REF!</definedName>
    <definedName name="Clean_Occupancy_Tax?" localSheetId="1">#REF!</definedName>
    <definedName name="Clean_Occupancy_Tax?" localSheetId="2">#REF!</definedName>
    <definedName name="Clean_Occupancy_Tax?" localSheetId="3">#REF!</definedName>
    <definedName name="Clean_Occupancy_Tax?">#REF!</definedName>
    <definedName name="Clean_per_Sq_Ft" localSheetId="1">#REF!</definedName>
    <definedName name="Clean_per_Sq_Ft" localSheetId="2">#REF!</definedName>
    <definedName name="Clean_per_Sq_Ft" localSheetId="3">#REF!</definedName>
    <definedName name="Clean_per_Sq_Ft">#REF!</definedName>
    <definedName name="Clean_Start_Date" localSheetId="1">#REF!</definedName>
    <definedName name="Clean_Start_Date" localSheetId="2">#REF!</definedName>
    <definedName name="Clean_Start_Date" localSheetId="3">#REF!</definedName>
    <definedName name="Clean_Start_Date">#REF!</definedName>
    <definedName name="Clean_Start_Mth" localSheetId="1">#REF!</definedName>
    <definedName name="Clean_Start_Mth" localSheetId="2">#REF!</definedName>
    <definedName name="Clean_Start_Mth" localSheetId="3">#REF!</definedName>
    <definedName name="Clean_Start_Mth">#REF!</definedName>
    <definedName name="Clean_Start_Yr" localSheetId="1">#REF!</definedName>
    <definedName name="Clean_Start_Yr" localSheetId="2">#REF!</definedName>
    <definedName name="Clean_Start_Yr" localSheetId="3">#REF!</definedName>
    <definedName name="Clean_Start_Yr">#REF!</definedName>
    <definedName name="Clean_Title" localSheetId="1">#REF!</definedName>
    <definedName name="Clean_Title" localSheetId="2">#REF!</definedName>
    <definedName name="Clean_Title" localSheetId="3">#REF!</definedName>
    <definedName name="Clean_Title">#REF!</definedName>
    <definedName name="Client_Name" localSheetId="1">#REF!</definedName>
    <definedName name="Client_Name" localSheetId="2">#REF!</definedName>
    <definedName name="Client_Name" localSheetId="3">#REF!</definedName>
    <definedName name="Client_Name">#REF!</definedName>
    <definedName name="Column_Number" localSheetId="1">#REF!</definedName>
    <definedName name="Column_Number" localSheetId="2">#REF!</definedName>
    <definedName name="Column_Number" localSheetId="3">#REF!</definedName>
    <definedName name="Column_Number">#REF!</definedName>
    <definedName name="Comm_Pay_Percentage" localSheetId="1">#REF!</definedName>
    <definedName name="Comm_Pay_Percentage" localSheetId="2">#REF!</definedName>
    <definedName name="Comm_Pay_Percentage" localSheetId="3">#REF!</definedName>
    <definedName name="Comm_Pay_Percentage">#REF!</definedName>
    <definedName name="Comm_Payout_Vector" localSheetId="1">#REF!</definedName>
    <definedName name="Comm_Payout_Vector" localSheetId="2">#REF!</definedName>
    <definedName name="Comm_Payout_Vector" localSheetId="3">#REF!</definedName>
    <definedName name="Comm_Payout_Vector">#REF!</definedName>
    <definedName name="Comm_Payout_Vector_Input" localSheetId="1">#REF!</definedName>
    <definedName name="Comm_Payout_Vector_Input" localSheetId="2">#REF!</definedName>
    <definedName name="Comm_Payout_Vector_Input" localSheetId="3">#REF!</definedName>
    <definedName name="Comm_Payout_Vector_Input">#REF!</definedName>
    <definedName name="Comm_Sched_Vector" localSheetId="1">#REF!</definedName>
    <definedName name="Comm_Sched_Vector" localSheetId="2">#REF!</definedName>
    <definedName name="Comm_Sched_Vector" localSheetId="3">#REF!</definedName>
    <definedName name="Comm_Sched_Vector">#REF!</definedName>
    <definedName name="Comm_Sched_Vector_Input" localSheetId="1">#REF!</definedName>
    <definedName name="Comm_Sched_Vector_Input" localSheetId="2">#REF!</definedName>
    <definedName name="Comm_Sched_Vector_Input" localSheetId="3">#REF!</definedName>
    <definedName name="Comm_Sched_Vector_Input">#REF!</definedName>
    <definedName name="Commissions_Total" localSheetId="1">#REF!</definedName>
    <definedName name="Commissions_Total" localSheetId="2">#REF!</definedName>
    <definedName name="Commissions_Total" localSheetId="3">#REF!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 localSheetId="2">#REF!</definedName>
    <definedName name="contingency" localSheetId="3">#REF!</definedName>
    <definedName name="contingency">#REF!</definedName>
    <definedName name="Correct_ISS_Nov_02" localSheetId="1">#REF!</definedName>
    <definedName name="Correct_ISS_Nov_02" localSheetId="2">#REF!</definedName>
    <definedName name="Correct_ISS_Nov_02" localSheetId="3">#REF!</definedName>
    <definedName name="Correct_ISS_Nov_02">#REF!</definedName>
    <definedName name="Cost_of_Debt_PreTax" localSheetId="1">#REF!</definedName>
    <definedName name="Cost_of_Debt_PreTax" localSheetId="2">#REF!</definedName>
    <definedName name="Cost_of_Debt_PreTax" localSheetId="3">#REF!</definedName>
    <definedName name="Cost_of_Debt_PreTax">#REF!</definedName>
    <definedName name="CPI_Base_Rent" localSheetId="1">#REF!</definedName>
    <definedName name="CPI_Base_Rent" localSheetId="2">#REF!</definedName>
    <definedName name="CPI_Base_Rent" localSheetId="3">#REF!</definedName>
    <definedName name="CPI_Base_Rent">#REF!</definedName>
    <definedName name="CPI_Base_year" localSheetId="1">#REF!</definedName>
    <definedName name="CPI_Base_year" localSheetId="2">#REF!</definedName>
    <definedName name="CPI_Base_year" localSheetId="3">#REF!</definedName>
    <definedName name="CPI_Base_year">#REF!</definedName>
    <definedName name="CPI_Curr_Accrued_Escal" localSheetId="1">#REF!</definedName>
    <definedName name="CPI_Curr_Accrued_Escal" localSheetId="2">#REF!</definedName>
    <definedName name="CPI_Curr_Accrued_Escal" localSheetId="3">#REF!</definedName>
    <definedName name="CPI_Curr_Accrued_Escal">#REF!</definedName>
    <definedName name="CPI_Index_Vector" localSheetId="1">#REF!</definedName>
    <definedName name="CPI_Index_Vector" localSheetId="2">#REF!</definedName>
    <definedName name="CPI_Index_Vector" localSheetId="3">#REF!</definedName>
    <definedName name="CPI_Index_Vector">#REF!</definedName>
    <definedName name="CPI_Matrix" localSheetId="1">#REF!</definedName>
    <definedName name="CPI_Matrix" localSheetId="2">#REF!</definedName>
    <definedName name="CPI_Matrix" localSheetId="3">#REF!</definedName>
    <definedName name="CPI_Matrix">#REF!</definedName>
    <definedName name="CPI_Matrix_Input" localSheetId="1">#REF!</definedName>
    <definedName name="CPI_Matrix_Input" localSheetId="2">#REF!</definedName>
    <definedName name="CPI_Matrix_Input" localSheetId="3">#REF!</definedName>
    <definedName name="CPI_Matrix_Input">#REF!</definedName>
    <definedName name="CPI_Percentage" localSheetId="1">#REF!</definedName>
    <definedName name="CPI_Percentage" localSheetId="2">#REF!</definedName>
    <definedName name="CPI_Percentage" localSheetId="3">#REF!</definedName>
    <definedName name="CPI_Percentage">#REF!</definedName>
    <definedName name="CPI_Start_Date" localSheetId="1">#REF!</definedName>
    <definedName name="CPI_Start_Date" localSheetId="2">#REF!</definedName>
    <definedName name="CPI_Start_Date" localSheetId="3">#REF!</definedName>
    <definedName name="CPI_Start_Date">#REF!</definedName>
    <definedName name="CPI_Start_Mth" localSheetId="1">#REF!</definedName>
    <definedName name="CPI_Start_Mth" localSheetId="2">#REF!</definedName>
    <definedName name="CPI_Start_Mth" localSheetId="3">#REF!</definedName>
    <definedName name="CPI_Start_Mth">#REF!</definedName>
    <definedName name="CPI_Start_Yr" localSheetId="1">#REF!</definedName>
    <definedName name="CPI_Start_Yr" localSheetId="2">#REF!</definedName>
    <definedName name="CPI_Start_Yr" localSheetId="3">#REF!</definedName>
    <definedName name="CPI_Start_Yr">#REF!</definedName>
    <definedName name="CPI_Title" localSheetId="1">#REF!</definedName>
    <definedName name="CPI_Title" localSheetId="2">#REF!</definedName>
    <definedName name="CPI_Title" localSheetId="3">#REF!</definedName>
    <definedName name="CPI_Title">#REF!</definedName>
    <definedName name="_xlnm.Criteria" localSheetId="4">[6]PERSTIME!#REF!</definedName>
    <definedName name="_xlnm.Criteria" localSheetId="1">[6]PERSTIME!#REF!</definedName>
    <definedName name="_xlnm.Criteria" localSheetId="2">[6]PERSTIME!#REF!</definedName>
    <definedName name="_xlnm.Criteria" localSheetId="3">[6]PERSTIME!#REF!</definedName>
    <definedName name="_xlnm.Criteria">[6]PERSTIME!#REF!</definedName>
    <definedName name="Cumm_BO" localSheetId="1">#REF!</definedName>
    <definedName name="Cumm_BO" localSheetId="2">#REF!</definedName>
    <definedName name="Cumm_BO" localSheetId="3">#REF!</definedName>
    <definedName name="Cumm_BO">#REF!</definedName>
    <definedName name="curr_conv">[2]Assump!$A$4:$M$10</definedName>
    <definedName name="curr_fcst">[7]Kicker!$AB$8</definedName>
    <definedName name="Curr_Yr">[8]Kicker!$AA$19</definedName>
    <definedName name="DATA" localSheetId="1">#REF!</definedName>
    <definedName name="DATA" localSheetId="2">#REF!</definedName>
    <definedName name="DATA" localSheetId="3">#REF!</definedName>
    <definedName name="DATA">#REF!</definedName>
    <definedName name="Date_of_Analysis" localSheetId="1">#REF!</definedName>
    <definedName name="Date_of_Analysis" localSheetId="2">#REF!</definedName>
    <definedName name="Date_of_Analysis" localSheetId="3">#REF!</definedName>
    <definedName name="Date_of_Analysis">#REF!</definedName>
    <definedName name="Date_of_Analysis_Month" localSheetId="1">#REF!</definedName>
    <definedName name="Date_of_Analysis_Month" localSheetId="2">#REF!</definedName>
    <definedName name="Date_of_Analysis_Month" localSheetId="3">#REF!</definedName>
    <definedName name="Date_of_Analysis_Month">#REF!</definedName>
    <definedName name="Date_of_Analysis_Year" localSheetId="1">#REF!</definedName>
    <definedName name="Date_of_Analysis_Year" localSheetId="2">#REF!</definedName>
    <definedName name="Date_of_Analysis_Year" localSheetId="3">#REF!</definedName>
    <definedName name="Date_of_Analysis_Year">#REF!</definedName>
    <definedName name="Date_of_Expiration" localSheetId="1">#REF!</definedName>
    <definedName name="Date_of_Expiration" localSheetId="2">#REF!</definedName>
    <definedName name="Date_of_Expiration" localSheetId="3">#REF!</definedName>
    <definedName name="Date_of_Expiration">#REF!</definedName>
    <definedName name="Date_of_Expiration_Mth" localSheetId="1">#REF!</definedName>
    <definedName name="Date_of_Expiration_Mth" localSheetId="2">#REF!</definedName>
    <definedName name="Date_of_Expiration_Mth" localSheetId="3">#REF!</definedName>
    <definedName name="Date_of_Expiration_Mth">#REF!</definedName>
    <definedName name="Date_of_Expiration_Yr" localSheetId="1">#REF!</definedName>
    <definedName name="Date_of_Expiration_Yr" localSheetId="2">#REF!</definedName>
    <definedName name="Date_of_Expiration_Yr" localSheetId="3">#REF!</definedName>
    <definedName name="Date_of_Expiration_Yr">#REF!</definedName>
    <definedName name="Date_of_Lease" localSheetId="1">#REF!</definedName>
    <definedName name="Date_of_Lease" localSheetId="2">#REF!</definedName>
    <definedName name="Date_of_Lease" localSheetId="3">#REF!</definedName>
    <definedName name="Date_of_Lease">#REF!</definedName>
    <definedName name="Date_of_Lease_Month" localSheetId="1">#REF!</definedName>
    <definedName name="Date_of_Lease_Month" localSheetId="2">#REF!</definedName>
    <definedName name="Date_of_Lease_Month" localSheetId="3">#REF!</definedName>
    <definedName name="Date_of_Lease_Month">#REF!</definedName>
    <definedName name="Date_of_Lease_Year" localSheetId="1">#REF!</definedName>
    <definedName name="Date_of_Lease_Year" localSheetId="2">#REF!</definedName>
    <definedName name="Date_of_Lease_Year" localSheetId="3">#REF!</definedName>
    <definedName name="Date_of_Lease_Year">#REF!</definedName>
    <definedName name="Days">'[9]Data Input'!$AA$17</definedName>
    <definedName name="DF_GRID_1" localSheetId="1">#REF!</definedName>
    <definedName name="DF_GRID_1" localSheetId="2">#REF!</definedName>
    <definedName name="DF_GRID_1" localSheetId="3">#REF!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 localSheetId="2">#REF!</definedName>
    <definedName name="Discount_Date" localSheetId="3">#REF!</definedName>
    <definedName name="Discount_Date">#REF!</definedName>
    <definedName name="Discount_Factor" localSheetId="1">#REF!</definedName>
    <definedName name="Discount_Factor" localSheetId="2">#REF!</definedName>
    <definedName name="Discount_Factor" localSheetId="3">#REF!</definedName>
    <definedName name="Discount_Factor">#REF!</definedName>
    <definedName name="Discount_Rate" localSheetId="1">#REF!</definedName>
    <definedName name="Discount_Rate" localSheetId="2">#REF!</definedName>
    <definedName name="Discount_Rate" localSheetId="3">#REF!</definedName>
    <definedName name="Discount_Rate">#REF!</definedName>
    <definedName name="DKP_benefits">[2]Assump!$B$27</definedName>
    <definedName name="DocType" localSheetId="4">Word</definedName>
    <definedName name="DocType" localSheetId="1">Word</definedName>
    <definedName name="DocType" localSheetId="2">Word</definedName>
    <definedName name="DocType" localSheetId="3">Word</definedName>
    <definedName name="DocType">Word</definedName>
    <definedName name="DocType2" localSheetId="4">Word</definedName>
    <definedName name="DocType2" localSheetId="1">Word</definedName>
    <definedName name="DocType2" localSheetId="2">Word</definedName>
    <definedName name="DocType2" localSheetId="3">Word</definedName>
    <definedName name="DocType2">Word</definedName>
    <definedName name="drate">'[10]New Films Home Video'!$D$6</definedName>
    <definedName name="eee" localSheetId="1">#REF!,#REF!,#REF!,#REF!,#REF!,#REF!,#REF!,#REF!,#REF!,#REF!,#REF!,#REF!</definedName>
    <definedName name="eee" localSheetId="2">#REF!,#REF!,#REF!,#REF!,#REF!,#REF!,#REF!,#REF!,#REF!,#REF!,#REF!,#REF!</definedName>
    <definedName name="eee" localSheetId="3">#REF!,#REF!,#REF!,#REF!,#REF!,#REF!,#REF!,#REF!,#REF!,#REF!,#REF!,#REF!</definedName>
    <definedName name="eee">#REF!,#REF!,#REF!,#REF!,#REF!,#REF!,#REF!,#REF!,#REF!,#REF!,#REF!,#REF!</definedName>
    <definedName name="Elec_Growth_Matrix" localSheetId="1">#REF!</definedName>
    <definedName name="Elec_Growth_Matrix" localSheetId="2">#REF!</definedName>
    <definedName name="Elec_Growth_Matrix" localSheetId="3">#REF!</definedName>
    <definedName name="Elec_Growth_Matrix">#REF!</definedName>
    <definedName name="Elec_Growth_Matrix_Input" localSheetId="1">#REF!</definedName>
    <definedName name="Elec_Growth_Matrix_Input" localSheetId="2">#REF!</definedName>
    <definedName name="Elec_Growth_Matrix_Input" localSheetId="3">#REF!</definedName>
    <definedName name="Elec_Growth_Matrix_Input">#REF!</definedName>
    <definedName name="Elec_Occupancy_Tax?" localSheetId="1">#REF!</definedName>
    <definedName name="Elec_Occupancy_Tax?" localSheetId="2">#REF!</definedName>
    <definedName name="Elec_Occupancy_Tax?" localSheetId="3">#REF!</definedName>
    <definedName name="Elec_Occupancy_Tax?">#REF!</definedName>
    <definedName name="Elec_per_Sq_Ft" localSheetId="1">#REF!</definedName>
    <definedName name="Elec_per_Sq_Ft" localSheetId="2">#REF!</definedName>
    <definedName name="Elec_per_Sq_Ft" localSheetId="3">#REF!</definedName>
    <definedName name="Elec_per_Sq_Ft">#REF!</definedName>
    <definedName name="Elec_Start_Date" localSheetId="1">#REF!</definedName>
    <definedName name="Elec_Start_Date" localSheetId="2">#REF!</definedName>
    <definedName name="Elec_Start_Date" localSheetId="3">#REF!</definedName>
    <definedName name="Elec_Start_Date">#REF!</definedName>
    <definedName name="Elec_Start_Mth" localSheetId="1">#REF!</definedName>
    <definedName name="Elec_Start_Mth" localSheetId="2">#REF!</definedName>
    <definedName name="Elec_Start_Mth" localSheetId="3">#REF!</definedName>
    <definedName name="Elec_Start_Mth">#REF!</definedName>
    <definedName name="Elec_Start_Yr" localSheetId="1">#REF!</definedName>
    <definedName name="Elec_Start_Yr" localSheetId="2">#REF!</definedName>
    <definedName name="Elec_Start_Yr" localSheetId="3">#REF!</definedName>
    <definedName name="Elec_Start_Yr">#REF!</definedName>
    <definedName name="Elec_Title" localSheetId="1">#REF!</definedName>
    <definedName name="Elec_Title" localSheetId="2">#REF!</definedName>
    <definedName name="Elec_Title" localSheetId="3">#REF!</definedName>
    <definedName name="Elec_Title">#REF!</definedName>
    <definedName name="emp_data" localSheetId="1">#REF!</definedName>
    <definedName name="emp_data" localSheetId="2">#REF!</definedName>
    <definedName name="emp_data" localSheetId="3">#REF!</definedName>
    <definedName name="emp_data">#REF!</definedName>
    <definedName name="ENG" localSheetId="1">#REF!</definedName>
    <definedName name="ENG" localSheetId="2">#REF!</definedName>
    <definedName name="ENG" localSheetId="3">#REF!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AliasTable" localSheetId="2">"Default"</definedName>
    <definedName name="EssAliasTable" localSheetId="3">"Default"</definedName>
    <definedName name="EssLatest" localSheetId="1">"Jan"</definedName>
    <definedName name="EssLatest" localSheetId="2">"Jan"</definedName>
    <definedName name="EssLatest" localSheetId="3">"Jan"</definedName>
    <definedName name="EssOptions" localSheetId="1">"A1100000000111000011001101020_03n/a03n/a"</definedName>
    <definedName name="EssOptions" localSheetId="2">"A1100000000111000011001101020_03n/a03n/a"</definedName>
    <definedName name="EssOptions" localSheetId="3">"A1100000000111000011001101020_03n/a03n/a"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 localSheetId="2">#REF!</definedName>
    <definedName name="Factor_3D" localSheetId="3">#REF!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 localSheetId="2">#REF!,#REF!,#REF!,#REF!,#REF!,#REF!,#REF!,#REF!,#REF!,#REF!,#REF!,#REF!,#REF!,#REF!,#REF!,#REF!,#REF!</definedName>
    <definedName name="fff" localSheetId="3">#REF!,#REF!,#REF!,#REF!,#REF!,#REF!,#REF!,#REF!,#REF!,#REF!,#REF!,#REF!,#REF!,#REF!,#REF!,#REF!,#REF!</definedName>
    <definedName name="fff">#REF!,#REF!,#REF!,#REF!,#REF!,#REF!,#REF!,#REF!,#REF!,#REF!,#REF!,#REF!,#REF!,#REF!,#REF!,#REF!,#REF!</definedName>
    <definedName name="fincase">[11]Model!$K$8</definedName>
    <definedName name="FNote_Cleaning" localSheetId="1">#REF!</definedName>
    <definedName name="FNote_Cleaning" localSheetId="2">#REF!</definedName>
    <definedName name="FNote_Cleaning" localSheetId="3">#REF!</definedName>
    <definedName name="FNote_Cleaning">#REF!</definedName>
    <definedName name="FNote_CPI" localSheetId="1">#REF!</definedName>
    <definedName name="FNote_CPI" localSheetId="2">#REF!</definedName>
    <definedName name="FNote_CPI" localSheetId="3">#REF!</definedName>
    <definedName name="FNote_CPI">#REF!</definedName>
    <definedName name="FNote_Eff_RSF" localSheetId="1">#REF!</definedName>
    <definedName name="FNote_Eff_RSF" localSheetId="2">#REF!</definedName>
    <definedName name="FNote_Eff_RSF" localSheetId="3">#REF!</definedName>
    <definedName name="FNote_Eff_RSF">#REF!</definedName>
    <definedName name="FNote_Electric" localSheetId="1">#REF!</definedName>
    <definedName name="FNote_Electric" localSheetId="2">#REF!</definedName>
    <definedName name="FNote_Electric" localSheetId="3">#REF!</definedName>
    <definedName name="FNote_Electric">#REF!</definedName>
    <definedName name="FNote_Free_Rent" localSheetId="1">#REF!</definedName>
    <definedName name="FNote_Free_Rent" localSheetId="2">#REF!</definedName>
    <definedName name="FNote_Free_Rent" localSheetId="3">#REF!</definedName>
    <definedName name="FNote_Free_Rent">#REF!</definedName>
    <definedName name="FNote_NPV" localSheetId="1">#REF!</definedName>
    <definedName name="FNote_NPV" localSheetId="2">#REF!</definedName>
    <definedName name="FNote_NPV" localSheetId="3">#REF!</definedName>
    <definedName name="FNote_NPV">#REF!</definedName>
    <definedName name="FNote_Occup_Tax" localSheetId="1">#REF!</definedName>
    <definedName name="FNote_Occup_Tax" localSheetId="2">#REF!</definedName>
    <definedName name="FNote_Occup_Tax" localSheetId="3">#REF!</definedName>
    <definedName name="FNote_Occup_Tax">#REF!</definedName>
    <definedName name="FNote_OE" localSheetId="1">#REF!</definedName>
    <definedName name="FNote_OE" localSheetId="2">#REF!</definedName>
    <definedName name="FNote_OE" localSheetId="3">#REF!</definedName>
    <definedName name="FNote_OE">#REF!</definedName>
    <definedName name="Fnote_PW" localSheetId="1">#REF!</definedName>
    <definedName name="Fnote_PW" localSheetId="2">#REF!</definedName>
    <definedName name="Fnote_PW" localSheetId="3">#REF!</definedName>
    <definedName name="Fnote_PW">#REF!</definedName>
    <definedName name="FNote_PWD" localSheetId="1">#REF!</definedName>
    <definedName name="FNote_PWD" localSheetId="2">#REF!</definedName>
    <definedName name="FNote_PWD" localSheetId="3">#REF!</definedName>
    <definedName name="FNote_PWD">#REF!</definedName>
    <definedName name="FNote_RE_Tax" localSheetId="1">#REF!</definedName>
    <definedName name="FNote_RE_Tax" localSheetId="2">#REF!</definedName>
    <definedName name="FNote_RE_Tax" localSheetId="3">#REF!</definedName>
    <definedName name="FNote_RE_Tax">#REF!</definedName>
    <definedName name="FNote_Rent" localSheetId="1">#REF!</definedName>
    <definedName name="FNote_Rent" localSheetId="2">#REF!</definedName>
    <definedName name="FNote_Rent" localSheetId="3">#REF!</definedName>
    <definedName name="FNote_Rent">#REF!</definedName>
    <definedName name="FNote_RETnyc" localSheetId="1">#REF!</definedName>
    <definedName name="FNote_RETnyc" localSheetId="2">#REF!</definedName>
    <definedName name="FNote_RETnyc" localSheetId="3">#REF!</definedName>
    <definedName name="FNote_RETnyc">#REF!</definedName>
    <definedName name="FNote_Taxes" localSheetId="1">#REF!</definedName>
    <definedName name="FNote_Taxes" localSheetId="2">#REF!</definedName>
    <definedName name="FNote_Taxes" localSheetId="3">#REF!</definedName>
    <definedName name="FNote_Taxes">#REF!</definedName>
    <definedName name="Fnote_UT" localSheetId="1">#REF!</definedName>
    <definedName name="Fnote_UT" localSheetId="2">#REF!</definedName>
    <definedName name="Fnote_UT" localSheetId="3">#REF!</definedName>
    <definedName name="Fnote_UT">#REF!</definedName>
    <definedName name="FNote_Work_Letter" localSheetId="1">#REF!</definedName>
    <definedName name="FNote_Work_Letter" localSheetId="2">#REF!</definedName>
    <definedName name="FNote_Work_Letter" localSheetId="3">#REF!</definedName>
    <definedName name="FNote_Work_Letter">#REF!</definedName>
    <definedName name="Forecast">'[9]Data Input'!$AA$19</definedName>
    <definedName name="Free_Rent_Amort_Amt" localSheetId="1">#REF!</definedName>
    <definedName name="Free_Rent_Amort_Amt" localSheetId="2">#REF!</definedName>
    <definedName name="Free_Rent_Amort_Amt" localSheetId="3">#REF!</definedName>
    <definedName name="Free_Rent_Amort_Amt">#REF!</definedName>
    <definedName name="Free_Rent_Comm_Treatment" localSheetId="1">#REF!</definedName>
    <definedName name="Free_Rent_Comm_Treatment" localSheetId="2">#REF!</definedName>
    <definedName name="Free_Rent_Comm_Treatment" localSheetId="3">#REF!</definedName>
    <definedName name="Free_Rent_Comm_Treatment">#REF!</definedName>
    <definedName name="Free_Rent_Matrix" localSheetId="1">#REF!</definedName>
    <definedName name="Free_Rent_Matrix" localSheetId="2">#REF!</definedName>
    <definedName name="Free_Rent_Matrix" localSheetId="3">#REF!</definedName>
    <definedName name="Free_Rent_Matrix">#REF!</definedName>
    <definedName name="Free_Rent_Matrix_cell1" localSheetId="1">#REF!</definedName>
    <definedName name="Free_Rent_Matrix_cell1" localSheetId="2">#REF!</definedName>
    <definedName name="Free_Rent_Matrix_cell1" localSheetId="3">#REF!</definedName>
    <definedName name="Free_Rent_Matrix_cell1">#REF!</definedName>
    <definedName name="Fri" localSheetId="1">#REF!</definedName>
    <definedName name="Fri" localSheetId="2">#REF!</definedName>
    <definedName name="Fri" localSheetId="3">#REF!</definedName>
    <definedName name="Fri">#REF!</definedName>
    <definedName name="Fridata" localSheetId="1">#REF!</definedName>
    <definedName name="Fridata" localSheetId="2">#REF!</definedName>
    <definedName name="Fridata" localSheetId="3">#REF!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 localSheetId="2">#REF!</definedName>
    <definedName name="ggg" localSheetId="3">#REF!</definedName>
    <definedName name="ggg">#REF!</definedName>
    <definedName name="hhh" localSheetId="1">#REF!,#REF!,#REF!,#REF!,#REF!,#REF!,#REF!,#REF!,#REF!,#REF!,#REF!,#REF!,#REF!,#REF!,#REF!,#REF!</definedName>
    <definedName name="hhh" localSheetId="2">#REF!,#REF!,#REF!,#REF!,#REF!,#REF!,#REF!,#REF!,#REF!,#REF!,#REF!,#REF!,#REF!,#REF!,#REF!,#REF!</definedName>
    <definedName name="hhh" localSheetId="3">#REF!,#REF!,#REF!,#REF!,#REF!,#REF!,#REF!,#REF!,#REF!,#REF!,#REF!,#REF!,#REF!,#REF!,#REF!,#REF!</definedName>
    <definedName name="hhh">#REF!,#REF!,#REF!,#REF!,#REF!,#REF!,#REF!,#REF!,#REF!,#REF!,#REF!,#REF!,#REF!,#REF!,#REF!,#REF!</definedName>
    <definedName name="IMAX_split" localSheetId="1">#REF!</definedName>
    <definedName name="IMAX_split" localSheetId="2">#REF!</definedName>
    <definedName name="IMAX_split" localSheetId="3">#REF!</definedName>
    <definedName name="IMAX_split">#REF!</definedName>
    <definedName name="inf" localSheetId="1">#REF!</definedName>
    <definedName name="inf" localSheetId="2">#REF!</definedName>
    <definedName name="inf" localSheetId="3">#REF!</definedName>
    <definedName name="inf">#REF!</definedName>
    <definedName name="INV" localSheetId="1">#REF!</definedName>
    <definedName name="INV" localSheetId="2">#REF!</definedName>
    <definedName name="INV" localSheetId="3">#REF!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 localSheetId="2">#REF!,#REF!,#REF!,#REF!,#REF!,#REF!,#REF!,#REF!,#REF!,#REF!,#REF!</definedName>
    <definedName name="jjj" localSheetId="3">#REF!,#REF!,#REF!,#REF!,#REF!,#REF!,#REF!,#REF!,#REF!,#REF!,#REF!</definedName>
    <definedName name="jjj">#REF!,#REF!,#REF!,#REF!,#REF!,#REF!,#REF!,#REF!,#REF!,#REF!,#REF!</definedName>
    <definedName name="JV_AMC_amort">'[12]JV AMC'!$G$24</definedName>
    <definedName name="JV_AMC_exp" localSheetId="1">#REF!</definedName>
    <definedName name="JV_AMC_exp" localSheetId="2">#REF!</definedName>
    <definedName name="JV_AMC_exp" localSheetId="3">#REF!</definedName>
    <definedName name="JV_AMC_exp">#REF!</definedName>
    <definedName name="JV_dig_amort">'[12]JV digital deal'!$G$24</definedName>
    <definedName name="JV_dig_exp">'[13]JV Calc'!$D$793/1000</definedName>
    <definedName name="JV_Slippage" localSheetId="1">#REF!</definedName>
    <definedName name="JV_Slippage" localSheetId="2">#REF!</definedName>
    <definedName name="JV_Slippage" localSheetId="3">#REF!</definedName>
    <definedName name="JV_Slippage">#REF!</definedName>
    <definedName name="KeyMonTot">[1]CapEx!$H$33</definedName>
    <definedName name="kkk" localSheetId="1">#REF!</definedName>
    <definedName name="kkk" localSheetId="2">#REF!</definedName>
    <definedName name="kkk" localSheetId="3">#REF!</definedName>
    <definedName name="kkk">#REF!</definedName>
    <definedName name="LanImpTot">[1]CapEx!$H$29</definedName>
    <definedName name="LanPurTot">[1]CapEx!$H$27</definedName>
    <definedName name="last" localSheetId="1">#REF!</definedName>
    <definedName name="last" localSheetId="2">#REF!</definedName>
    <definedName name="last" localSheetId="3">#REF!</definedName>
    <definedName name="last">#REF!</definedName>
    <definedName name="Legal">[1]CapEx!$B$52</definedName>
    <definedName name="Line_Cleaning" localSheetId="1">#REF!</definedName>
    <definedName name="Line_Cleaning" localSheetId="2">#REF!</definedName>
    <definedName name="Line_Cleaning" localSheetId="3">#REF!</definedName>
    <definedName name="Line_Cleaning">#REF!</definedName>
    <definedName name="Line_CPI" localSheetId="1">#REF!</definedName>
    <definedName name="Line_CPI" localSheetId="2">#REF!</definedName>
    <definedName name="Line_CPI" localSheetId="3">#REF!</definedName>
    <definedName name="Line_CPI">#REF!</definedName>
    <definedName name="Line_Electric" localSheetId="1">#REF!</definedName>
    <definedName name="Line_Electric" localSheetId="2">#REF!</definedName>
    <definedName name="Line_Electric" localSheetId="3">#REF!</definedName>
    <definedName name="Line_Electric">#REF!</definedName>
    <definedName name="Line_Free_Rent" localSheetId="1">#REF!</definedName>
    <definedName name="Line_Free_Rent" localSheetId="2">#REF!</definedName>
    <definedName name="Line_Free_Rent" localSheetId="3">#REF!</definedName>
    <definedName name="Line_Free_Rent">#REF!</definedName>
    <definedName name="Line_Leasing_Commissions" localSheetId="1">#REF!</definedName>
    <definedName name="Line_Leasing_Commissions" localSheetId="2">#REF!</definedName>
    <definedName name="Line_Leasing_Commissions" localSheetId="3">#REF!</definedName>
    <definedName name="Line_Leasing_Commissions">#REF!</definedName>
    <definedName name="Line_Misc_Info" localSheetId="1">#REF!</definedName>
    <definedName name="Line_Misc_Info" localSheetId="2">#REF!</definedName>
    <definedName name="Line_Misc_Info" localSheetId="3">#REF!</definedName>
    <definedName name="Line_Misc_Info">#REF!</definedName>
    <definedName name="Line_Occupancy_Tax" localSheetId="1">#REF!</definedName>
    <definedName name="Line_Occupancy_Tax" localSheetId="2">#REF!</definedName>
    <definedName name="Line_Occupancy_Tax" localSheetId="3">#REF!</definedName>
    <definedName name="Line_Occupancy_Tax">#REF!</definedName>
    <definedName name="Line_OE" localSheetId="1">#REF!</definedName>
    <definedName name="Line_OE" localSheetId="2">#REF!</definedName>
    <definedName name="Line_OE" localSheetId="3">#REF!</definedName>
    <definedName name="Line_OE">#REF!</definedName>
    <definedName name="Line_Prior_Lease_Obligations" localSheetId="1">#REF!</definedName>
    <definedName name="Line_Prior_Lease_Obligations" localSheetId="2">#REF!</definedName>
    <definedName name="Line_Prior_Lease_Obligations" localSheetId="3">#REF!</definedName>
    <definedName name="Line_Prior_Lease_Obligations">#REF!</definedName>
    <definedName name="Line_PW" localSheetId="1">#REF!</definedName>
    <definedName name="Line_PW" localSheetId="2">#REF!</definedName>
    <definedName name="Line_PW" localSheetId="3">#REF!</definedName>
    <definedName name="Line_PW">#REF!</definedName>
    <definedName name="Line_PWD" localSheetId="1">#REF!</definedName>
    <definedName name="Line_PWD" localSheetId="2">#REF!</definedName>
    <definedName name="Line_PWD" localSheetId="3">#REF!</definedName>
    <definedName name="Line_PWD">#REF!</definedName>
    <definedName name="Line_RE_Tax" localSheetId="1">#REF!</definedName>
    <definedName name="Line_RE_Tax" localSheetId="2">#REF!</definedName>
    <definedName name="Line_RE_Tax" localSheetId="3">#REF!</definedName>
    <definedName name="Line_RE_Tax">#REF!</definedName>
    <definedName name="Line_RE_Tax_NYC" localSheetId="1">#REF!</definedName>
    <definedName name="Line_RE_Tax_NYC" localSheetId="2">#REF!</definedName>
    <definedName name="Line_RE_Tax_NYC" localSheetId="3">#REF!</definedName>
    <definedName name="Line_RE_Tax_NYC">#REF!</definedName>
    <definedName name="Line_Tax_Effect" localSheetId="1">#REF!</definedName>
    <definedName name="Line_Tax_Effect" localSheetId="2">#REF!</definedName>
    <definedName name="Line_Tax_Effect" localSheetId="3">#REF!</definedName>
    <definedName name="Line_Tax_Effect">#REF!</definedName>
    <definedName name="Line_UT" localSheetId="1">#REF!</definedName>
    <definedName name="Line_UT" localSheetId="2">#REF!</definedName>
    <definedName name="Line_UT" localSheetId="3">#REF!</definedName>
    <definedName name="Line_UT">#REF!</definedName>
    <definedName name="Line_Work_Letter" localSheetId="1">#REF!</definedName>
    <definedName name="Line_Work_Letter" localSheetId="2">#REF!</definedName>
    <definedName name="Line_Work_Letter" localSheetId="3">#REF!</definedName>
    <definedName name="Line_Work_Letter">#REF!</definedName>
    <definedName name="Lld_LA_Area_Sq_Ft" localSheetId="1">#REF!</definedName>
    <definedName name="Lld_LA_Area_Sq_Ft" localSheetId="2">#REF!</definedName>
    <definedName name="Lld_LA_Area_Sq_Ft" localSheetId="3">#REF!</definedName>
    <definedName name="Lld_LA_Area_Sq_Ft">#REF!</definedName>
    <definedName name="Lld_LA_Rent_SF" localSheetId="1">#REF!</definedName>
    <definedName name="Lld_LA_Rent_SF" localSheetId="2">#REF!</definedName>
    <definedName name="Lld_LA_Rent_SF" localSheetId="3">#REF!</definedName>
    <definedName name="Lld_LA_Rent_SF">#REF!</definedName>
    <definedName name="Lld_LA_Term_Mths" localSheetId="1">#REF!</definedName>
    <definedName name="Lld_LA_Term_Mths" localSheetId="2">#REF!</definedName>
    <definedName name="Lld_LA_Term_Mths" localSheetId="3">#REF!</definedName>
    <definedName name="Lld_LA_Term_Mths">#REF!</definedName>
    <definedName name="Marginal_Tax_Rate" localSheetId="1">#REF!</definedName>
    <definedName name="Marginal_Tax_Rate" localSheetId="2">#REF!</definedName>
    <definedName name="Marginal_Tax_Rate" localSheetId="3">#REF!</definedName>
    <definedName name="Marginal_Tax_Rate">#REF!</definedName>
    <definedName name="Merit">[2]Assump!$B$25</definedName>
    <definedName name="Misc_Amort_Period" localSheetId="1">#REF!</definedName>
    <definedName name="Misc_Amort_Period" localSheetId="2">#REF!</definedName>
    <definedName name="Misc_Amort_Period" localSheetId="3">#REF!</definedName>
    <definedName name="Misc_Amort_Period">#REF!</definedName>
    <definedName name="Misc_Amortizable_Disbursement" localSheetId="1">#REF!</definedName>
    <definedName name="Misc_Amortizable_Disbursement" localSheetId="2">#REF!</definedName>
    <definedName name="Misc_Amortizable_Disbursement" localSheetId="3">#REF!</definedName>
    <definedName name="Misc_Amortizable_Disbursement">#REF!</definedName>
    <definedName name="Misc_Dollars" localSheetId="1">#REF!</definedName>
    <definedName name="Misc_Dollars" localSheetId="2">#REF!</definedName>
    <definedName name="Misc_Dollars" localSheetId="3">#REF!</definedName>
    <definedName name="Misc_Dollars">#REF!</definedName>
    <definedName name="Misc_Info_Note_1" localSheetId="1">#REF!</definedName>
    <definedName name="Misc_Info_Note_1" localSheetId="2">#REF!</definedName>
    <definedName name="Misc_Info_Note_1" localSheetId="3">#REF!</definedName>
    <definedName name="Misc_Info_Note_1">#REF!</definedName>
    <definedName name="Misc_Info_Note_2" localSheetId="1">#REF!</definedName>
    <definedName name="Misc_Info_Note_2" localSheetId="2">#REF!</definedName>
    <definedName name="Misc_Info_Note_2" localSheetId="3">#REF!</definedName>
    <definedName name="Misc_Info_Note_2">#REF!</definedName>
    <definedName name="Misc_Total_Disbursement" localSheetId="1">#REF!</definedName>
    <definedName name="Misc_Total_Disbursement" localSheetId="2">#REF!</definedName>
    <definedName name="Misc_Total_Disbursement" localSheetId="3">#REF!</definedName>
    <definedName name="Misc_Total_Disbursement">#REF!</definedName>
    <definedName name="Month" localSheetId="1">#REF!</definedName>
    <definedName name="Month" localSheetId="2">#REF!</definedName>
    <definedName name="Month" localSheetId="3">#REF!</definedName>
    <definedName name="Month">#REF!</definedName>
    <definedName name="Moving_Exp_Mthly_Amort" localSheetId="1">#REF!</definedName>
    <definedName name="Moving_Exp_Mthly_Amort" localSheetId="2">#REF!</definedName>
    <definedName name="Moving_Exp_Mthly_Amort" localSheetId="3">#REF!</definedName>
    <definedName name="Moving_Exp_Mthly_Amort">#REF!</definedName>
    <definedName name="Moving_Exp_SF" localSheetId="1">#REF!</definedName>
    <definedName name="Moving_Exp_SF" localSheetId="2">#REF!</definedName>
    <definedName name="Moving_Exp_SF" localSheetId="3">#REF!</definedName>
    <definedName name="Moving_Exp_SF">#REF!</definedName>
    <definedName name="Net_Lease?" localSheetId="1">#REF!</definedName>
    <definedName name="Net_Lease?" localSheetId="2">#REF!</definedName>
    <definedName name="Net_Lease?" localSheetId="3">#REF!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 localSheetId="2">#REF!</definedName>
    <definedName name="newm" localSheetId="3">#REF!</definedName>
    <definedName name="newm">#REF!</definedName>
    <definedName name="nil" localSheetId="1">'[5]fin inc'!#REF!</definedName>
    <definedName name="nil" localSheetId="2">'[5]fin inc'!#REF!</definedName>
    <definedName name="nil" localSheetId="3">'[5]fin inc'!#REF!</definedName>
    <definedName name="nil">'[5]fin inc'!#REF!</definedName>
    <definedName name="Number_of_Columns" localSheetId="1">#REF!</definedName>
    <definedName name="Number_of_Columns" localSheetId="2">#REF!</definedName>
    <definedName name="Number_of_Columns" localSheetId="3">#REF!</definedName>
    <definedName name="Number_of_Columns">#REF!</definedName>
    <definedName name="Occupancy_Tax" localSheetId="1">#REF!</definedName>
    <definedName name="Occupancy_Tax" localSheetId="2">#REF!</definedName>
    <definedName name="Occupancy_Tax" localSheetId="3">#REF!</definedName>
    <definedName name="Occupancy_Tax">#REF!</definedName>
    <definedName name="OE_Matrix" localSheetId="1">#REF!</definedName>
    <definedName name="OE_Matrix" localSheetId="2">#REF!</definedName>
    <definedName name="OE_Matrix" localSheetId="3">#REF!</definedName>
    <definedName name="OE_Matrix">#REF!</definedName>
    <definedName name="OE_Matrix_Input" localSheetId="1">#REF!</definedName>
    <definedName name="OE_Matrix_Input" localSheetId="2">#REF!</definedName>
    <definedName name="OE_Matrix_Input" localSheetId="3">#REF!</definedName>
    <definedName name="OE_Matrix_Input">#REF!</definedName>
    <definedName name="OE_Occupancy_Tax?" localSheetId="1">#REF!</definedName>
    <definedName name="OE_Occupancy_Tax?" localSheetId="2">#REF!</definedName>
    <definedName name="OE_Occupancy_Tax?" localSheetId="3">#REF!</definedName>
    <definedName name="OE_Occupancy_Tax?">#REF!</definedName>
    <definedName name="OE_SF_Chg_Base" localSheetId="1">#REF!</definedName>
    <definedName name="OE_SF_Chg_Base" localSheetId="2">#REF!</definedName>
    <definedName name="OE_SF_Chg_Base" localSheetId="3">#REF!</definedName>
    <definedName name="OE_SF_Chg_Base">#REF!</definedName>
    <definedName name="OE_SF_Chg_Curr" localSheetId="1">#REF!</definedName>
    <definedName name="OE_SF_Chg_Curr" localSheetId="2">#REF!</definedName>
    <definedName name="OE_SF_Chg_Curr" localSheetId="3">#REF!</definedName>
    <definedName name="OE_SF_Chg_Curr">#REF!</definedName>
    <definedName name="OE_SF_Curr_Escal" localSheetId="1">#REF!</definedName>
    <definedName name="OE_SF_Curr_Escal" localSheetId="2">#REF!</definedName>
    <definedName name="OE_SF_Curr_Escal" localSheetId="3">#REF!</definedName>
    <definedName name="OE_SF_Curr_Escal">#REF!</definedName>
    <definedName name="OE_Start_Date" localSheetId="1">#REF!</definedName>
    <definedName name="OE_Start_Date" localSheetId="2">#REF!</definedName>
    <definedName name="OE_Start_Date" localSheetId="3">#REF!</definedName>
    <definedName name="OE_Start_Date">#REF!</definedName>
    <definedName name="OE_Start_Mth" localSheetId="1">#REF!</definedName>
    <definedName name="OE_Start_Mth" localSheetId="2">#REF!</definedName>
    <definedName name="OE_Start_Mth" localSheetId="3">#REF!</definedName>
    <definedName name="OE_Start_Mth">#REF!</definedName>
    <definedName name="OE_Start_Yr" localSheetId="1">#REF!</definedName>
    <definedName name="OE_Start_Yr" localSheetId="2">#REF!</definedName>
    <definedName name="OE_Start_Yr" localSheetId="3">#REF!</definedName>
    <definedName name="OE_Start_Yr">#REF!</definedName>
    <definedName name="ofrate" localSheetId="1">'[4]Prod Cash Flow Oct 14 Budget'!#REF!</definedName>
    <definedName name="ofrate" localSheetId="2">'[4]Prod Cash Flow Oct 14 Budget'!#REF!</definedName>
    <definedName name="ofrate" localSheetId="3">'[4]Prod Cash Flow Oct 14 Budget'!#REF!</definedName>
    <definedName name="ofrate">'[4]Prod Cash Flow Oct 14 Budget'!#REF!</definedName>
    <definedName name="ofrate1" localSheetId="1">'[14]HP3 MarkUp Cost Rept Form'!#REF!</definedName>
    <definedName name="ofrate1" localSheetId="2">'[14]HP3 MarkUp Cost Rept Form'!#REF!</definedName>
    <definedName name="ofrate1" localSheetId="3">'[14]HP3 MarkUp Cost Rept Form'!#REF!</definedName>
    <definedName name="ofrate1">'[14]HP3 MarkUp Cost Rept Form'!#REF!</definedName>
    <definedName name="ofrate2" localSheetId="1">'[14]HP3 MarkUp Cost Rept Form'!#REF!</definedName>
    <definedName name="ofrate2" localSheetId="2">'[14]HP3 MarkUp Cost Rept Form'!#REF!</definedName>
    <definedName name="ofrate2" localSheetId="3">'[14]HP3 MarkUp Cost Rept Form'!#REF!</definedName>
    <definedName name="ofrate2">'[14]HP3 MarkUp Cost Rept Form'!#REF!</definedName>
    <definedName name="old">[15]Sheet3!$A$14:$J$249</definedName>
    <definedName name="olde" localSheetId="1">#REF!</definedName>
    <definedName name="olde" localSheetId="2">#REF!</definedName>
    <definedName name="olde" localSheetId="3">#REF!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 localSheetId="2">#REF!</definedName>
    <definedName name="Option_Line_1" localSheetId="3">#REF!</definedName>
    <definedName name="Option_Line_1">#REF!</definedName>
    <definedName name="Option_Line_2" localSheetId="1">#REF!</definedName>
    <definedName name="Option_Line_2" localSheetId="2">#REF!</definedName>
    <definedName name="Option_Line_2" localSheetId="3">#REF!</definedName>
    <definedName name="Option_Line_2">#REF!</definedName>
    <definedName name="Option_Line_3" localSheetId="1">#REF!</definedName>
    <definedName name="Option_Line_3" localSheetId="2">#REF!</definedName>
    <definedName name="Option_Line_3" localSheetId="3">#REF!</definedName>
    <definedName name="Option_Line_3">#REF!</definedName>
    <definedName name="Option_Line_4" localSheetId="1">#REF!</definedName>
    <definedName name="Option_Line_4" localSheetId="2">#REF!</definedName>
    <definedName name="Option_Line_4" localSheetId="3">#REF!</definedName>
    <definedName name="Option_Line_4">#REF!</definedName>
    <definedName name="participations">'[16]Studio Home Video'!$E$24</definedName>
    <definedName name="Per_Screen" localSheetId="1">#REF!</definedName>
    <definedName name="Per_Screen" localSheetId="2">#REF!</definedName>
    <definedName name="Per_Screen" localSheetId="3">#REF!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 localSheetId="2">#REF!</definedName>
    <definedName name="Per_Sq_Ft_Print" localSheetId="3">#REF!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 localSheetId="2">#REF!</definedName>
    <definedName name="PreTax_Cost_of_Debt" localSheetId="3">#REF!</definedName>
    <definedName name="PreTax_Cost_of_Debt">#REF!</definedName>
    <definedName name="_xlnm.Print_Area" localSheetId="4">'Box Office &amp; Network Stats'!$A$1:$W$47</definedName>
    <definedName name="_xlnm.Print_Area" localSheetId="1">'Consolidated Model'!$A$1:$U$134</definedName>
    <definedName name="_xlnm.Print_Area" localSheetId="2">'Core Business Model'!$A$1:$U$100</definedName>
    <definedName name="_xlnm.Print_Area" localSheetId="3">'New Business Model'!$A$1:$U$35</definedName>
    <definedName name="_xlnm.Print_Area">#REF!</definedName>
    <definedName name="Print_Area_MI" localSheetId="1">#REF!</definedName>
    <definedName name="Print_Area_MI" localSheetId="2">#REF!</definedName>
    <definedName name="Print_Area_MI" localSheetId="3">#REF!</definedName>
    <definedName name="Print_Area_MI">#REF!</definedName>
    <definedName name="Print_Footnotes" localSheetId="1">#REF!</definedName>
    <definedName name="Print_Footnotes" localSheetId="2">#REF!</definedName>
    <definedName name="Print_Footnotes" localSheetId="3">#REF!</definedName>
    <definedName name="Print_Footnotes">#REF!</definedName>
    <definedName name="print_name" localSheetId="1">#REF!</definedName>
    <definedName name="print_name" localSheetId="2">#REF!</definedName>
    <definedName name="print_name" localSheetId="3">#REF!</definedName>
    <definedName name="print_name">#REF!</definedName>
    <definedName name="_xlnm.Print_Titles" localSheetId="1">'Consolidated Model'!$1:$4</definedName>
    <definedName name="_xlnm.Print_Titles" localSheetId="2">'Core Business Model'!$1:$4</definedName>
    <definedName name="_xlnm.Print_Titles" localSheetId="3">'New Business Model'!$1:$4</definedName>
    <definedName name="_xlnm.Print_Titles">#REF!</definedName>
    <definedName name="Print_Top_Page" localSheetId="1">#REF!</definedName>
    <definedName name="Print_Top_Page" localSheetId="2">#REF!</definedName>
    <definedName name="Print_Top_Page" localSheetId="3">#REF!</definedName>
    <definedName name="Print_Top_Page">#REF!</definedName>
    <definedName name="Prior_fcst" localSheetId="1">#REF!</definedName>
    <definedName name="Prior_fcst" localSheetId="2">#REF!</definedName>
    <definedName name="Prior_fcst" localSheetId="3">#REF!</definedName>
    <definedName name="Prior_fcst">#REF!</definedName>
    <definedName name="Prior_Year">'[18]Data Input'!$AA$21</definedName>
    <definedName name="Prior_yr" localSheetId="1">#REF!</definedName>
    <definedName name="Prior_yr" localSheetId="2">#REF!</definedName>
    <definedName name="Prior_yr" localSheetId="3">#REF!</definedName>
    <definedName name="Prior_yr">#REF!</definedName>
    <definedName name="ProFeeInf">[1]CapEx!$G$56</definedName>
    <definedName name="Profit" localSheetId="1">#REF!</definedName>
    <definedName name="Profit" localSheetId="2">#REF!</definedName>
    <definedName name="Profit" localSheetId="3">#REF!</definedName>
    <definedName name="Profit">#REF!</definedName>
    <definedName name="projector" localSheetId="1">#REF!</definedName>
    <definedName name="projector" localSheetId="2">#REF!</definedName>
    <definedName name="projector" localSheetId="3">#REF!</definedName>
    <definedName name="projector">#REF!</definedName>
    <definedName name="PropertyAddress" localSheetId="1">#REF!</definedName>
    <definedName name="PropertyAddress" localSheetId="2">#REF!</definedName>
    <definedName name="PropertyAddress" localSheetId="3">#REF!</definedName>
    <definedName name="PropertyAddress">#REF!</definedName>
    <definedName name="PW_Base_Hourly_Wage" localSheetId="1">#REF!</definedName>
    <definedName name="PW_Base_Hourly_Wage" localSheetId="2">#REF!</definedName>
    <definedName name="PW_Base_Hourly_Wage" localSheetId="3">#REF!</definedName>
    <definedName name="PW_Base_Hourly_Wage">#REF!</definedName>
    <definedName name="PW_Base_Year" localSheetId="1">#REF!</definedName>
    <definedName name="PW_Base_Year" localSheetId="2">#REF!</definedName>
    <definedName name="PW_Base_Year" localSheetId="3">#REF!</definedName>
    <definedName name="PW_Base_Year">#REF!</definedName>
    <definedName name="PW_Curr_Accrued_Escal" localSheetId="1">#REF!</definedName>
    <definedName name="PW_Curr_Accrued_Escal" localSheetId="2">#REF!</definedName>
    <definedName name="PW_Curr_Accrued_Escal" localSheetId="3">#REF!</definedName>
    <definedName name="PW_Curr_Accrued_Escal">#REF!</definedName>
    <definedName name="PW_fringe_status" localSheetId="1">#REF!</definedName>
    <definedName name="PW_fringe_status" localSheetId="2">#REF!</definedName>
    <definedName name="PW_fringe_status" localSheetId="3">#REF!</definedName>
    <definedName name="PW_fringe_status">#REF!</definedName>
    <definedName name="PW_growth_factor" localSheetId="1">#REF!</definedName>
    <definedName name="PW_growth_factor" localSheetId="2">#REF!</definedName>
    <definedName name="PW_growth_factor" localSheetId="3">#REF!</definedName>
    <definedName name="PW_growth_factor">#REF!</definedName>
    <definedName name="PW_Matrix" localSheetId="1">#REF!</definedName>
    <definedName name="PW_Matrix" localSheetId="2">#REF!</definedName>
    <definedName name="PW_Matrix" localSheetId="3">#REF!</definedName>
    <definedName name="PW_Matrix">#REF!</definedName>
    <definedName name="PW_Matrix_Row" localSheetId="1">#REF!</definedName>
    <definedName name="PW_Matrix_Row" localSheetId="2">#REF!</definedName>
    <definedName name="PW_Matrix_Row" localSheetId="3">#REF!</definedName>
    <definedName name="PW_Matrix_Row">#REF!</definedName>
    <definedName name="PW_New_or_Old_Clause" localSheetId="1">#REF!</definedName>
    <definedName name="PW_New_or_Old_Clause" localSheetId="2">#REF!</definedName>
    <definedName name="PW_New_or_Old_Clause" localSheetId="3">#REF!</definedName>
    <definedName name="PW_New_or_Old_Clause">#REF!</definedName>
    <definedName name="PW_Old_Base_Rate" localSheetId="1">#REF!</definedName>
    <definedName name="PW_Old_Base_Rate" localSheetId="2">#REF!</definedName>
    <definedName name="PW_Old_Base_Rate" localSheetId="3">#REF!</definedName>
    <definedName name="PW_Old_Base_Rate">#REF!</definedName>
    <definedName name="PW_Old_Current_Rate" localSheetId="1">#REF!</definedName>
    <definedName name="PW_Old_Current_Rate" localSheetId="2">#REF!</definedName>
    <definedName name="PW_Old_Current_Rate" localSheetId="3">#REF!</definedName>
    <definedName name="PW_Old_Current_Rate">#REF!</definedName>
    <definedName name="PW_Penny_for_Penny" localSheetId="1">#REF!</definedName>
    <definedName name="PW_Penny_for_Penny" localSheetId="2">#REF!</definedName>
    <definedName name="PW_Penny_for_Penny" localSheetId="3">#REF!</definedName>
    <definedName name="PW_Penny_for_Penny">#REF!</definedName>
    <definedName name="PW_Start_Date" localSheetId="1">#REF!</definedName>
    <definedName name="PW_Start_Date" localSheetId="2">#REF!</definedName>
    <definedName name="PW_Start_Date" localSheetId="3">#REF!</definedName>
    <definedName name="PW_Start_Date">#REF!</definedName>
    <definedName name="PW_Start_Mth" localSheetId="1">#REF!</definedName>
    <definedName name="PW_Start_Mth" localSheetId="2">#REF!</definedName>
    <definedName name="PW_Start_Mth" localSheetId="3">#REF!</definedName>
    <definedName name="PW_Start_Mth">#REF!</definedName>
    <definedName name="PW_Start_Yr" localSheetId="1">#REF!</definedName>
    <definedName name="PW_Start_Yr" localSheetId="2">#REF!</definedName>
    <definedName name="PW_Start_Yr" localSheetId="3">#REF!</definedName>
    <definedName name="PW_Start_Yr">#REF!</definedName>
    <definedName name="PWD_Base_Hourly_Wage" localSheetId="1">#REF!</definedName>
    <definedName name="PWD_Base_Hourly_Wage" localSheetId="2">#REF!</definedName>
    <definedName name="PWD_Base_Hourly_Wage" localSheetId="3">#REF!</definedName>
    <definedName name="PWD_Base_Hourly_Wage">#REF!</definedName>
    <definedName name="PWD_Base_Year" localSheetId="1">#REF!</definedName>
    <definedName name="PWD_Base_Year" localSheetId="2">#REF!</definedName>
    <definedName name="PWD_Base_Year" localSheetId="3">#REF!</definedName>
    <definedName name="PWD_Base_Year">#REF!</definedName>
    <definedName name="PWD_Curr_Accrued_Escal" localSheetId="1">#REF!</definedName>
    <definedName name="PWD_Curr_Accrued_Escal" localSheetId="2">#REF!</definedName>
    <definedName name="PWD_Curr_Accrued_Escal" localSheetId="3">#REF!</definedName>
    <definedName name="PWD_Curr_Accrued_Escal">#REF!</definedName>
    <definedName name="PWD_Fringe_Status" localSheetId="1">#REF!</definedName>
    <definedName name="PWD_Fringe_Status" localSheetId="2">#REF!</definedName>
    <definedName name="PWD_Fringe_Status" localSheetId="3">#REF!</definedName>
    <definedName name="PWD_Fringe_Status">#REF!</definedName>
    <definedName name="PWD_growth_factor" localSheetId="1">#REF!</definedName>
    <definedName name="PWD_growth_factor" localSheetId="2">#REF!</definedName>
    <definedName name="PWD_growth_factor" localSheetId="3">#REF!</definedName>
    <definedName name="PWD_growth_factor">#REF!</definedName>
    <definedName name="PWD_Matrix_Row" localSheetId="1">#REF!</definedName>
    <definedName name="PWD_Matrix_Row" localSheetId="2">#REF!</definedName>
    <definedName name="PWD_Matrix_Row" localSheetId="3">#REF!</definedName>
    <definedName name="PWD_Matrix_Row">#REF!</definedName>
    <definedName name="PWD_New_or_Old_Clause" localSheetId="1">#REF!</definedName>
    <definedName name="PWD_New_or_Old_Clause" localSheetId="2">#REF!</definedName>
    <definedName name="PWD_New_or_Old_Clause" localSheetId="3">#REF!</definedName>
    <definedName name="PWD_New_or_Old_Clause">#REF!</definedName>
    <definedName name="PWD_Old_Base_Rate" localSheetId="1">#REF!</definedName>
    <definedName name="PWD_Old_Base_Rate" localSheetId="2">#REF!</definedName>
    <definedName name="PWD_Old_Base_Rate" localSheetId="3">#REF!</definedName>
    <definedName name="PWD_Old_Base_Rate">#REF!</definedName>
    <definedName name="PWD_penny_for_penny" localSheetId="1">#REF!</definedName>
    <definedName name="PWD_penny_for_penny" localSheetId="2">#REF!</definedName>
    <definedName name="PWD_penny_for_penny" localSheetId="3">#REF!</definedName>
    <definedName name="PWD_penny_for_penny">#REF!</definedName>
    <definedName name="PWD_Start_Date" localSheetId="1">#REF!</definedName>
    <definedName name="PWD_Start_Date" localSheetId="2">#REF!</definedName>
    <definedName name="PWD_Start_Date" localSheetId="3">#REF!</definedName>
    <definedName name="PWD_Start_Date">#REF!</definedName>
    <definedName name="PWD_Start_Mth" localSheetId="1">#REF!</definedName>
    <definedName name="PWD_Start_Mth" localSheetId="2">#REF!</definedName>
    <definedName name="PWD_Start_Mth" localSheetId="3">#REF!</definedName>
    <definedName name="PWD_Start_Mth">#REF!</definedName>
    <definedName name="PWD_Start_Yr" localSheetId="1">#REF!</definedName>
    <definedName name="PWD_Start_Yr" localSheetId="2">#REF!</definedName>
    <definedName name="PWD_Start_Yr" localSheetId="3">#REF!</definedName>
    <definedName name="PWD_Start_Yr">#REF!</definedName>
    <definedName name="QTD" localSheetId="1">#REF!</definedName>
    <definedName name="QTD" localSheetId="2">#REF!</definedName>
    <definedName name="QTD" localSheetId="3">#REF!</definedName>
    <definedName name="QTD">#REF!</definedName>
    <definedName name="Qtr_Beg" localSheetId="4">'[8]Graph Data Curr Yr'!#REF!</definedName>
    <definedName name="Qtr_Beg" localSheetId="1">'[8]Graph Data Curr Yr'!#REF!</definedName>
    <definedName name="Qtr_Beg" localSheetId="2">'[8]Graph Data Curr Yr'!#REF!</definedName>
    <definedName name="Qtr_Beg" localSheetId="3">'[8]Graph Data Curr Yr'!#REF!</definedName>
    <definedName name="Qtr_Beg">'[8]Graph Data Curr Yr'!#REF!</definedName>
    <definedName name="Qtr_End" localSheetId="1">'[19]Graph Data Curr Yr'!#REF!</definedName>
    <definedName name="Qtr_End" localSheetId="2">'[19]Graph Data Curr Yr'!#REF!</definedName>
    <definedName name="Qtr_End" localSheetId="3">'[19]Graph Data Curr Yr'!#REF!</definedName>
    <definedName name="Qtr_End">'[19]Graph Data Curr Yr'!#REF!</definedName>
    <definedName name="Qtr_toDate">[20]Kicker!$AD$20</definedName>
    <definedName name="Rate" localSheetId="1">#REF!</definedName>
    <definedName name="Rate" localSheetId="2">#REF!</definedName>
    <definedName name="Rate" localSheetId="3">#REF!</definedName>
    <definedName name="Rate">#REF!</definedName>
    <definedName name="RefNo">[1]CapEx!$B$4</definedName>
    <definedName name="Rent_Base" localSheetId="1">#REF!</definedName>
    <definedName name="Rent_Base" localSheetId="2">#REF!</definedName>
    <definedName name="Rent_Base" localSheetId="3">#REF!</definedName>
    <definedName name="Rent_Base">#REF!</definedName>
    <definedName name="Rent_Free_Period_Initial" localSheetId="1">#REF!</definedName>
    <definedName name="Rent_Free_Period_Initial" localSheetId="2">#REF!</definedName>
    <definedName name="Rent_Free_Period_Initial" localSheetId="3">#REF!</definedName>
    <definedName name="Rent_Free_Period_Initial">#REF!</definedName>
    <definedName name="Rent_Input_Yrs" localSheetId="1">#REF!</definedName>
    <definedName name="Rent_Input_Yrs" localSheetId="2">#REF!</definedName>
    <definedName name="Rent_Input_Yrs" localSheetId="3">#REF!</definedName>
    <definedName name="Rent_Input_Yrs">#REF!</definedName>
    <definedName name="Rent_Matrix" localSheetId="1">#REF!</definedName>
    <definedName name="Rent_Matrix" localSheetId="2">#REF!</definedName>
    <definedName name="Rent_Matrix" localSheetId="3">#REF!</definedName>
    <definedName name="Rent_Matrix">#REF!</definedName>
    <definedName name="Rent_Matrix_Input" localSheetId="1">#REF!</definedName>
    <definedName name="Rent_Matrix_Input" localSheetId="2">#REF!</definedName>
    <definedName name="Rent_Matrix_Input" localSheetId="3">#REF!</definedName>
    <definedName name="Rent_Matrix_Input">#REF!</definedName>
    <definedName name="Rentrak_data" localSheetId="1">#REF!</definedName>
    <definedName name="Rentrak_data" localSheetId="2">#REF!</definedName>
    <definedName name="Rentrak_data" localSheetId="3">#REF!</definedName>
    <definedName name="Rentrak_data">#REF!</definedName>
    <definedName name="Rentrak_WE" localSheetId="1">'[21]Week 0'!#REF!</definedName>
    <definedName name="Rentrak_WE" localSheetId="2">'[21]Week 0'!#REF!</definedName>
    <definedName name="Rentrak_WE" localSheetId="3">'[21]Week 0'!#REF!</definedName>
    <definedName name="Rentrak_WE">'[21]Week 0'!#REF!</definedName>
    <definedName name="Rentrak_Weekday" localSheetId="1">'[21]Week 0'!#REF!</definedName>
    <definedName name="Rentrak_Weekday" localSheetId="2">'[21]Week 0'!#REF!</definedName>
    <definedName name="Rentrak_Weekday" localSheetId="3">'[21]Week 0'!#REF!</definedName>
    <definedName name="Rentrak_Weekday">'[21]Week 0'!#REF!</definedName>
    <definedName name="Research">[1]CapEx!$B$53</definedName>
    <definedName name="residuals">'[16]Studio Home Video'!$E$25</definedName>
    <definedName name="RETax_Matrix" localSheetId="1">#REF!</definedName>
    <definedName name="RETax_Matrix" localSheetId="2">#REF!</definedName>
    <definedName name="RETax_Matrix" localSheetId="3">#REF!</definedName>
    <definedName name="RETax_Matrix">#REF!</definedName>
    <definedName name="RETax_Matrix_Input" localSheetId="1">#REF!</definedName>
    <definedName name="RETax_Matrix_Input" localSheetId="2">#REF!</definedName>
    <definedName name="RETax_Matrix_Input" localSheetId="3">#REF!</definedName>
    <definedName name="RETax_Matrix_Input">#REF!</definedName>
    <definedName name="RETax_Occupancy_Tax?" localSheetId="1">#REF!</definedName>
    <definedName name="RETax_Occupancy_Tax?" localSheetId="2">#REF!</definedName>
    <definedName name="RETax_Occupancy_Tax?" localSheetId="3">#REF!</definedName>
    <definedName name="RETax_Occupancy_Tax?">#REF!</definedName>
    <definedName name="RETax_SF_Chg_Base" localSheetId="1">#REF!</definedName>
    <definedName name="RETax_SF_Chg_Base" localSheetId="2">#REF!</definedName>
    <definedName name="RETax_SF_Chg_Base" localSheetId="3">#REF!</definedName>
    <definedName name="RETax_SF_Chg_Base">#REF!</definedName>
    <definedName name="RETax_SF_Chg_Curr" localSheetId="1">#REF!</definedName>
    <definedName name="RETax_SF_Chg_Curr" localSheetId="2">#REF!</definedName>
    <definedName name="RETax_SF_Chg_Curr" localSheetId="3">#REF!</definedName>
    <definedName name="RETax_SF_Chg_Curr">#REF!</definedName>
    <definedName name="RETax_SF_Chg_Target" localSheetId="1">#REF!</definedName>
    <definedName name="RETax_SF_Chg_Target" localSheetId="2">#REF!</definedName>
    <definedName name="RETax_SF_Chg_Target" localSheetId="3">#REF!</definedName>
    <definedName name="RETax_SF_Chg_Target">#REF!</definedName>
    <definedName name="RETax_SF_Curr_Escal" localSheetId="1">#REF!</definedName>
    <definedName name="RETax_SF_Curr_Escal" localSheetId="2">#REF!</definedName>
    <definedName name="RETax_SF_Curr_Escal" localSheetId="3">#REF!</definedName>
    <definedName name="RETax_SF_Curr_Escal">#REF!</definedName>
    <definedName name="RETax_SF_yearly_Incr" localSheetId="1">#REF!</definedName>
    <definedName name="RETax_SF_yearly_Incr" localSheetId="2">#REF!</definedName>
    <definedName name="RETax_SF_yearly_Incr" localSheetId="3">#REF!</definedName>
    <definedName name="RETax_SF_yearly_Incr">#REF!</definedName>
    <definedName name="RETax_Start_Date" localSheetId="1">#REF!</definedName>
    <definedName name="RETax_Start_Date" localSheetId="2">#REF!</definedName>
    <definedName name="RETax_Start_Date" localSheetId="3">#REF!</definedName>
    <definedName name="RETax_Start_Date">#REF!</definedName>
    <definedName name="RETax_Start_Mth" localSheetId="1">#REF!</definedName>
    <definedName name="RETax_Start_Mth" localSheetId="2">#REF!</definedName>
    <definedName name="RETax_Start_Mth" localSheetId="3">#REF!</definedName>
    <definedName name="RETax_Start_Mth">#REF!</definedName>
    <definedName name="RETax_Start_Yr" localSheetId="1">#REF!</definedName>
    <definedName name="RETax_Start_Yr" localSheetId="2">#REF!</definedName>
    <definedName name="RETax_Start_Yr" localSheetId="3">#REF!</definedName>
    <definedName name="RETax_Start_Yr">#REF!</definedName>
    <definedName name="RETax_Yrs_to_Target" localSheetId="1">#REF!</definedName>
    <definedName name="RETax_Yrs_to_Target" localSheetId="2">#REF!</definedName>
    <definedName name="RETax_Yrs_to_Target" localSheetId="3">#REF!</definedName>
    <definedName name="RETax_Yrs_to_Target">#REF!</definedName>
    <definedName name="RETnyc_Area" localSheetId="1">#REF!</definedName>
    <definedName name="RETnyc_Area" localSheetId="2">#REF!</definedName>
    <definedName name="RETnyc_Area" localSheetId="3">#REF!</definedName>
    <definedName name="RETnyc_Area">#REF!</definedName>
    <definedName name="RETnyc_Area_Auto" localSheetId="1">#REF!</definedName>
    <definedName name="RETnyc_Area_Auto" localSheetId="2">#REF!</definedName>
    <definedName name="RETnyc_Area_Auto" localSheetId="3">#REF!</definedName>
    <definedName name="RETnyc_Area_Auto">#REF!</definedName>
    <definedName name="RETnyc_Area_Manual" localSheetId="1">#REF!</definedName>
    <definedName name="RETnyc_Area_Manual" localSheetId="2">#REF!</definedName>
    <definedName name="RETnyc_Area_Manual" localSheetId="3">#REF!</definedName>
    <definedName name="RETnyc_Area_Manual">#REF!</definedName>
    <definedName name="RETnyc_AV_growth_rate" localSheetId="1">#REF!</definedName>
    <definedName name="RETnyc_AV_growth_rate" localSheetId="2">#REF!</definedName>
    <definedName name="RETnyc_AV_growth_rate" localSheetId="3">#REF!</definedName>
    <definedName name="RETnyc_AV_growth_rate">#REF!</definedName>
    <definedName name="RETnyc_AV_Increment" localSheetId="1">#REF!</definedName>
    <definedName name="RETnyc_AV_Increment" localSheetId="2">#REF!</definedName>
    <definedName name="RETnyc_AV_Increment" localSheetId="3">#REF!</definedName>
    <definedName name="RETnyc_AV_Increment">#REF!</definedName>
    <definedName name="RETnyc_AV_Target_Yr" localSheetId="1">#REF!</definedName>
    <definedName name="RETnyc_AV_Target_Yr" localSheetId="2">#REF!</definedName>
    <definedName name="RETnyc_AV_Target_Yr" localSheetId="3">#REF!</definedName>
    <definedName name="RETnyc_AV_Target_Yr">#REF!</definedName>
    <definedName name="RETnyc_Base_AV1" localSheetId="1">#REF!</definedName>
    <definedName name="RETnyc_Base_AV1" localSheetId="2">#REF!</definedName>
    <definedName name="RETnyc_Base_AV1" localSheetId="3">#REF!</definedName>
    <definedName name="RETnyc_Base_AV1">#REF!</definedName>
    <definedName name="RETnyc_Base_AV1_Manual" localSheetId="1">#REF!</definedName>
    <definedName name="RETnyc_Base_AV1_Manual" localSheetId="2">#REF!</definedName>
    <definedName name="RETnyc_Base_AV1_Manual" localSheetId="3">#REF!</definedName>
    <definedName name="RETnyc_Base_AV1_Manual">#REF!</definedName>
    <definedName name="RETnyc_Base_AV2" localSheetId="1">#REF!</definedName>
    <definedName name="RETnyc_Base_AV2" localSheetId="2">#REF!</definedName>
    <definedName name="RETnyc_Base_AV2" localSheetId="3">#REF!</definedName>
    <definedName name="RETnyc_Base_AV2">#REF!</definedName>
    <definedName name="RETnyc_Base_AV2_Manual" localSheetId="1">#REF!</definedName>
    <definedName name="RETnyc_Base_AV2_Manual" localSheetId="2">#REF!</definedName>
    <definedName name="RETnyc_Base_AV2_Manual" localSheetId="3">#REF!</definedName>
    <definedName name="RETnyc_Base_AV2_Manual">#REF!</definedName>
    <definedName name="RETnyc_Base_Taxes" localSheetId="1">#REF!</definedName>
    <definedName name="RETnyc_Base_Taxes" localSheetId="2">#REF!</definedName>
    <definedName name="RETnyc_Base_Taxes" localSheetId="3">#REF!</definedName>
    <definedName name="RETnyc_Base_Taxes">#REF!</definedName>
    <definedName name="RETnyc_Base_Year" localSheetId="1">#REF!</definedName>
    <definedName name="RETnyc_Base_Year" localSheetId="2">#REF!</definedName>
    <definedName name="RETnyc_Base_Year" localSheetId="3">#REF!</definedName>
    <definedName name="RETnyc_Base_Year">#REF!</definedName>
    <definedName name="RETnyc_Curr_Rate_Yr" localSheetId="1">#REF!</definedName>
    <definedName name="RETnyc_Curr_Rate_Yr" localSheetId="2">#REF!</definedName>
    <definedName name="RETnyc_Curr_Rate_Yr" localSheetId="3">#REF!</definedName>
    <definedName name="RETnyc_Curr_Rate_Yr">#REF!</definedName>
    <definedName name="RETnyc_Current_AV" localSheetId="1">#REF!</definedName>
    <definedName name="RETnyc_Current_AV" localSheetId="2">#REF!</definedName>
    <definedName name="RETnyc_Current_AV" localSheetId="3">#REF!</definedName>
    <definedName name="RETnyc_Current_AV">#REF!</definedName>
    <definedName name="RETnyc_Current_Year" localSheetId="1">#REF!</definedName>
    <definedName name="RETnyc_Current_Year" localSheetId="2">#REF!</definedName>
    <definedName name="RETnyc_Current_Year" localSheetId="3">#REF!</definedName>
    <definedName name="RETnyc_Current_Year">#REF!</definedName>
    <definedName name="RETnyc_First_Tax_Year" localSheetId="1">#REF!</definedName>
    <definedName name="RETnyc_First_Tax_Year" localSheetId="2">#REF!</definedName>
    <definedName name="RETnyc_First_Tax_Year" localSheetId="3">#REF!</definedName>
    <definedName name="RETnyc_First_Tax_Year">#REF!</definedName>
    <definedName name="RETnyc_Fiscal_Month" localSheetId="1">#REF!</definedName>
    <definedName name="RETnyc_Fiscal_Month" localSheetId="2">#REF!</definedName>
    <definedName name="RETnyc_Fiscal_Month" localSheetId="3">#REF!</definedName>
    <definedName name="RETnyc_Fiscal_Month">#REF!</definedName>
    <definedName name="RETnyc_Growth_Matrix" localSheetId="1">#REF!</definedName>
    <definedName name="RETnyc_Growth_Matrix" localSheetId="2">#REF!</definedName>
    <definedName name="RETnyc_Growth_Matrix" localSheetId="3">#REF!</definedName>
    <definedName name="RETnyc_Growth_Matrix">#REF!</definedName>
    <definedName name="RETnyc_Growth_Matrix_Input" localSheetId="1">#REF!</definedName>
    <definedName name="RETnyc_Growth_Matrix_Input" localSheetId="2">#REF!</definedName>
    <definedName name="RETnyc_Growth_Matrix_Input" localSheetId="3">#REF!</definedName>
    <definedName name="RETnyc_Growth_Matrix_Input">#REF!</definedName>
    <definedName name="RETnyc_Growth_Start_Year" localSheetId="1">#REF!</definedName>
    <definedName name="RETnyc_Growth_Start_Year" localSheetId="2">#REF!</definedName>
    <definedName name="RETnyc_Growth_Start_Year" localSheetId="3">#REF!</definedName>
    <definedName name="RETnyc_Growth_Start_Year">#REF!</definedName>
    <definedName name="RETnyc_NYC_Rate_Matrix" localSheetId="1">#REF!</definedName>
    <definedName name="RETnyc_NYC_Rate_Matrix" localSheetId="2">#REF!</definedName>
    <definedName name="RETnyc_NYC_Rate_Matrix" localSheetId="3">#REF!</definedName>
    <definedName name="RETnyc_NYC_Rate_Matrix">#REF!</definedName>
    <definedName name="RETnyc_Occupancy_Tax?" localSheetId="1">#REF!</definedName>
    <definedName name="RETnyc_Occupancy_Tax?" localSheetId="2">#REF!</definedName>
    <definedName name="RETnyc_Occupancy_Tax?" localSheetId="3">#REF!</definedName>
    <definedName name="RETnyc_Occupancy_Tax?">#REF!</definedName>
    <definedName name="RETnyc_Prior_AV" localSheetId="1">#REF!</definedName>
    <definedName name="RETnyc_Prior_AV" localSheetId="2">#REF!</definedName>
    <definedName name="RETnyc_Prior_AV" localSheetId="3">#REF!</definedName>
    <definedName name="RETnyc_Prior_AV">#REF!</definedName>
    <definedName name="RETnyc_SF_Curr_Escal" localSheetId="1">#REF!</definedName>
    <definedName name="RETnyc_SF_Curr_Escal" localSheetId="2">#REF!</definedName>
    <definedName name="RETnyc_SF_Curr_Escal" localSheetId="3">#REF!</definedName>
    <definedName name="RETnyc_SF_Curr_Escal">#REF!</definedName>
    <definedName name="RETnyc_Start_Date" localSheetId="1">#REF!</definedName>
    <definedName name="RETnyc_Start_Date" localSheetId="2">#REF!</definedName>
    <definedName name="RETnyc_Start_Date" localSheetId="3">#REF!</definedName>
    <definedName name="RETnyc_Start_Date">#REF!</definedName>
    <definedName name="RETnyc_Start_Mth" localSheetId="1">#REF!</definedName>
    <definedName name="RETnyc_Start_Mth" localSheetId="2">#REF!</definedName>
    <definedName name="RETnyc_Start_Mth" localSheetId="3">#REF!</definedName>
    <definedName name="RETnyc_Start_Mth">#REF!</definedName>
    <definedName name="RETnyc_Start_Yr" localSheetId="1">#REF!</definedName>
    <definedName name="RETnyc_Start_Yr" localSheetId="2">#REF!</definedName>
    <definedName name="RETnyc_Start_Yr" localSheetId="3">#REF!</definedName>
    <definedName name="RETnyc_Start_Yr">#REF!</definedName>
    <definedName name="RETnyc_Target_AV" localSheetId="1">#REF!</definedName>
    <definedName name="RETnyc_Target_AV" localSheetId="2">#REF!</definedName>
    <definedName name="RETnyc_Target_AV" localSheetId="3">#REF!</definedName>
    <definedName name="RETnyc_Target_AV">#REF!</definedName>
    <definedName name="RETnyc_Tax_Rate1" localSheetId="1">#REF!</definedName>
    <definedName name="RETnyc_Tax_Rate1" localSheetId="2">#REF!</definedName>
    <definedName name="RETnyc_Tax_Rate1" localSheetId="3">#REF!</definedName>
    <definedName name="RETnyc_Tax_Rate1">#REF!</definedName>
    <definedName name="RETnyc_Tax_Rate2" localSheetId="1">#REF!</definedName>
    <definedName name="RETnyc_Tax_Rate2" localSheetId="2">#REF!</definedName>
    <definedName name="RETnyc_Tax_Rate2" localSheetId="3">#REF!</definedName>
    <definedName name="RETnyc_Tax_Rate2">#REF!</definedName>
    <definedName name="RETnyc_Yrs_to_Adjust_AV" localSheetId="1">#REF!</definedName>
    <definedName name="RETnyc_Yrs_to_Adjust_AV" localSheetId="2">#REF!</definedName>
    <definedName name="RETnyc_Yrs_to_Adjust_AV" localSheetId="3">#REF!</definedName>
    <definedName name="RETnyc_Yrs_to_Adjust_AV">#REF!</definedName>
    <definedName name="RETnyc_Yrs_to_Target" localSheetId="1">#REF!</definedName>
    <definedName name="RETnyc_Yrs_to_Target" localSheetId="2">#REF!</definedName>
    <definedName name="RETnyc_Yrs_to_Target" localSheetId="3">#REF!</definedName>
    <definedName name="RETnyc_Yrs_to_Target">#REF!</definedName>
    <definedName name="retreive" localSheetId="1">#REF!</definedName>
    <definedName name="retreive" localSheetId="2">#REF!</definedName>
    <definedName name="retreive" localSheetId="3">#REF!</definedName>
    <definedName name="retreive">#REF!</definedName>
    <definedName name="retrieve" localSheetId="4">#REF!</definedName>
    <definedName name="retrieve" localSheetId="1">'Consolidated Model'!$A$1:$A$90</definedName>
    <definedName name="retrieve" localSheetId="2">'Core Business Model'!$A$1:$A$80</definedName>
    <definedName name="retrieve" localSheetId="3">'New Business Model'!$A$1:$A$27</definedName>
    <definedName name="retrieve">#REF!</definedName>
    <definedName name="RevMiscTitle1">[1]Rev!$A$36</definedName>
    <definedName name="RevMiscTitle2">[1]Rev!$A$39</definedName>
    <definedName name="sadads" localSheetId="1">#REF!</definedName>
    <definedName name="sadads" localSheetId="2">#REF!</definedName>
    <definedName name="sadads" localSheetId="3">#REF!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1">#REF!</definedName>
    <definedName name="sd" localSheetId="2">#REF!</definedName>
    <definedName name="sd" localSheetId="3">#REF!</definedName>
    <definedName name="sd">#REF!</definedName>
    <definedName name="sdaf" localSheetId="1">#REF!</definedName>
    <definedName name="sdaf" localSheetId="2">#REF!</definedName>
    <definedName name="sdaf" localSheetId="3">#REF!</definedName>
    <definedName name="sdaf">#REF!</definedName>
    <definedName name="SITINCPER">[1]Rev!$F$9:$Y$9</definedName>
    <definedName name="SITMAX___">[1]Rev!$F$8:$Y$8</definedName>
    <definedName name="SITMIN___">[1]Rev!$F$6:$Y$6</definedName>
    <definedName name="SITMOS___">[1]Rev!$F$7:$Y$7</definedName>
    <definedName name="SONICS" localSheetId="1">#REF!</definedName>
    <definedName name="SONICS" localSheetId="2">#REF!</definedName>
    <definedName name="SONICS" localSheetId="3">#REF!</definedName>
    <definedName name="SONICS">#REF!</definedName>
    <definedName name="Space_Plan_SF" localSheetId="1">#REF!</definedName>
    <definedName name="Space_Plan_SF" localSheetId="2">#REF!</definedName>
    <definedName name="Space_Plan_SF" localSheetId="3">#REF!</definedName>
    <definedName name="Space_Plan_SF">#REF!</definedName>
    <definedName name="Status" localSheetId="1">#REF!</definedName>
    <definedName name="Status" localSheetId="2">#REF!</definedName>
    <definedName name="Status" localSheetId="3">#REF!</definedName>
    <definedName name="Status">#REF!</definedName>
    <definedName name="TB" localSheetId="1">#REF!</definedName>
    <definedName name="TB" localSheetId="2">#REF!</definedName>
    <definedName name="TB" localSheetId="3">#REF!</definedName>
    <definedName name="TB">#REF!</definedName>
    <definedName name="Term_of_Analysis" localSheetId="1">#REF!</definedName>
    <definedName name="Term_of_Analysis" localSheetId="2">#REF!</definedName>
    <definedName name="Term_of_Analysis" localSheetId="3">#REF!</definedName>
    <definedName name="Term_of_Analysis">#REF!</definedName>
    <definedName name="Term_of_Lease" localSheetId="1">#REF!</definedName>
    <definedName name="Term_of_Lease" localSheetId="2">#REF!</definedName>
    <definedName name="Term_of_Lease" localSheetId="3">#REF!</definedName>
    <definedName name="Term_of_Lease">#REF!</definedName>
    <definedName name="Term_of_Misc_Amort" localSheetId="1">#REF!</definedName>
    <definedName name="Term_of_Misc_Amort" localSheetId="2">#REF!</definedName>
    <definedName name="Term_of_Misc_Amort" localSheetId="3">#REF!</definedName>
    <definedName name="Term_of_Misc_Amort">#REF!</definedName>
    <definedName name="TEST" localSheetId="1">#REF!</definedName>
    <definedName name="TEST" localSheetId="2">#REF!</definedName>
    <definedName name="TEST" localSheetId="3">#REF!</definedName>
    <definedName name="TEST">#REF!</definedName>
    <definedName name="TF_all_rows" localSheetId="1">#REF!</definedName>
    <definedName name="TF_all_rows" localSheetId="2">#REF!</definedName>
    <definedName name="TF_all_rows" localSheetId="3">#REF!</definedName>
    <definedName name="TF_all_rows">#REF!</definedName>
    <definedName name="TF_Leasing_Comm" localSheetId="1">#REF!</definedName>
    <definedName name="TF_Leasing_Comm" localSheetId="2">#REF!</definedName>
    <definedName name="TF_Leasing_Comm" localSheetId="3">#REF!</definedName>
    <definedName name="TF_Leasing_Comm">#REF!</definedName>
    <definedName name="TF_Misc_Info" localSheetId="1">#REF!</definedName>
    <definedName name="TF_Misc_Info" localSheetId="2">#REF!</definedName>
    <definedName name="TF_Misc_Info" localSheetId="3">#REF!</definedName>
    <definedName name="TF_Misc_Info">#REF!</definedName>
    <definedName name="TF_Misc_Prior_Lease" localSheetId="1">#REF!</definedName>
    <definedName name="TF_Misc_Prior_Lease" localSheetId="2">#REF!</definedName>
    <definedName name="TF_Misc_Prior_Lease" localSheetId="3">#REF!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 localSheetId="2">#REF!</definedName>
    <definedName name="TF_Work_Letter" localSheetId="3">#REF!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 localSheetId="2">[23]Summary!#REF!</definedName>
    <definedName name="Tier1_Tax" localSheetId="3">[23]Summary!#REF!</definedName>
    <definedName name="Tier1_Tax">[23]Summary!#REF!</definedName>
    <definedName name="Tier1_TaxRate" localSheetId="1">[23]Summary!#REF!</definedName>
    <definedName name="Tier1_TaxRate" localSheetId="2">[23]Summary!#REF!</definedName>
    <definedName name="Tier1_TaxRate" localSheetId="3">[23]Summary!#REF!</definedName>
    <definedName name="Tier1_TaxRate">[23]Summary!#REF!</definedName>
    <definedName name="Tier2_Tax" localSheetId="1">[23]Summary!#REF!</definedName>
    <definedName name="Tier2_Tax" localSheetId="2">[23]Summary!#REF!</definedName>
    <definedName name="Tier2_Tax" localSheetId="3">[23]Summary!#REF!</definedName>
    <definedName name="Tier2_Tax">[23]Summary!#REF!</definedName>
    <definedName name="Tier2_TaxRate" localSheetId="1">[23]Summary!#REF!</definedName>
    <definedName name="Tier2_TaxRate" localSheetId="2">[23]Summary!#REF!</definedName>
    <definedName name="Tier2_TaxRate" localSheetId="3">[23]Summary!#REF!</definedName>
    <definedName name="Tier2_TaxRate">[23]Summary!#REF!</definedName>
    <definedName name="Tier3_TaxRate" localSheetId="1">[23]Summary!#REF!</definedName>
    <definedName name="Tier3_TaxRate" localSheetId="2">[23]Summary!#REF!</definedName>
    <definedName name="Tier3_TaxRate" localSheetId="3">[23]Summary!#REF!</definedName>
    <definedName name="Tier3_TaxRate">[23]Summary!#REF!</definedName>
    <definedName name="Title_Commission_Amort" localSheetId="1">#REF!</definedName>
    <definedName name="Title_Commission_Amort" localSheetId="2">#REF!</definedName>
    <definedName name="Title_Commission_Amort" localSheetId="3">#REF!</definedName>
    <definedName name="Title_Commission_Amort">#REF!</definedName>
    <definedName name="Title_Commissions_Paid" localSheetId="1">#REF!</definedName>
    <definedName name="Title_Commissions_Paid" localSheetId="2">#REF!</definedName>
    <definedName name="Title_Commissions_Paid" localSheetId="3">#REF!</definedName>
    <definedName name="Title_Commissions_Paid">#REF!</definedName>
    <definedName name="Title_Improvement_Costs" localSheetId="1">#REF!</definedName>
    <definedName name="Title_Improvement_Costs" localSheetId="2">#REF!</definedName>
    <definedName name="Title_Improvement_Costs" localSheetId="3">#REF!</definedName>
    <definedName name="Title_Improvement_Costs">#REF!</definedName>
    <definedName name="Title_Leasehold_Pmts" localSheetId="1">#REF!</definedName>
    <definedName name="Title_Leasehold_Pmts" localSheetId="2">#REF!</definedName>
    <definedName name="Title_Leasehold_Pmts" localSheetId="3">#REF!</definedName>
    <definedName name="Title_Leasehold_Pmts">#REF!</definedName>
    <definedName name="Title_Long_Eff_RSF" localSheetId="1">#REF!</definedName>
    <definedName name="Title_Long_Eff_RSF" localSheetId="2">#REF!</definedName>
    <definedName name="Title_Long_Eff_RSF" localSheetId="3">#REF!</definedName>
    <definedName name="Title_Long_Eff_RSF">#REF!</definedName>
    <definedName name="Title_LseHld_Amortization" localSheetId="1">#REF!</definedName>
    <definedName name="Title_LseHld_Amortization" localSheetId="2">#REF!</definedName>
    <definedName name="Title_LseHld_Amortization" localSheetId="3">#REF!</definedName>
    <definedName name="Title_LseHld_Amortization">#REF!</definedName>
    <definedName name="Title_Moving_Exp_Amort" localSheetId="1">#REF!</definedName>
    <definedName name="Title_Moving_Exp_Amort" localSheetId="2">#REF!</definedName>
    <definedName name="Title_Moving_Exp_Amort" localSheetId="3">#REF!</definedName>
    <definedName name="Title_Moving_Exp_Amort">#REF!</definedName>
    <definedName name="Title_Moving_Tax_Benefits" localSheetId="1">#REF!</definedName>
    <definedName name="Title_Moving_Tax_Benefits" localSheetId="2">#REF!</definedName>
    <definedName name="Title_Moving_Tax_Benefits" localSheetId="3">#REF!</definedName>
    <definedName name="Title_Moving_Tax_Benefits">#REF!</definedName>
    <definedName name="Title_of_Analysis" localSheetId="1">'[17]Lease Template'!#REF!</definedName>
    <definedName name="Title_of_Analysis" localSheetId="2">'[17]Lease Template'!#REF!</definedName>
    <definedName name="Title_of_Analysis" localSheetId="3">'[17]Lease Template'!#REF!</definedName>
    <definedName name="Title_of_Analysis">'[17]Lease Template'!#REF!</definedName>
    <definedName name="Title_RSF" localSheetId="1">#REF!</definedName>
    <definedName name="Title_RSF" localSheetId="2">#REF!</definedName>
    <definedName name="Title_RSF" localSheetId="3">#REF!</definedName>
    <definedName name="Title_RSF">#REF!</definedName>
    <definedName name="Title_RSF_Suffix" localSheetId="1">#REF!</definedName>
    <definedName name="Title_RSF_Suffix" localSheetId="2">#REF!</definedName>
    <definedName name="Title_RSF_Suffix" localSheetId="3">#REF!</definedName>
    <definedName name="Title_RSF_Suffix">#REF!</definedName>
    <definedName name="Title_Short_Eff_RSF" localSheetId="1">#REF!</definedName>
    <definedName name="Title_Short_Eff_RSF" localSheetId="2">#REF!</definedName>
    <definedName name="Title_Short_Eff_RSF" localSheetId="3">#REF!</definedName>
    <definedName name="Title_Short_Eff_RSF">#REF!</definedName>
    <definedName name="Title_TaxBen_Lld1" localSheetId="1">#REF!</definedName>
    <definedName name="Title_TaxBen_Lld1" localSheetId="2">#REF!</definedName>
    <definedName name="Title_TaxBen_Lld1" localSheetId="3">#REF!</definedName>
    <definedName name="Title_TaxBen_Lld1">#REF!</definedName>
    <definedName name="Title_TaxBen_Lld2" localSheetId="1">#REF!</definedName>
    <definedName name="Title_TaxBen_Lld2" localSheetId="2">#REF!</definedName>
    <definedName name="Title_TaxBen_Lld2" localSheetId="3">#REF!</definedName>
    <definedName name="Title_TaxBen_Lld2">#REF!</definedName>
    <definedName name="Title_TaxBen_Tnt1" localSheetId="1">#REF!</definedName>
    <definedName name="Title_TaxBen_Tnt1" localSheetId="2">#REF!</definedName>
    <definedName name="Title_TaxBen_Tnt1" localSheetId="3">#REF!</definedName>
    <definedName name="Title_TaxBen_Tnt1">#REF!</definedName>
    <definedName name="Title_TaxBen_Tnt2" localSheetId="1">#REF!</definedName>
    <definedName name="Title_TaxBen_Tnt2" localSheetId="2">#REF!</definedName>
    <definedName name="Title_TaxBen_Tnt2" localSheetId="3">#REF!</definedName>
    <definedName name="Title_TaxBen_Tnt2">#REF!</definedName>
    <definedName name="Title_Year_Vector" localSheetId="1">#REF!</definedName>
    <definedName name="Title_Year_Vector" localSheetId="2">#REF!</definedName>
    <definedName name="Title_Year_Vector" localSheetId="3">#REF!</definedName>
    <definedName name="Title_Year_Vector">#REF!</definedName>
    <definedName name="Total_Free_Rent" localSheetId="1">#REF!</definedName>
    <definedName name="Total_Free_Rent" localSheetId="2">#REF!</definedName>
    <definedName name="Total_Free_Rent" localSheetId="3">#REF!</definedName>
    <definedName name="Total_Free_Rent">#REF!</definedName>
    <definedName name="Total_NPV" localSheetId="1">#REF!</definedName>
    <definedName name="Total_NPV" localSheetId="2">#REF!</definedName>
    <definedName name="Total_NPV" localSheetId="3">#REF!</definedName>
    <definedName name="Total_NPV">#REF!</definedName>
    <definedName name="Total_Rental_Pmts" localSheetId="1">#REF!</definedName>
    <definedName name="Total_Rental_Pmts" localSheetId="2">#REF!</definedName>
    <definedName name="Total_Rental_Pmts" localSheetId="3">#REF!</definedName>
    <definedName name="Total_Rental_Pmts">#REF!</definedName>
    <definedName name="Total_Rental_Pmts_Sqf" localSheetId="1">#REF!</definedName>
    <definedName name="Total_Rental_Pmts_Sqf" localSheetId="2">#REF!</definedName>
    <definedName name="Total_Rental_Pmts_Sqf" localSheetId="3">#REF!</definedName>
    <definedName name="Total_Rental_Pmts_Sqf">#REF!</definedName>
    <definedName name="TP_all_columns_bottom" localSheetId="1">#REF!</definedName>
    <definedName name="TP_all_columns_bottom" localSheetId="2">#REF!</definedName>
    <definedName name="TP_all_columns_bottom" localSheetId="3">#REF!</definedName>
    <definedName name="TP_all_columns_bottom">#REF!</definedName>
    <definedName name="TP_all_columns_top" localSheetId="1">#REF!</definedName>
    <definedName name="TP_all_columns_top" localSheetId="2">#REF!</definedName>
    <definedName name="TP_all_columns_top" localSheetId="3">#REF!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 localSheetId="2">#REF!</definedName>
    <definedName name="TP_extra_line_1" localSheetId="3">#REF!</definedName>
    <definedName name="TP_extra_line_1">#REF!</definedName>
    <definedName name="TP_extra_line_2" localSheetId="1">#REF!</definedName>
    <definedName name="TP_extra_line_2" localSheetId="2">#REF!</definedName>
    <definedName name="TP_extra_line_2" localSheetId="3">#REF!</definedName>
    <definedName name="TP_extra_line_2">#REF!</definedName>
    <definedName name="TP_Misc" localSheetId="1">#REF!</definedName>
    <definedName name="TP_Misc" localSheetId="2">#REF!</definedName>
    <definedName name="TP_Misc" localSheetId="3">#REF!</definedName>
    <definedName name="TP_Misc">#REF!</definedName>
    <definedName name="TP_Net_Receipts" localSheetId="1">#REF!</definedName>
    <definedName name="TP_Net_Receipts" localSheetId="2">#REF!</definedName>
    <definedName name="TP_Net_Receipts" localSheetId="3">#REF!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 localSheetId="2">#REF!</definedName>
    <definedName name="TP05_Columns" localSheetId="3">#REF!</definedName>
    <definedName name="TP05_Columns">#REF!</definedName>
    <definedName name="TP05_RSF" localSheetId="1">'[17]Lease Template'!#REF!</definedName>
    <definedName name="TP05_RSF" localSheetId="2">'[17]Lease Template'!#REF!</definedName>
    <definedName name="TP05_RSF" localSheetId="3">'[17]Lease Template'!#REF!</definedName>
    <definedName name="TP05_RSF">'[17]Lease Template'!#REF!</definedName>
    <definedName name="TP05_RSF_Suffix" localSheetId="1">#REF!</definedName>
    <definedName name="TP05_RSF_Suffix" localSheetId="2">#REF!</definedName>
    <definedName name="TP05_RSF_Suffix" localSheetId="3">#REF!</definedName>
    <definedName name="TP05_RSF_Suffix">#REF!</definedName>
    <definedName name="TP05_Short_Eff_RSF" localSheetId="1">'[17]Lease Template'!#REF!</definedName>
    <definedName name="TP05_Short_Eff_RSF" localSheetId="2">'[17]Lease Template'!#REF!</definedName>
    <definedName name="TP05_Short_Eff_RSF" localSheetId="3">'[17]Lease Template'!#REF!</definedName>
    <definedName name="TP05_Short_Eff_RSF">'[17]Lease Template'!#REF!</definedName>
    <definedName name="TP06_Columns" localSheetId="1">#REF!</definedName>
    <definedName name="TP06_Columns" localSheetId="2">#REF!</definedName>
    <definedName name="TP06_Columns" localSheetId="3">#REF!</definedName>
    <definedName name="TP06_Columns">#REF!</definedName>
    <definedName name="TP06_RSF_Suffix" localSheetId="1">#REF!</definedName>
    <definedName name="TP06_RSF_Suffix" localSheetId="2">#REF!</definedName>
    <definedName name="TP06_RSF_Suffix" localSheetId="3">#REF!</definedName>
    <definedName name="TP06_RSF_Suffix">#REF!</definedName>
    <definedName name="TP07_Columns" localSheetId="1">#REF!</definedName>
    <definedName name="TP07_Columns" localSheetId="2">#REF!</definedName>
    <definedName name="TP07_Columns" localSheetId="3">#REF!</definedName>
    <definedName name="TP07_Columns">#REF!</definedName>
    <definedName name="TP07_RSF" localSheetId="1">'[17]Lease Template'!#REF!</definedName>
    <definedName name="TP07_RSF" localSheetId="2">'[17]Lease Template'!#REF!</definedName>
    <definedName name="TP07_RSF" localSheetId="3">'[17]Lease Template'!#REF!</definedName>
    <definedName name="TP07_RSF">'[17]Lease Template'!#REF!</definedName>
    <definedName name="TP07_RSF_Suffix" localSheetId="1">'[17]Lease Template'!#REF!</definedName>
    <definedName name="TP07_RSF_Suffix" localSheetId="2">'[17]Lease Template'!#REF!</definedName>
    <definedName name="TP07_RSF_Suffix" localSheetId="3">'[17]Lease Template'!#REF!</definedName>
    <definedName name="TP07_RSF_Suffix">'[17]Lease Template'!#REF!</definedName>
    <definedName name="TP07_Short_Eff_RSF" localSheetId="1">'[17]Lease Template'!#REF!</definedName>
    <definedName name="TP07_Short_Eff_RSF" localSheetId="2">'[17]Lease Template'!#REF!</definedName>
    <definedName name="TP07_Short_Eff_RSF" localSheetId="3">'[17]Lease Template'!#REF!</definedName>
    <definedName name="TP07_Short_Eff_RSF">'[17]Lease Template'!#REF!</definedName>
    <definedName name="TP08_Columns" localSheetId="1">#REF!</definedName>
    <definedName name="TP08_Columns" localSheetId="2">#REF!</definedName>
    <definedName name="TP08_Columns" localSheetId="3">#REF!</definedName>
    <definedName name="TP08_Columns">#REF!</definedName>
    <definedName name="TP08_RSF_Suffix" localSheetId="1">#REF!</definedName>
    <definedName name="TP08_RSF_Suffix" localSheetId="2">#REF!</definedName>
    <definedName name="TP08_RSF_Suffix" localSheetId="3">#REF!</definedName>
    <definedName name="TP08_RSF_Suffix">#REF!</definedName>
    <definedName name="TP09_Columns" localSheetId="1">#REF!</definedName>
    <definedName name="TP09_Columns" localSheetId="2">#REF!</definedName>
    <definedName name="TP09_Columns" localSheetId="3">#REF!</definedName>
    <definedName name="TP09_Columns">#REF!</definedName>
    <definedName name="TP09_Long_Eff_RSF" localSheetId="1">'[17]Lease Template'!#REF!</definedName>
    <definedName name="TP09_Long_Eff_RSF" localSheetId="2">'[17]Lease Template'!#REF!</definedName>
    <definedName name="TP09_Long_Eff_RSF" localSheetId="3">'[17]Lease Template'!#REF!</definedName>
    <definedName name="TP09_Long_Eff_RSF">'[17]Lease Template'!#REF!</definedName>
    <definedName name="TP09_RSF" localSheetId="1">'[17]Lease Template'!#REF!</definedName>
    <definedName name="TP09_RSF" localSheetId="2">'[17]Lease Template'!#REF!</definedName>
    <definedName name="TP09_RSF" localSheetId="3">'[17]Lease Template'!#REF!</definedName>
    <definedName name="TP09_RSF">'[17]Lease Template'!#REF!</definedName>
    <definedName name="TP09_RSF_Suffix" localSheetId="1">'[17]Lease Template'!#REF!</definedName>
    <definedName name="TP09_RSF_Suffix" localSheetId="2">'[17]Lease Template'!#REF!</definedName>
    <definedName name="TP09_RSF_Suffix" localSheetId="3">'[17]Lease Template'!#REF!</definedName>
    <definedName name="TP09_RSF_Suffix">'[17]Lease Template'!#REF!</definedName>
    <definedName name="TP10_Columns" localSheetId="1">#REF!</definedName>
    <definedName name="TP10_Columns" localSheetId="2">#REF!</definedName>
    <definedName name="TP10_Columns" localSheetId="3">#REF!</definedName>
    <definedName name="TP10_Columns">#REF!</definedName>
    <definedName name="TP11_Columns" localSheetId="1">#REF!</definedName>
    <definedName name="TP11_Columns" localSheetId="2">#REF!</definedName>
    <definedName name="TP11_Columns" localSheetId="3">#REF!</definedName>
    <definedName name="TP11_Columns">#REF!</definedName>
    <definedName name="TP11_Long_Eff_RSF" localSheetId="1">'[17]Lease Template'!#REF!</definedName>
    <definedName name="TP11_Long_Eff_RSF" localSheetId="2">'[17]Lease Template'!#REF!</definedName>
    <definedName name="TP11_Long_Eff_RSF" localSheetId="3">'[17]Lease Template'!#REF!</definedName>
    <definedName name="TP11_Long_Eff_RSF">'[17]Lease Template'!#REF!</definedName>
    <definedName name="TP11_RSF" localSheetId="1">'[17]Lease Template'!#REF!</definedName>
    <definedName name="TP11_RSF" localSheetId="2">'[17]Lease Template'!#REF!</definedName>
    <definedName name="TP11_RSF" localSheetId="3">'[17]Lease Template'!#REF!</definedName>
    <definedName name="TP11_RSF">'[17]Lease Template'!#REF!</definedName>
    <definedName name="TP11_RSF_Suffix" localSheetId="1">#REF!</definedName>
    <definedName name="TP11_RSF_Suffix" localSheetId="2">#REF!</definedName>
    <definedName name="TP11_RSF_Suffix" localSheetId="3">#REF!</definedName>
    <definedName name="TP11_RSF_Suffix">#REF!</definedName>
    <definedName name="TP12_Columns" localSheetId="1">#REF!</definedName>
    <definedName name="TP12_Columns" localSheetId="2">#REF!</definedName>
    <definedName name="TP12_Columns" localSheetId="3">#REF!</definedName>
    <definedName name="TP12_Columns">#REF!</definedName>
    <definedName name="TP13_Columns" localSheetId="1">#REF!</definedName>
    <definedName name="TP13_Columns" localSheetId="2">#REF!</definedName>
    <definedName name="TP13_Columns" localSheetId="3">#REF!</definedName>
    <definedName name="TP13_Columns">#REF!</definedName>
    <definedName name="TP13_Long_Eff_RSF" localSheetId="1">'[17]Lease Template'!#REF!</definedName>
    <definedName name="TP13_Long_Eff_RSF" localSheetId="2">'[17]Lease Template'!#REF!</definedName>
    <definedName name="TP13_Long_Eff_RSF" localSheetId="3">'[17]Lease Template'!#REF!</definedName>
    <definedName name="TP13_Long_Eff_RSF">'[17]Lease Template'!#REF!</definedName>
    <definedName name="TP13_RSF" localSheetId="1">#REF!</definedName>
    <definedName name="TP13_RSF" localSheetId="2">#REF!</definedName>
    <definedName name="TP13_RSF" localSheetId="3">#REF!</definedName>
    <definedName name="TP13_RSF">#REF!</definedName>
    <definedName name="TP13_RSF_Suffix" localSheetId="1">#REF!</definedName>
    <definedName name="TP13_RSF_Suffix" localSheetId="2">#REF!</definedName>
    <definedName name="TP13_RSF_Suffix" localSheetId="3">#REF!</definedName>
    <definedName name="TP13_RSF_Suffix">#REF!</definedName>
    <definedName name="TP14_Columns" localSheetId="1">#REF!</definedName>
    <definedName name="TP14_Columns" localSheetId="2">#REF!</definedName>
    <definedName name="TP14_Columns" localSheetId="3">#REF!</definedName>
    <definedName name="TP14_Columns">#REF!</definedName>
    <definedName name="TP15_Columns" localSheetId="1">#REF!</definedName>
    <definedName name="TP15_Columns" localSheetId="2">#REF!</definedName>
    <definedName name="TP15_Columns" localSheetId="3">#REF!</definedName>
    <definedName name="TP15_Columns">#REF!</definedName>
    <definedName name="TP15_Long_Eff_RSF" localSheetId="1">'[17]Lease Template'!#REF!</definedName>
    <definedName name="TP15_Long_Eff_RSF" localSheetId="2">'[17]Lease Template'!#REF!</definedName>
    <definedName name="TP15_Long_Eff_RSF" localSheetId="3">'[17]Lease Template'!#REF!</definedName>
    <definedName name="TP15_Long_Eff_RSF">'[17]Lease Template'!#REF!</definedName>
    <definedName name="TP15_RSF" localSheetId="1">#REF!</definedName>
    <definedName name="TP15_RSF" localSheetId="2">#REF!</definedName>
    <definedName name="TP15_RSF" localSheetId="3">#REF!</definedName>
    <definedName name="TP15_RSF">#REF!</definedName>
    <definedName name="TP15_RSF_Suffix" localSheetId="1">#REF!</definedName>
    <definedName name="TP15_RSF_Suffix" localSheetId="2">#REF!</definedName>
    <definedName name="TP15_RSF_Suffix" localSheetId="3">#REF!</definedName>
    <definedName name="TP15_RSF_Suffix">#REF!</definedName>
    <definedName name="TP16_Long_Eff_RSF" localSheetId="1">'[17]Lease Template'!#REF!</definedName>
    <definedName name="TP16_Long_Eff_RSF" localSheetId="2">'[17]Lease Template'!#REF!</definedName>
    <definedName name="TP16_Long_Eff_RSF" localSheetId="3">'[17]Lease Template'!#REF!</definedName>
    <definedName name="TP16_Long_Eff_RSF">'[17]Lease Template'!#REF!</definedName>
    <definedName name="TP16_RSF" localSheetId="1">#REF!</definedName>
    <definedName name="TP16_RSF" localSheetId="2">#REF!</definedName>
    <definedName name="TP16_RSF" localSheetId="3">#REF!</definedName>
    <definedName name="TP16_RSF">#REF!</definedName>
    <definedName name="TP16_RSF_Suffix" localSheetId="1">#REF!</definedName>
    <definedName name="TP16_RSF_Suffix" localSheetId="2">#REF!</definedName>
    <definedName name="TP16_RSF_Suffix" localSheetId="3">#REF!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 localSheetId="2">#REF!</definedName>
    <definedName name="UT_Matrix" localSheetId="3">#REF!</definedName>
    <definedName name="UT_Matrix">#REF!</definedName>
    <definedName name="UT_Matrix_Input" localSheetId="1">#REF!</definedName>
    <definedName name="UT_Matrix_Input" localSheetId="2">#REF!</definedName>
    <definedName name="UT_Matrix_Input" localSheetId="3">#REF!</definedName>
    <definedName name="UT_Matrix_Input">#REF!</definedName>
    <definedName name="UT_Occupancy_Tax?" localSheetId="1">#REF!</definedName>
    <definedName name="UT_Occupancy_Tax?" localSheetId="2">#REF!</definedName>
    <definedName name="UT_Occupancy_Tax?" localSheetId="3">#REF!</definedName>
    <definedName name="UT_Occupancy_Tax?">#REF!</definedName>
    <definedName name="UT_SF_Chg_Base" localSheetId="1">#REF!</definedName>
    <definedName name="UT_SF_Chg_Base" localSheetId="2">#REF!</definedName>
    <definedName name="UT_SF_Chg_Base" localSheetId="3">#REF!</definedName>
    <definedName name="UT_SF_Chg_Base">#REF!</definedName>
    <definedName name="UT_SF_Chg_Curr" localSheetId="1">#REF!</definedName>
    <definedName name="UT_SF_Chg_Curr" localSheetId="2">#REF!</definedName>
    <definedName name="UT_SF_Chg_Curr" localSheetId="3">#REF!</definedName>
    <definedName name="UT_SF_Chg_Curr">#REF!</definedName>
    <definedName name="UT_SF_Curr_Escal" localSheetId="1">#REF!</definedName>
    <definedName name="UT_SF_Curr_Escal" localSheetId="2">#REF!</definedName>
    <definedName name="UT_SF_Curr_Escal" localSheetId="3">#REF!</definedName>
    <definedName name="UT_SF_Curr_Escal">#REF!</definedName>
    <definedName name="UT_Start_Date" localSheetId="1">#REF!</definedName>
    <definedName name="UT_Start_Date" localSheetId="2">#REF!</definedName>
    <definedName name="UT_Start_Date" localSheetId="3">#REF!</definedName>
    <definedName name="UT_Start_Date">#REF!</definedName>
    <definedName name="UT_Start_Mth" localSheetId="1">#REF!</definedName>
    <definedName name="UT_Start_Mth" localSheetId="2">#REF!</definedName>
    <definedName name="UT_Start_Mth" localSheetId="3">#REF!</definedName>
    <definedName name="UT_Start_Mth">#REF!</definedName>
    <definedName name="UT_Start_Yr" localSheetId="1">#REF!</definedName>
    <definedName name="UT_Start_Yr" localSheetId="2">#REF!</definedName>
    <definedName name="UT_Start_Yr" localSheetId="3">#REF!</definedName>
    <definedName name="UT_Start_Yr">#REF!</definedName>
    <definedName name="UT_Title" localSheetId="1">#REF!</definedName>
    <definedName name="UT_Title" localSheetId="2">#REF!</definedName>
    <definedName name="UT_Title" localSheetId="3">#REF!</definedName>
    <definedName name="UT_Title">#REF!</definedName>
    <definedName name="Variance">'[9]Data Input'!$AA$20</definedName>
    <definedName name="View_Destination" localSheetId="1">#REF!</definedName>
    <definedName name="View_Destination" localSheetId="2">#REF!</definedName>
    <definedName name="View_Destination" localSheetId="3">#REF!</definedName>
    <definedName name="View_Destination">#REF!</definedName>
    <definedName name="VM" localSheetId="1">#REF!</definedName>
    <definedName name="VM" localSheetId="2">#REF!</definedName>
    <definedName name="VM" localSheetId="3">#REF!</definedName>
    <definedName name="VM">#REF!</definedName>
    <definedName name="Wholesale_Split">'[16]Studio Home Video'!$E$26</definedName>
    <definedName name="Work_Letter_Payout_Vector" localSheetId="1">#REF!</definedName>
    <definedName name="Work_Letter_Payout_Vector" localSheetId="2">#REF!</definedName>
    <definedName name="Work_Letter_Payout_Vector" localSheetId="3">#REF!</definedName>
    <definedName name="Work_Letter_Payout_Vector">#REF!</definedName>
    <definedName name="Work_Letter_Payout_Vector_Input" localSheetId="1">#REF!</definedName>
    <definedName name="Work_Letter_Payout_Vector_Input" localSheetId="2">#REF!</definedName>
    <definedName name="Work_Letter_Payout_Vector_Input" localSheetId="3">#REF!</definedName>
    <definedName name="Work_Letter_Payout_Vector_Input">#REF!</definedName>
    <definedName name="Work_Letter_SF" localSheetId="1">#REF!</definedName>
    <definedName name="Work_Letter_SF" localSheetId="2">#REF!</definedName>
    <definedName name="Work_Letter_SF" localSheetId="3">#REF!</definedName>
    <definedName name="Work_Letter_SF">#REF!</definedName>
    <definedName name="Work_Letter_Title" localSheetId="1">#REF!</definedName>
    <definedName name="Work_Letter_Title" localSheetId="2">#REF!</definedName>
    <definedName name="Work_Letter_Title" localSheetId="3">#REF!</definedName>
    <definedName name="Work_Letter_Title">#REF!</definedName>
    <definedName name="Year">'[24]Data Input'!$AA$18</definedName>
    <definedName name="Year_Variance">'[18]Data Input'!$AA$22</definedName>
    <definedName name="yr1_dmr" localSheetId="1">#REF!</definedName>
    <definedName name="yr1_dmr" localSheetId="2">#REF!</definedName>
    <definedName name="yr1_dmr" localSheetId="3">#REF!</definedName>
    <definedName name="yr1_dmr">#REF!</definedName>
    <definedName name="yr1_jv" localSheetId="1">#REF!</definedName>
    <definedName name="yr1_jv" localSheetId="2">#REF!</definedName>
    <definedName name="yr1_jv" localSheetId="3">#REF!</definedName>
    <definedName name="yr1_jv">#REF!</definedName>
    <definedName name="yr1_maintmargin" localSheetId="1">#REF!</definedName>
    <definedName name="yr1_maintmargin" localSheetId="2">#REF!</definedName>
    <definedName name="yr1_maintmargin" localSheetId="3">#REF!</definedName>
    <definedName name="yr1_maintmargin">#REF!</definedName>
    <definedName name="yr1_maintrev" localSheetId="1">#REF!</definedName>
    <definedName name="yr1_maintrev" localSheetId="2">#REF!</definedName>
    <definedName name="yr1_maintrev" localSheetId="3">#REF!</definedName>
    <definedName name="yr1_maintrev">#REF!</definedName>
    <definedName name="yr10_dmr" localSheetId="1">#REF!</definedName>
    <definedName name="yr10_dmr" localSheetId="2">#REF!</definedName>
    <definedName name="yr10_dmr" localSheetId="3">#REF!</definedName>
    <definedName name="yr10_dmr">#REF!</definedName>
    <definedName name="yr10_jv" localSheetId="1">#REF!</definedName>
    <definedName name="yr10_jv" localSheetId="2">#REF!</definedName>
    <definedName name="yr10_jv" localSheetId="3">#REF!</definedName>
    <definedName name="yr10_jv">#REF!</definedName>
    <definedName name="yr10_maintmargin" localSheetId="1">#REF!</definedName>
    <definedName name="yr10_maintmargin" localSheetId="2">#REF!</definedName>
    <definedName name="yr10_maintmargin" localSheetId="3">#REF!</definedName>
    <definedName name="yr10_maintmargin">#REF!</definedName>
    <definedName name="yr10_maintrev" localSheetId="1">#REF!</definedName>
    <definedName name="yr10_maintrev" localSheetId="2">#REF!</definedName>
    <definedName name="yr10_maintrev" localSheetId="3">#REF!</definedName>
    <definedName name="yr10_maintrev">#REF!</definedName>
    <definedName name="yr2_dmr" localSheetId="1">#REF!</definedName>
    <definedName name="yr2_dmr" localSheetId="2">#REF!</definedName>
    <definedName name="yr2_dmr" localSheetId="3">#REF!</definedName>
    <definedName name="yr2_dmr">#REF!</definedName>
    <definedName name="yr2_jv" localSheetId="1">#REF!</definedName>
    <definedName name="yr2_jv" localSheetId="2">#REF!</definedName>
    <definedName name="yr2_jv" localSheetId="3">#REF!</definedName>
    <definedName name="yr2_jv">#REF!</definedName>
    <definedName name="yr2_maintmargin" localSheetId="1">#REF!</definedName>
    <definedName name="yr2_maintmargin" localSheetId="2">#REF!</definedName>
    <definedName name="yr2_maintmargin" localSheetId="3">#REF!</definedName>
    <definedName name="yr2_maintmargin">#REF!</definedName>
    <definedName name="yr2_maintrev" localSheetId="1">#REF!</definedName>
    <definedName name="yr2_maintrev" localSheetId="2">#REF!</definedName>
    <definedName name="yr2_maintrev" localSheetId="3">#REF!</definedName>
    <definedName name="yr2_maintrev">#REF!</definedName>
    <definedName name="yr3_dmr" localSheetId="1">#REF!</definedName>
    <definedName name="yr3_dmr" localSheetId="2">#REF!</definedName>
    <definedName name="yr3_dmr" localSheetId="3">#REF!</definedName>
    <definedName name="yr3_dmr">#REF!</definedName>
    <definedName name="yr3_jv" localSheetId="1">#REF!</definedName>
    <definedName name="yr3_jv" localSheetId="2">#REF!</definedName>
    <definedName name="yr3_jv" localSheetId="3">#REF!</definedName>
    <definedName name="yr3_jv">#REF!</definedName>
    <definedName name="yr3_maintmargin" localSheetId="1">#REF!</definedName>
    <definedName name="yr3_maintmargin" localSheetId="2">#REF!</definedName>
    <definedName name="yr3_maintmargin" localSheetId="3">#REF!</definedName>
    <definedName name="yr3_maintmargin">#REF!</definedName>
    <definedName name="yr3_maintrev" localSheetId="1">#REF!</definedName>
    <definedName name="yr3_maintrev" localSheetId="2">#REF!</definedName>
    <definedName name="yr3_maintrev" localSheetId="3">#REF!</definedName>
    <definedName name="yr3_maintrev">#REF!</definedName>
    <definedName name="yr4_dmr" localSheetId="1">#REF!</definedName>
    <definedName name="yr4_dmr" localSheetId="2">#REF!</definedName>
    <definedName name="yr4_dmr" localSheetId="3">#REF!</definedName>
    <definedName name="yr4_dmr">#REF!</definedName>
    <definedName name="yr4_jv" localSheetId="1">#REF!</definedName>
    <definedName name="yr4_jv" localSheetId="2">#REF!</definedName>
    <definedName name="yr4_jv" localSheetId="3">#REF!</definedName>
    <definedName name="yr4_jv">#REF!</definedName>
    <definedName name="yr4_maintmargin" localSheetId="1">#REF!</definedName>
    <definedName name="yr4_maintmargin" localSheetId="2">#REF!</definedName>
    <definedName name="yr4_maintmargin" localSheetId="3">#REF!</definedName>
    <definedName name="yr4_maintmargin">#REF!</definedName>
    <definedName name="yr4_maintrev" localSheetId="1">#REF!</definedName>
    <definedName name="yr4_maintrev" localSheetId="2">#REF!</definedName>
    <definedName name="yr4_maintrev" localSheetId="3">#REF!</definedName>
    <definedName name="yr4_maintrev">#REF!</definedName>
    <definedName name="yr5_dmr" localSheetId="1">#REF!</definedName>
    <definedName name="yr5_dmr" localSheetId="2">#REF!</definedName>
    <definedName name="yr5_dmr" localSheetId="3">#REF!</definedName>
    <definedName name="yr5_dmr">#REF!</definedName>
    <definedName name="yr5_jv" localSheetId="1">#REF!</definedName>
    <definedName name="yr5_jv" localSheetId="2">#REF!</definedName>
    <definedName name="yr5_jv" localSheetId="3">#REF!</definedName>
    <definedName name="yr5_jv">#REF!</definedName>
    <definedName name="yr5_maintmargin" localSheetId="1">#REF!</definedName>
    <definedName name="yr5_maintmargin" localSheetId="2">#REF!</definedName>
    <definedName name="yr5_maintmargin" localSheetId="3">#REF!</definedName>
    <definedName name="yr5_maintmargin">#REF!</definedName>
    <definedName name="yr5_maintrev" localSheetId="1">#REF!</definedName>
    <definedName name="yr5_maintrev" localSheetId="2">#REF!</definedName>
    <definedName name="yr5_maintrev" localSheetId="3">#REF!</definedName>
    <definedName name="yr5_maintrev">#REF!</definedName>
    <definedName name="yr6_dmr" localSheetId="1">#REF!</definedName>
    <definedName name="yr6_dmr" localSheetId="2">#REF!</definedName>
    <definedName name="yr6_dmr" localSheetId="3">#REF!</definedName>
    <definedName name="yr6_dmr">#REF!</definedName>
    <definedName name="yr6_jv" localSheetId="1">#REF!</definedName>
    <definedName name="yr6_jv" localSheetId="2">#REF!</definedName>
    <definedName name="yr6_jv" localSheetId="3">#REF!</definedName>
    <definedName name="yr6_jv">#REF!</definedName>
    <definedName name="yr6_maintmargin" localSheetId="1">#REF!</definedName>
    <definedName name="yr6_maintmargin" localSheetId="2">#REF!</definedName>
    <definedName name="yr6_maintmargin" localSheetId="3">#REF!</definedName>
    <definedName name="yr6_maintmargin">#REF!</definedName>
    <definedName name="yr6_maintrev" localSheetId="1">#REF!</definedName>
    <definedName name="yr6_maintrev" localSheetId="2">#REF!</definedName>
    <definedName name="yr6_maintrev" localSheetId="3">#REF!</definedName>
    <definedName name="yr6_maintrev">#REF!</definedName>
    <definedName name="yr7_dmr" localSheetId="1">#REF!</definedName>
    <definedName name="yr7_dmr" localSheetId="2">#REF!</definedName>
    <definedName name="yr7_dmr" localSheetId="3">#REF!</definedName>
    <definedName name="yr7_dmr">#REF!</definedName>
    <definedName name="yr7_jv" localSheetId="1">#REF!</definedName>
    <definedName name="yr7_jv" localSheetId="2">#REF!</definedName>
    <definedName name="yr7_jv" localSheetId="3">#REF!</definedName>
    <definedName name="yr7_jv">#REF!</definedName>
    <definedName name="yr7_maintmargin" localSheetId="1">#REF!</definedName>
    <definedName name="yr7_maintmargin" localSheetId="2">#REF!</definedName>
    <definedName name="yr7_maintmargin" localSheetId="3">#REF!</definedName>
    <definedName name="yr7_maintmargin">#REF!</definedName>
    <definedName name="yr7_maintrev" localSheetId="1">#REF!</definedName>
    <definedName name="yr7_maintrev" localSheetId="2">#REF!</definedName>
    <definedName name="yr7_maintrev" localSheetId="3">#REF!</definedName>
    <definedName name="yr7_maintrev">#REF!</definedName>
    <definedName name="yr8_dmr" localSheetId="1">#REF!</definedName>
    <definedName name="yr8_dmr" localSheetId="2">#REF!</definedName>
    <definedName name="yr8_dmr" localSheetId="3">#REF!</definedName>
    <definedName name="yr8_dmr">#REF!</definedName>
    <definedName name="yr8_jv" localSheetId="1">#REF!</definedName>
    <definedName name="yr8_jv" localSheetId="2">#REF!</definedName>
    <definedName name="yr8_jv" localSheetId="3">#REF!</definedName>
    <definedName name="yr8_jv">#REF!</definedName>
    <definedName name="yr8_maintmargin" localSheetId="1">#REF!</definedName>
    <definedName name="yr8_maintmargin" localSheetId="2">#REF!</definedName>
    <definedName name="yr8_maintmargin" localSheetId="3">#REF!</definedName>
    <definedName name="yr8_maintmargin">#REF!</definedName>
    <definedName name="yr8_maintrev" localSheetId="1">#REF!</definedName>
    <definedName name="yr8_maintrev" localSheetId="2">#REF!</definedName>
    <definedName name="yr8_maintrev" localSheetId="3">#REF!</definedName>
    <definedName name="yr8_maintrev">#REF!</definedName>
    <definedName name="yr9_dmr" localSheetId="1">#REF!</definedName>
    <definedName name="yr9_dmr" localSheetId="2">#REF!</definedName>
    <definedName name="yr9_dmr" localSheetId="3">#REF!</definedName>
    <definedName name="yr9_dmr">#REF!</definedName>
    <definedName name="yr9_jv" localSheetId="1">#REF!</definedName>
    <definedName name="yr9_jv" localSheetId="2">#REF!</definedName>
    <definedName name="yr9_jv" localSheetId="3">#REF!</definedName>
    <definedName name="yr9_jv">#REF!</definedName>
    <definedName name="yr9_maintmargin" localSheetId="1">#REF!</definedName>
    <definedName name="yr9_maintmargin" localSheetId="2">#REF!</definedName>
    <definedName name="yr9_maintmargin" localSheetId="3">#REF!</definedName>
    <definedName name="yr9_maintmargin">#REF!</definedName>
    <definedName name="yr9_maintrev" localSheetId="1">#REF!</definedName>
    <definedName name="yr9_maintrev" localSheetId="2">#REF!</definedName>
    <definedName name="yr9_maintrev" localSheetId="3">#REF!</definedName>
    <definedName name="yr9_maintrev">#REF!</definedName>
    <definedName name="YTD" localSheetId="1">#REF!</definedName>
    <definedName name="YTD" localSheetId="2">#REF!</definedName>
    <definedName name="YTD" localSheetId="3">#REF!</definedName>
    <definedName name="YTD">#REF!</definedName>
    <definedName name="YTD_Name">[20]Kicker!$AD$23</definedName>
  </definedNames>
  <calcPr calcId="171027"/>
</workbook>
</file>

<file path=xl/calcChain.xml><?xml version="1.0" encoding="utf-8"?>
<calcChain xmlns="http://schemas.openxmlformats.org/spreadsheetml/2006/main">
  <c r="T33" i="3" l="1"/>
  <c r="U125" i="1" l="1"/>
  <c r="U124" i="1"/>
  <c r="U118" i="1"/>
  <c r="U117" i="1"/>
  <c r="U116" i="1"/>
  <c r="U71" i="1" l="1"/>
  <c r="T79" i="2"/>
  <c r="U76" i="2"/>
  <c r="U79" i="2"/>
  <c r="U64" i="2"/>
  <c r="U67" i="2"/>
  <c r="U53" i="2"/>
  <c r="U54" i="2"/>
  <c r="U45" i="2"/>
  <c r="U46" i="2"/>
  <c r="U47" i="2"/>
  <c r="T64" i="2"/>
  <c r="T66" i="2"/>
  <c r="T67" i="2"/>
  <c r="T68" i="2"/>
  <c r="T69" i="2"/>
  <c r="T70" i="2"/>
  <c r="T71" i="2"/>
  <c r="T58" i="2"/>
  <c r="T51" i="2"/>
  <c r="T52" i="2"/>
  <c r="T53" i="2"/>
  <c r="T54" i="2"/>
  <c r="T55" i="2"/>
  <c r="T45" i="2"/>
  <c r="T46" i="2"/>
  <c r="T47" i="2"/>
  <c r="Q5" i="2" l="1"/>
  <c r="R5" i="2"/>
  <c r="T5" i="2"/>
  <c r="U100" i="1"/>
  <c r="U95" i="1"/>
  <c r="T100" i="1" l="1"/>
  <c r="T22" i="1" l="1"/>
  <c r="T15" i="2"/>
  <c r="T16" i="2"/>
  <c r="T17" i="2"/>
  <c r="T18" i="2"/>
  <c r="T19" i="2"/>
  <c r="U32" i="3"/>
  <c r="U78" i="2" s="1"/>
  <c r="U28" i="3"/>
  <c r="U24" i="3" l="1"/>
  <c r="U23" i="3"/>
  <c r="U22" i="3"/>
  <c r="U65" i="2" s="1"/>
  <c r="U63" i="2" s="1"/>
  <c r="U25" i="3" l="1"/>
  <c r="R31" i="3"/>
  <c r="U31" i="3" s="1"/>
  <c r="U77" i="2" s="1"/>
  <c r="U12" i="3"/>
  <c r="U14" i="3" s="1"/>
  <c r="U6" i="3"/>
  <c r="U7" i="3" s="1"/>
  <c r="U9" i="3" s="1"/>
  <c r="T25" i="3" l="1"/>
  <c r="T7" i="3"/>
  <c r="T9" i="3" s="1"/>
  <c r="T12" i="3"/>
  <c r="T14" i="3" s="1"/>
  <c r="T16" i="3"/>
  <c r="S16" i="3"/>
  <c r="T62" i="1" l="1"/>
  <c r="T17" i="3"/>
  <c r="T19" i="3" s="1"/>
  <c r="T27" i="3" s="1"/>
  <c r="T29" i="3" s="1"/>
  <c r="T35" i="3" s="1"/>
  <c r="U96" i="1"/>
  <c r="T11" i="2"/>
  <c r="T12" i="2" s="1"/>
  <c r="U11" i="2"/>
  <c r="U20" i="2"/>
  <c r="T20" i="2"/>
  <c r="U48" i="2"/>
  <c r="U86" i="2"/>
  <c r="T48" i="2"/>
  <c r="U92" i="2"/>
  <c r="T56" i="2"/>
  <c r="T76" i="2"/>
  <c r="T77" i="2"/>
  <c r="T78" i="2"/>
  <c r="T84" i="2"/>
  <c r="T85" i="2"/>
  <c r="U85" i="2"/>
  <c r="T86" i="2"/>
  <c r="T90" i="2"/>
  <c r="T91" i="2"/>
  <c r="T92" i="2"/>
  <c r="T93" i="2"/>
  <c r="U93" i="2"/>
  <c r="T94" i="2"/>
  <c r="T97" i="2"/>
  <c r="W46" i="4"/>
  <c r="W40" i="4"/>
  <c r="W34" i="4"/>
  <c r="W26" i="4"/>
  <c r="W25" i="4"/>
  <c r="W24" i="4"/>
  <c r="V46" i="4"/>
  <c r="V40" i="4"/>
  <c r="V34" i="4"/>
  <c r="V26" i="4"/>
  <c r="V25" i="4"/>
  <c r="V24" i="4"/>
  <c r="V12" i="4"/>
  <c r="T95" i="2" l="1"/>
  <c r="T24" i="2"/>
  <c r="T87" i="2"/>
  <c r="T60" i="2"/>
  <c r="U87" i="2"/>
  <c r="U84" i="2"/>
  <c r="U24" i="2"/>
  <c r="V27" i="4"/>
  <c r="W27" i="4"/>
  <c r="U87" i="1"/>
  <c r="U83" i="1"/>
  <c r="U82" i="1"/>
  <c r="U72" i="1"/>
  <c r="U66" i="2" s="1"/>
  <c r="U74" i="1"/>
  <c r="U68" i="2" s="1"/>
  <c r="U75" i="1"/>
  <c r="U69" i="2" s="1"/>
  <c r="U76" i="1"/>
  <c r="U70" i="2" s="1"/>
  <c r="U77" i="1"/>
  <c r="U64" i="1"/>
  <c r="U58" i="2" s="1"/>
  <c r="U97" i="2" s="1"/>
  <c r="U59" i="1"/>
  <c r="U56" i="1"/>
  <c r="U55" i="1"/>
  <c r="U51" i="2" l="1"/>
  <c r="U122" i="1"/>
  <c r="U52" i="2"/>
  <c r="U91" i="2" s="1"/>
  <c r="U123" i="1"/>
  <c r="U55" i="2"/>
  <c r="U94" i="2" s="1"/>
  <c r="U126" i="1"/>
  <c r="U39" i="1"/>
  <c r="U37" i="2" s="1"/>
  <c r="U56" i="2"/>
  <c r="U72" i="2"/>
  <c r="U90" i="2"/>
  <c r="U37" i="1"/>
  <c r="U35" i="2" s="1"/>
  <c r="U31" i="1"/>
  <c r="U44" i="1"/>
  <c r="U40" i="2" s="1"/>
  <c r="U38" i="1"/>
  <c r="U36" i="2" s="1"/>
  <c r="U35" i="1"/>
  <c r="U33" i="2" s="1"/>
  <c r="U60" i="1"/>
  <c r="U127" i="1" s="1"/>
  <c r="U20" i="1"/>
  <c r="U11" i="1"/>
  <c r="U12" i="1" s="1"/>
  <c r="U30" i="1"/>
  <c r="U28" i="2" s="1"/>
  <c r="T99" i="2"/>
  <c r="T61" i="2"/>
  <c r="U36" i="1"/>
  <c r="U34" i="2" s="1"/>
  <c r="T71" i="1"/>
  <c r="T126" i="1"/>
  <c r="T125" i="1"/>
  <c r="T124" i="1"/>
  <c r="T123" i="1"/>
  <c r="T122" i="1"/>
  <c r="T118" i="1"/>
  <c r="T117" i="1"/>
  <c r="T116" i="1"/>
  <c r="T96" i="1"/>
  <c r="T60" i="1"/>
  <c r="T52" i="1"/>
  <c r="T44" i="1"/>
  <c r="T40" i="2" s="1"/>
  <c r="T39" i="1"/>
  <c r="T37" i="2" s="1"/>
  <c r="T38" i="1"/>
  <c r="T36" i="2" s="1"/>
  <c r="T37" i="1"/>
  <c r="T35" i="2" s="1"/>
  <c r="T36" i="1"/>
  <c r="T34" i="2" s="1"/>
  <c r="T35" i="1"/>
  <c r="T33" i="2" s="1"/>
  <c r="T31" i="1"/>
  <c r="T29" i="2" s="1"/>
  <c r="T30" i="1"/>
  <c r="T28" i="2" s="1"/>
  <c r="T29" i="1"/>
  <c r="T27" i="2" s="1"/>
  <c r="T42" i="1"/>
  <c r="T20" i="1"/>
  <c r="T11" i="1"/>
  <c r="T38" i="2" l="1"/>
  <c r="U29" i="2"/>
  <c r="U38" i="2"/>
  <c r="U95" i="2"/>
  <c r="U60" i="2"/>
  <c r="T30" i="2"/>
  <c r="T42" i="2" s="1"/>
  <c r="T78" i="1"/>
  <c r="T65" i="2"/>
  <c r="U40" i="1"/>
  <c r="T32" i="1"/>
  <c r="T40" i="1"/>
  <c r="T26" i="1"/>
  <c r="T127" i="1"/>
  <c r="T119" i="1"/>
  <c r="T12" i="1"/>
  <c r="T66" i="1"/>
  <c r="U74" i="2" l="1"/>
  <c r="U80" i="2" s="1"/>
  <c r="U61" i="2"/>
  <c r="U99" i="2"/>
  <c r="T63" i="2"/>
  <c r="T72" i="2"/>
  <c r="T74" i="2" s="1"/>
  <c r="T80" i="2" s="1"/>
  <c r="T46" i="1"/>
  <c r="T133" i="1"/>
  <c r="T67" i="1"/>
  <c r="T84" i="1"/>
  <c r="T88" i="1" s="1"/>
  <c r="T90" i="1" s="1"/>
  <c r="T99" i="1" s="1"/>
  <c r="U22" i="1"/>
  <c r="U26" i="1" s="1"/>
  <c r="B84" i="2"/>
  <c r="C84" i="2"/>
  <c r="D84" i="2"/>
  <c r="E84" i="2"/>
  <c r="F84" i="2"/>
  <c r="G84" i="2"/>
  <c r="H84" i="2"/>
  <c r="I84" i="2"/>
  <c r="J84" i="2"/>
  <c r="K84" i="2"/>
  <c r="L84" i="2"/>
  <c r="M84" i="2"/>
  <c r="N84" i="2"/>
  <c r="O84" i="2"/>
  <c r="P84" i="2"/>
  <c r="Q84" i="2"/>
  <c r="B85" i="2"/>
  <c r="C85" i="2"/>
  <c r="D85" i="2"/>
  <c r="E85" i="2"/>
  <c r="F85" i="2"/>
  <c r="G85" i="2"/>
  <c r="H85" i="2"/>
  <c r="I85" i="2"/>
  <c r="J85" i="2"/>
  <c r="K85" i="2"/>
  <c r="L85" i="2"/>
  <c r="M85" i="2"/>
  <c r="N85" i="2"/>
  <c r="O85" i="2"/>
  <c r="P85" i="2"/>
  <c r="Q85" i="2"/>
  <c r="B86" i="2"/>
  <c r="C86" i="2"/>
  <c r="D86" i="2"/>
  <c r="E86" i="2"/>
  <c r="F86" i="2"/>
  <c r="G86" i="2"/>
  <c r="H86" i="2"/>
  <c r="I86" i="2"/>
  <c r="J86" i="2"/>
  <c r="K86" i="2"/>
  <c r="L86" i="2"/>
  <c r="M86" i="2"/>
  <c r="N86" i="2"/>
  <c r="O86" i="2"/>
  <c r="P86" i="2"/>
  <c r="Q86" i="2"/>
  <c r="T92" i="1" l="1"/>
  <c r="T104" i="1"/>
  <c r="T109" i="1" s="1"/>
  <c r="T111" i="1" s="1"/>
  <c r="U24" i="4"/>
  <c r="U25" i="4"/>
  <c r="U26" i="4"/>
  <c r="U62" i="1" l="1"/>
  <c r="S33" i="3"/>
  <c r="U33" i="3" s="1"/>
  <c r="U5" i="2"/>
  <c r="U12" i="2" s="1"/>
  <c r="U42" i="1" l="1"/>
  <c r="U46" i="4"/>
  <c r="U40" i="4"/>
  <c r="U34" i="4"/>
  <c r="U27" i="4"/>
  <c r="U12" i="4"/>
  <c r="S25" i="3"/>
  <c r="S17" i="3"/>
  <c r="S19" i="3" s="1"/>
  <c r="S12" i="3"/>
  <c r="S14" i="3" s="1"/>
  <c r="S7" i="3"/>
  <c r="S9" i="3" s="1"/>
  <c r="U78" i="1" l="1"/>
  <c r="S27" i="3"/>
  <c r="S29" i="3" s="1"/>
  <c r="S35" i="3" s="1"/>
  <c r="T40" i="4"/>
  <c r="T34" i="4" l="1"/>
  <c r="T46" i="4"/>
  <c r="T26" i="4" l="1"/>
  <c r="T25" i="4"/>
  <c r="T24" i="4"/>
  <c r="T12" i="4"/>
  <c r="R25" i="3"/>
  <c r="Q25" i="3"/>
  <c r="P25" i="3"/>
  <c r="O25" i="3"/>
  <c r="N25" i="3"/>
  <c r="M25" i="3"/>
  <c r="L25" i="3"/>
  <c r="K25" i="3"/>
  <c r="J25" i="3"/>
  <c r="I25" i="3"/>
  <c r="H25" i="3"/>
  <c r="G25" i="3"/>
  <c r="F25" i="3"/>
  <c r="E25" i="3"/>
  <c r="D25" i="3"/>
  <c r="C25" i="3"/>
  <c r="B25" i="3"/>
  <c r="O17" i="3"/>
  <c r="O19" i="3" s="1"/>
  <c r="N17" i="3"/>
  <c r="N19" i="3" s="1"/>
  <c r="N27" i="3" s="1"/>
  <c r="N29" i="3" s="1"/>
  <c r="M17" i="3"/>
  <c r="M19" i="3" s="1"/>
  <c r="M27" i="3" s="1"/>
  <c r="M29" i="3" s="1"/>
  <c r="L17" i="3"/>
  <c r="L19" i="3" s="1"/>
  <c r="J17" i="3"/>
  <c r="J19" i="3" s="1"/>
  <c r="J27" i="3" s="1"/>
  <c r="J29" i="3" s="1"/>
  <c r="I17" i="3"/>
  <c r="I19" i="3" s="1"/>
  <c r="I27" i="3" s="1"/>
  <c r="I29" i="3" s="1"/>
  <c r="H17" i="3"/>
  <c r="H19" i="3" s="1"/>
  <c r="H27" i="3" s="1"/>
  <c r="H29" i="3" s="1"/>
  <c r="G17" i="3"/>
  <c r="G19" i="3" s="1"/>
  <c r="E17" i="3"/>
  <c r="E19" i="3" s="1"/>
  <c r="E27" i="3" s="1"/>
  <c r="E29" i="3" s="1"/>
  <c r="D17" i="3"/>
  <c r="D19" i="3" s="1"/>
  <c r="D27" i="3" s="1"/>
  <c r="D29" i="3" s="1"/>
  <c r="C17" i="3"/>
  <c r="C19" i="3" s="1"/>
  <c r="C27" i="3" s="1"/>
  <c r="C29" i="3" s="1"/>
  <c r="B17" i="3"/>
  <c r="B19" i="3" s="1"/>
  <c r="R16" i="3"/>
  <c r="R17" i="3" s="1"/>
  <c r="R19" i="3" s="1"/>
  <c r="Q16" i="3"/>
  <c r="R12" i="3"/>
  <c r="R14" i="3" s="1"/>
  <c r="Q12" i="3"/>
  <c r="Q14" i="3" s="1"/>
  <c r="O12" i="3"/>
  <c r="O14" i="3" s="1"/>
  <c r="N12" i="3"/>
  <c r="N14" i="3" s="1"/>
  <c r="M12" i="3"/>
  <c r="M14" i="3" s="1"/>
  <c r="L12" i="3"/>
  <c r="L14" i="3" s="1"/>
  <c r="J12" i="3"/>
  <c r="J14" i="3" s="1"/>
  <c r="I12" i="3"/>
  <c r="I14" i="3" s="1"/>
  <c r="H12" i="3"/>
  <c r="H14" i="3" s="1"/>
  <c r="G12" i="3"/>
  <c r="G14" i="3" s="1"/>
  <c r="E12" i="3"/>
  <c r="E14" i="3" s="1"/>
  <c r="D12" i="3"/>
  <c r="D14" i="3" s="1"/>
  <c r="C12" i="3"/>
  <c r="C14" i="3" s="1"/>
  <c r="B12" i="3"/>
  <c r="B14" i="3" s="1"/>
  <c r="R7" i="3"/>
  <c r="R9" i="3" s="1"/>
  <c r="Q7" i="3"/>
  <c r="Q9" i="3" s="1"/>
  <c r="O7" i="3"/>
  <c r="O9" i="3" s="1"/>
  <c r="N7" i="3"/>
  <c r="N9" i="3" s="1"/>
  <c r="M7" i="3"/>
  <c r="M9" i="3" s="1"/>
  <c r="L7" i="3"/>
  <c r="L9" i="3" s="1"/>
  <c r="J7" i="3"/>
  <c r="J9" i="3" s="1"/>
  <c r="I7" i="3"/>
  <c r="I9" i="3" s="1"/>
  <c r="H7" i="3"/>
  <c r="H9" i="3" s="1"/>
  <c r="G7" i="3"/>
  <c r="E7" i="3"/>
  <c r="E9" i="3" s="1"/>
  <c r="D7" i="3"/>
  <c r="D9" i="3" s="1"/>
  <c r="C7" i="3"/>
  <c r="C9" i="3" s="1"/>
  <c r="B7" i="3"/>
  <c r="B9" i="3" s="1"/>
  <c r="Q97" i="2"/>
  <c r="P97" i="2"/>
  <c r="O97" i="2"/>
  <c r="N97" i="2"/>
  <c r="M97" i="2"/>
  <c r="L97" i="2"/>
  <c r="K97" i="2"/>
  <c r="J97" i="2"/>
  <c r="I97" i="2"/>
  <c r="H97" i="2"/>
  <c r="G97" i="2"/>
  <c r="F97" i="2"/>
  <c r="E97" i="2"/>
  <c r="D97" i="2"/>
  <c r="C97" i="2"/>
  <c r="B97" i="2"/>
  <c r="Q95" i="2"/>
  <c r="P95" i="2"/>
  <c r="O95" i="2"/>
  <c r="N95" i="2"/>
  <c r="M95" i="2"/>
  <c r="L95" i="2"/>
  <c r="K95" i="2"/>
  <c r="J95" i="2"/>
  <c r="I95" i="2"/>
  <c r="H95" i="2"/>
  <c r="G95" i="2"/>
  <c r="F95" i="2"/>
  <c r="E95" i="2"/>
  <c r="D95" i="2"/>
  <c r="C95" i="2"/>
  <c r="B95" i="2"/>
  <c r="Q94" i="2"/>
  <c r="P94" i="2"/>
  <c r="O94" i="2"/>
  <c r="N94" i="2"/>
  <c r="M94" i="2"/>
  <c r="L94" i="2"/>
  <c r="K94" i="2"/>
  <c r="J94" i="2"/>
  <c r="I94" i="2"/>
  <c r="H94" i="2"/>
  <c r="G94" i="2"/>
  <c r="F94" i="2"/>
  <c r="E94" i="2"/>
  <c r="D94" i="2"/>
  <c r="C94" i="2"/>
  <c r="B94" i="2"/>
  <c r="Q93" i="2"/>
  <c r="P93" i="2"/>
  <c r="O93" i="2"/>
  <c r="N93" i="2"/>
  <c r="M93" i="2"/>
  <c r="L93" i="2"/>
  <c r="K93" i="2"/>
  <c r="J93" i="2"/>
  <c r="I93" i="2"/>
  <c r="H93" i="2"/>
  <c r="G93" i="2"/>
  <c r="F93" i="2"/>
  <c r="E93" i="2"/>
  <c r="D93" i="2"/>
  <c r="C93" i="2"/>
  <c r="B93" i="2"/>
  <c r="Q92" i="2"/>
  <c r="P92" i="2"/>
  <c r="O92" i="2"/>
  <c r="N92" i="2"/>
  <c r="M92" i="2"/>
  <c r="L92" i="2"/>
  <c r="K92" i="2"/>
  <c r="J92" i="2"/>
  <c r="I92" i="2"/>
  <c r="H92" i="2"/>
  <c r="G92" i="2"/>
  <c r="F92" i="2"/>
  <c r="E92" i="2"/>
  <c r="D92" i="2"/>
  <c r="C92" i="2"/>
  <c r="B92" i="2"/>
  <c r="F79" i="2"/>
  <c r="F78" i="2"/>
  <c r="Q72" i="2"/>
  <c r="P72" i="2"/>
  <c r="O72" i="2"/>
  <c r="N72" i="2"/>
  <c r="M72" i="2"/>
  <c r="L72" i="2"/>
  <c r="K72" i="2"/>
  <c r="J72" i="2"/>
  <c r="I72" i="2"/>
  <c r="H72" i="2"/>
  <c r="G72" i="2"/>
  <c r="F72" i="2"/>
  <c r="E72" i="2"/>
  <c r="D72" i="2"/>
  <c r="C72" i="2"/>
  <c r="B72" i="2"/>
  <c r="Q60" i="2"/>
  <c r="Q74" i="2" s="1"/>
  <c r="Q80" i="2" s="1"/>
  <c r="O60" i="2"/>
  <c r="O61" i="2" s="1"/>
  <c r="N60" i="2"/>
  <c r="N99" i="2" s="1"/>
  <c r="M60" i="2"/>
  <c r="L60" i="2"/>
  <c r="L99" i="2" s="1"/>
  <c r="J60" i="2"/>
  <c r="I60" i="2"/>
  <c r="I99" i="2" s="1"/>
  <c r="H60" i="2"/>
  <c r="H99" i="2" s="1"/>
  <c r="G60" i="2"/>
  <c r="G61" i="2" s="1"/>
  <c r="E60" i="2"/>
  <c r="D60" i="2"/>
  <c r="D99" i="2" s="1"/>
  <c r="C60" i="2"/>
  <c r="C61" i="2" s="1"/>
  <c r="B60" i="2"/>
  <c r="Q17" i="3" l="1"/>
  <c r="Q19" i="3" s="1"/>
  <c r="Q27" i="3" s="1"/>
  <c r="Q29" i="3" s="1"/>
  <c r="U16" i="3"/>
  <c r="U17" i="3" s="1"/>
  <c r="U19" i="3" s="1"/>
  <c r="U27" i="3" s="1"/>
  <c r="U29" i="3" s="1"/>
  <c r="U35" i="3" s="1"/>
  <c r="R27" i="3"/>
  <c r="R29" i="3" s="1"/>
  <c r="R35" i="3" s="1"/>
  <c r="F9" i="3"/>
  <c r="K7" i="3"/>
  <c r="H61" i="2"/>
  <c r="O27" i="3"/>
  <c r="O29" i="3" s="1"/>
  <c r="P9" i="3"/>
  <c r="F14" i="3"/>
  <c r="K14" i="3"/>
  <c r="P14" i="3"/>
  <c r="B27" i="3"/>
  <c r="F19" i="3"/>
  <c r="K19" i="3"/>
  <c r="G27" i="3"/>
  <c r="P19" i="3"/>
  <c r="L27" i="3"/>
  <c r="P7" i="3"/>
  <c r="G9" i="3"/>
  <c r="K9" i="3" s="1"/>
  <c r="F12" i="3"/>
  <c r="F17" i="3"/>
  <c r="L61" i="2"/>
  <c r="K12" i="3"/>
  <c r="K17" i="3"/>
  <c r="D61" i="2"/>
  <c r="F7" i="3"/>
  <c r="P12" i="3"/>
  <c r="P17" i="3"/>
  <c r="E74" i="2"/>
  <c r="E80" i="2" s="1"/>
  <c r="M74" i="2"/>
  <c r="M80" i="2" s="1"/>
  <c r="E99" i="2"/>
  <c r="M99" i="2"/>
  <c r="Q99" i="2"/>
  <c r="F60" i="2"/>
  <c r="E61" i="2"/>
  <c r="I61" i="2"/>
  <c r="M61" i="2"/>
  <c r="Q61" i="2"/>
  <c r="B74" i="2"/>
  <c r="J74" i="2"/>
  <c r="J80" i="2" s="1"/>
  <c r="N74" i="2"/>
  <c r="N80" i="2" s="1"/>
  <c r="B99" i="2"/>
  <c r="J99" i="2"/>
  <c r="K60" i="2"/>
  <c r="B61" i="2"/>
  <c r="J61" i="2"/>
  <c r="N61" i="2"/>
  <c r="C74" i="2"/>
  <c r="C80" i="2" s="1"/>
  <c r="G74" i="2"/>
  <c r="O74" i="2"/>
  <c r="O80" i="2" s="1"/>
  <c r="C99" i="2"/>
  <c r="G99" i="2"/>
  <c r="O99" i="2"/>
  <c r="I74" i="2"/>
  <c r="I80" i="2" s="1"/>
  <c r="P60" i="2"/>
  <c r="D74" i="2"/>
  <c r="H74" i="2"/>
  <c r="L74" i="2"/>
  <c r="T27" i="4"/>
  <c r="G29" i="3" l="1"/>
  <c r="K29" i="3" s="1"/>
  <c r="K27" i="3"/>
  <c r="L29" i="3"/>
  <c r="P29" i="3" s="1"/>
  <c r="P27" i="3"/>
  <c r="F27" i="3"/>
  <c r="B29" i="3"/>
  <c r="F29" i="3" s="1"/>
  <c r="P99" i="2"/>
  <c r="P61" i="2"/>
  <c r="B80" i="2"/>
  <c r="B82" i="2" s="1"/>
  <c r="F74" i="2"/>
  <c r="F80" i="2" s="1"/>
  <c r="L80" i="2"/>
  <c r="P74" i="2"/>
  <c r="P80" i="2" s="1"/>
  <c r="H80" i="2"/>
  <c r="G80" i="2"/>
  <c r="K74" i="2"/>
  <c r="K80" i="2" s="1"/>
  <c r="F61" i="2"/>
  <c r="F99" i="2"/>
  <c r="D80" i="2"/>
  <c r="K61" i="2"/>
  <c r="K99" i="2"/>
  <c r="U52" i="1" l="1"/>
  <c r="U66" i="1" l="1"/>
  <c r="U133" i="1" s="1"/>
  <c r="U119" i="1"/>
  <c r="U88" i="1"/>
  <c r="U90" i="1" s="1"/>
  <c r="U67" i="1"/>
  <c r="U29" i="1"/>
  <c r="U32" i="1" l="1"/>
  <c r="U46" i="1" s="1"/>
  <c r="U27" i="2"/>
  <c r="U30" i="2" s="1"/>
  <c r="U42" i="2" s="1"/>
  <c r="U99" i="1"/>
  <c r="U104" i="1" s="1"/>
  <c r="U109" i="1" s="1"/>
  <c r="U111" i="1" s="1"/>
  <c r="U92" i="1"/>
  <c r="U93" i="1" s="1"/>
</calcChain>
</file>

<file path=xl/comments1.xml><?xml version="1.0" encoding="utf-8"?>
<comments xmlns="http://schemas.openxmlformats.org/spreadsheetml/2006/main">
  <authors>
    <author>Matt Gold</author>
    <author>Michael Mougias</author>
  </authors>
  <commentList>
    <comment ref="Q5" authorId="0" shapeId="0">
      <text>
        <r>
          <rPr>
            <b/>
            <sz val="9"/>
            <color indexed="81"/>
            <rFont val="Tahoma"/>
            <family val="2"/>
          </rPr>
          <t xml:space="preserve">Reflects true-up from previously disclosed figure
</t>
        </r>
      </text>
    </comment>
    <comment ref="R5" authorId="0" shapeId="0">
      <text>
        <r>
          <rPr>
            <b/>
            <sz val="9"/>
            <color indexed="81"/>
            <rFont val="Tahoma"/>
            <family val="2"/>
          </rPr>
          <t>Reflects true-up from previously disclosed figure</t>
        </r>
      </text>
    </comment>
    <comment ref="S5" authorId="1" shapeId="0">
      <text>
        <r>
          <rPr>
            <sz val="9"/>
            <color indexed="81"/>
            <rFont val="Tahoma"/>
            <family val="2"/>
          </rPr>
          <t>Reflects true-up from previously disclosed figure</t>
        </r>
      </text>
    </comment>
    <comment ref="A95" authorId="1" shapeId="0">
      <text>
        <r>
          <rPr>
            <sz val="10"/>
            <color indexed="81"/>
            <rFont val="Tahoma"/>
            <family val="2"/>
          </rPr>
          <t xml:space="preserve">For reconciliations of reported results to non-GAAP financial results, and for the definition and reconciliation of Adjusted EBITDA as calculated in accordance with the Company’s credit facility, please see the Company's most recent Earnings' Press Release </t>
        </r>
      </text>
    </comment>
    <comment ref="A111" authorId="1" shapeId="0">
      <text>
        <r>
          <rPr>
            <sz val="10"/>
            <color indexed="81"/>
            <rFont val="Tahoma"/>
            <family val="2"/>
          </rPr>
          <t>For reconciliations of reported results to non-GAAP financial results, and for the definition and reconciliation of Adjusted EBITDA as calculated in accordance with the Company’s credit facility, please see the Company's most recent Earnings' Press Releas</t>
        </r>
      </text>
    </comment>
    <comment ref="A112" authorId="1" shapeId="0">
      <text>
        <r>
          <rPr>
            <sz val="10"/>
            <color indexed="81"/>
            <rFont val="Tahoma"/>
            <family val="2"/>
          </rPr>
          <t>Adjusted EBITDA per Credit Facility of $138.2 million includes the impact of the Company’s investment in “Marvel’s Inhumans”, which resulted in a $13.0 million loss. However, as permitted by the Credit Facility, this loss was offset by addbacks of $13.3 million and $11.7 million for amortization and impairment charges, respectively, relating to the investment, the net effect of which was to increase Adjusted EBITDA per Credit Facility by $12.0 million. This investment represents the Company’s first foray into a commercial television property, and therefore the Adjusted EBITDA per Credit Facility metric presented above may not be reflective of the Company’s typical operational activity. Further, the Company does not yet know whether it will make similar investments in the future. As a result, the Company is also presenting Adjusted EBITDA per Credit Facility excluding the impact of “Marvel’s Inhumans” to better facilitate comparisons to prior and future periods.</t>
        </r>
      </text>
    </comment>
  </commentList>
</comments>
</file>

<file path=xl/comments2.xml><?xml version="1.0" encoding="utf-8"?>
<comments xmlns="http://schemas.openxmlformats.org/spreadsheetml/2006/main">
  <authors>
    <author>Matt Gold</author>
    <author>Michael Mougias</author>
  </authors>
  <commentList>
    <comment ref="Q5" authorId="0" shapeId="0">
      <text>
        <r>
          <rPr>
            <b/>
            <sz val="9"/>
            <color indexed="81"/>
            <rFont val="Tahoma"/>
            <family val="2"/>
          </rPr>
          <t>Reflects true-up from previously disclosed figure</t>
        </r>
      </text>
    </comment>
    <comment ref="R5" authorId="0" shapeId="0">
      <text>
        <r>
          <rPr>
            <sz val="9"/>
            <color indexed="81"/>
            <rFont val="Tahoma"/>
            <family val="2"/>
          </rPr>
          <t>Reflects true-up from previously disclosed figure</t>
        </r>
      </text>
    </comment>
    <comment ref="S5" authorId="1" shapeId="0">
      <text>
        <r>
          <rPr>
            <sz val="9"/>
            <color indexed="81"/>
            <rFont val="Tahoma"/>
            <family val="2"/>
          </rPr>
          <t>Reflects true-up from previously disclosed figure</t>
        </r>
      </text>
    </comment>
  </commentList>
</comments>
</file>

<file path=xl/comments3.xml><?xml version="1.0" encoding="utf-8"?>
<comments xmlns="http://schemas.openxmlformats.org/spreadsheetml/2006/main">
  <authors>
    <author>Michael Mougias</author>
  </authors>
  <commentList>
    <comment ref="S31" authorId="0" shapeId="0">
      <text>
        <r>
          <rPr>
            <sz val="9"/>
            <color indexed="81"/>
            <rFont val="Tahoma"/>
            <family val="2"/>
          </rPr>
          <t xml:space="preserve">The Company recognized an impairment on its episodic content assets, in its new business segment, of $11.1 million as a result of lower than anticipated revenue generated for the television series’ first season.  </t>
        </r>
      </text>
    </comment>
    <comment ref="U35" authorId="0" shapeId="0">
      <text>
        <r>
          <rPr>
            <sz val="9"/>
            <color indexed="81"/>
            <rFont val="Tahoma"/>
            <family val="2"/>
          </rPr>
          <t>$0.3M after non-controlling interests</t>
        </r>
      </text>
    </comment>
  </commentList>
</comments>
</file>

<file path=xl/comments4.xml><?xml version="1.0" encoding="utf-8"?>
<comments xmlns="http://schemas.openxmlformats.org/spreadsheetml/2006/main">
  <authors>
    <author>Matt Gold</author>
  </authors>
  <commentList>
    <comment ref="T12" authorId="0" shapeId="0">
      <text>
        <r>
          <rPr>
            <b/>
            <sz val="9"/>
            <color indexed="81"/>
            <rFont val="Tahoma"/>
            <family val="2"/>
          </rPr>
          <t>Reflects true-up from previously disclosed figure</t>
        </r>
      </text>
    </comment>
    <comment ref="U12" authorId="0" shapeId="0">
      <text>
        <r>
          <rPr>
            <b/>
            <sz val="9"/>
            <color indexed="81"/>
            <rFont val="Tahoma"/>
            <family val="2"/>
          </rPr>
          <t>Reflects true-up from previously disclosed figure</t>
        </r>
      </text>
    </comment>
  </commentList>
</comments>
</file>

<file path=xl/sharedStrings.xml><?xml version="1.0" encoding="utf-8"?>
<sst xmlns="http://schemas.openxmlformats.org/spreadsheetml/2006/main" count="404" uniqueCount="138">
  <si>
    <t xml:space="preserve"> </t>
  </si>
  <si>
    <t>$ in 000s</t>
  </si>
  <si>
    <t>2014</t>
  </si>
  <si>
    <t>2015</t>
  </si>
  <si>
    <t>2016</t>
  </si>
  <si>
    <t>Actuals</t>
  </si>
  <si>
    <t>Q1</t>
  </si>
  <si>
    <t>Q2</t>
  </si>
  <si>
    <t>Q3</t>
  </si>
  <si>
    <t>Q4</t>
  </si>
  <si>
    <t>FY</t>
  </si>
  <si>
    <t>IMAX Global Box Office</t>
  </si>
  <si>
    <t>REVENUES</t>
  </si>
  <si>
    <t>IMAX DMR</t>
  </si>
  <si>
    <t>Network Business</t>
  </si>
  <si>
    <t xml:space="preserve">  Global Box Office Take Rate %</t>
  </si>
  <si>
    <t>Theater system maintenance</t>
  </si>
  <si>
    <t>Other theater</t>
  </si>
  <si>
    <t>Theater Business</t>
  </si>
  <si>
    <t>New Business</t>
  </si>
  <si>
    <t>Other</t>
  </si>
  <si>
    <t>TOTAL</t>
  </si>
  <si>
    <t xml:space="preserve">   Gross Margin %</t>
  </si>
  <si>
    <t>OPERATING EXPENSES</t>
  </si>
  <si>
    <t>Selling, general and administrative expenses</t>
  </si>
  <si>
    <t xml:space="preserve">     Stock based compensation</t>
  </si>
  <si>
    <t xml:space="preserve">     SG&amp;A - excl. stock based comp</t>
  </si>
  <si>
    <t>Research and development</t>
  </si>
  <si>
    <t>Amortization of intangibles</t>
  </si>
  <si>
    <t>Receivable provisions, net of recoveries</t>
  </si>
  <si>
    <t xml:space="preserve">Asset impairment </t>
  </si>
  <si>
    <t>Impairment of investments</t>
  </si>
  <si>
    <t xml:space="preserve">Total Operating Expenses </t>
  </si>
  <si>
    <t>Earnings (Loss) from Operations</t>
  </si>
  <si>
    <t>Interest Income</t>
  </si>
  <si>
    <t>Interest Expense</t>
  </si>
  <si>
    <t>Earnings (Loss) from Continuing Ops before Tax</t>
  </si>
  <si>
    <t>Income Tax Expense</t>
  </si>
  <si>
    <t>(Loss) gain from equity-accounted investments, net of tax</t>
  </si>
  <si>
    <t>Net Earnings (Loss) from Continuing Operations</t>
  </si>
  <si>
    <t>Net Earnings (Loss) from Discontinued Operations</t>
  </si>
  <si>
    <t>Net Income</t>
  </si>
  <si>
    <t>Net income attributable to non-controlling interests</t>
  </si>
  <si>
    <t>Net Income attributable to common shareholders</t>
  </si>
  <si>
    <t>Earnings Per Share</t>
  </si>
  <si>
    <t>Diluted Shares outstanding</t>
  </si>
  <si>
    <t>Net income</t>
  </si>
  <si>
    <t>Provision for income taxes</t>
  </si>
  <si>
    <t>Interest Expense, net of interest income</t>
  </si>
  <si>
    <t>Depreciation and amortization</t>
  </si>
  <si>
    <t>EBITDA</t>
  </si>
  <si>
    <t>Loss (gain) from equity accounted investments</t>
  </si>
  <si>
    <t>Stock and other non-cash compensation</t>
  </si>
  <si>
    <t>Adjusted EBITDA before non-controlling interests</t>
  </si>
  <si>
    <t>Adjusted EBITDA attributable to non-controlling interests</t>
  </si>
  <si>
    <t>Margins (%)</t>
  </si>
  <si>
    <t xml:space="preserve">New Business </t>
  </si>
  <si>
    <t>Total Gross Margin</t>
  </si>
  <si>
    <t xml:space="preserve">    Stock Based Compensation</t>
  </si>
  <si>
    <t xml:space="preserve">    SG&amp;A - excl. stock based comp</t>
  </si>
  <si>
    <t>Asset impairments</t>
  </si>
  <si>
    <t>Total Gross Profit</t>
  </si>
  <si>
    <t>OPERATING EXPENSES (DIRECT OVERHEAD ONLY)</t>
  </si>
  <si>
    <t>SG&amp;A excl. stock based comp</t>
  </si>
  <si>
    <t>Research and Development</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</si>
  <si>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</si>
  <si>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</si>
  <si>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</si>
  <si>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</si>
  <si>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</si>
  <si>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</si>
  <si>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</si>
  <si>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</si>
  <si>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</si>
  <si>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</si>
  <si>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</si>
  <si>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</si>
  <si>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</si>
  <si>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</si>
  <si>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</si>
  <si>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</si>
  <si>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GROSS BOX OFFICE ($M)</t>
  </si>
  <si>
    <t>Domestic</t>
  </si>
  <si>
    <t>Greater China</t>
  </si>
  <si>
    <t>International, ex China</t>
  </si>
  <si>
    <t>Global</t>
  </si>
  <si>
    <t>Domestic PSA</t>
  </si>
  <si>
    <t>Greater China PSA</t>
  </si>
  <si>
    <t>Global PSA</t>
  </si>
  <si>
    <t>COMMERCIAL MULTIPLEX THEATRE NETWORK (end of period)</t>
  </si>
  <si>
    <t>Commercial Multiplex Network - Detailed by Revenue Type:</t>
  </si>
  <si>
    <t>Commercial Full JVs</t>
  </si>
  <si>
    <t>Commercial Hybrid JVs</t>
  </si>
  <si>
    <t>Commercial STLs</t>
  </si>
  <si>
    <t>Adj Net Income Attributable to Common Shareholders</t>
  </si>
  <si>
    <t>Adj Net Income Attributable to Common Shareholders Per Share</t>
  </si>
  <si>
    <t>COSTS AND EXPENSES APPLICABLE TO REVENUES</t>
  </si>
  <si>
    <t>GROSS MARGIN</t>
  </si>
  <si>
    <t>Earnings (Loss) from Continuing Operations</t>
  </si>
  <si>
    <t>Joint revenue sharing arrangements - contingent rent</t>
  </si>
  <si>
    <t>IMAX Systems - contingent rent</t>
  </si>
  <si>
    <t>IMAX Systems</t>
  </si>
  <si>
    <t>Joint Revenue sharing arrangemetns - fixed fees</t>
  </si>
  <si>
    <t>IMAX Historical P&amp;L - Consolidated</t>
  </si>
  <si>
    <t>IMAX Historical P&amp;L - Core Business</t>
  </si>
  <si>
    <t>IMAX Historical P&amp;L - New Business</t>
  </si>
  <si>
    <t>Depreciation &amp; Appreciation</t>
  </si>
  <si>
    <t>Depreciation &amp; Amortization</t>
  </si>
  <si>
    <t>212 821 0187</t>
  </si>
  <si>
    <t>mmougias@imax.com</t>
  </si>
  <si>
    <t>Matt Gold</t>
  </si>
  <si>
    <t>212 821 0103</t>
  </si>
  <si>
    <t>mgold@imax.com</t>
  </si>
  <si>
    <t>IMAX Corporation</t>
  </si>
  <si>
    <t>* please note the Company undertakes no obligation to update this deck</t>
  </si>
  <si>
    <t>Joint Revenue sharing arrangements - fixed fees</t>
  </si>
  <si>
    <t>PER SCREEN AVERAGES ($000,s)</t>
  </si>
  <si>
    <t>Q1 17</t>
  </si>
  <si>
    <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</si>
  <si>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2017</t>
  </si>
  <si>
    <t>**Certain figures within this file are rounded. Figures may vary from public disclosure</t>
  </si>
  <si>
    <t xml:space="preserve">     Sales and Sales type Leases</t>
  </si>
  <si>
    <t xml:space="preserve">     Ongoing fees and finance income</t>
  </si>
  <si>
    <t>N/M</t>
  </si>
  <si>
    <t>Q2 17</t>
  </si>
  <si>
    <t>Key Investor Relations Contacts:</t>
  </si>
  <si>
    <t>Michael K. Mougias</t>
  </si>
  <si>
    <t>Q3 17</t>
  </si>
  <si>
    <t xml:space="preserve">Use of Non-GAAP Financial Information
In this model, the Company presents adjusted net income, adjusted net income per diluted share, adjusted net income attributable to common shareholders and adjusted net income attributable to common shareholders per diluted share, EBITDA and adjusted EBITDA as supplemental measures of performance of the Company, which are not recognized under U.S. GAAP. The Company presents adjusted net income and adjusted net income per diluted share because it believes that they are important supplemental measures of its comparable controllable operating performance and it wants to ensure that its investors fully understand the impact of its stock-based compensation (net of any related tax impact) and non-recurring charges on net income. In addition, the Company presents adjusted net income attributable to common shareholders and adjusted net income attributable to common shareholders per diluted share because it believes that they are important supplemental measures of its comparable financial results and could potentially distort the analysis of trends in business performance and it wants to ensure that its investors fully understand the impact of net income attributable to non-controlling interests, its stock-based compensation (net of any related tax impact) and non-recurring charges in determining net income attributable to common shareholders. Management uses these measures to review operating performance on a comparable basis from period to period. However, these non-GAAP measures may not be comparable to similarly titled amounts reported by other companies. Adjusted net income, adjusted net income per diluted share, adjusted net income attributable to common shareholders and adjusted net income attributable to common shareholders per diluted share should be considered in addition to, and not as a substitute for, net income and net income attributable to common shareholders and other measures of financial performance reported in accordance with U.S. GAAP. Definitions of these non-GAAP financial measures and reconciliations to the most directly comparable GAAP financial measures are included elsewhere in this model.
</t>
  </si>
  <si>
    <t>Write-downs, net of recoveries including asset impairments and receivable provisions</t>
  </si>
  <si>
    <t>Exit costs, restructuring charges and associated impairments</t>
  </si>
  <si>
    <t xml:space="preserve">IMAX Changes Presentation of Business Groups* 
As initially discussed on the Company’s February 23, 2017 earnings call, the Company has changed the presentation of its business groups to better align with how management views the business today. The revised structure does not reflect a restatement of the Company’s financials and there has been no change to the Company’s consolidated results.
The new structure became effective in the first quarter of 2017, and the Company will report its first quarter 2017 earnings results using the revised presentation. In order to assist investors, the Company is providing a narrative overview of the revised presentation, as well as revised historical data using the new groups, so that investors can update their historical models.
The Company’s reportable segments have been reorganized under four primary groups:
1. Network Business, representing variable revenue generated by box-office results and which includes the reportable segment of IMAX DMR and contingent rent from the joint revenue sharing arrangements and IMAX systems segments.
2. Theatre Business, which primarily reflects revenue generated by the sale and installation of theater systems and maintenance services, primarily related to the IMAX Systems and Theater System Maintenance reportable segments, and also includes fixed hybrid revenues and upfront installation costs from the joint revenue sharing arrangements segment.
3. New Business, which reflects revenue received from content licensing and distribution fees associated with our original content investments, virtual reality initiatives, IMAX Home Entertainment, and other business initiatives that are in the development and/or start-up phase.
4. Other, which reflects other revenues received primarily from certain IMAX theaters that the Company owns and operates, distribution, camera rentals and other miscellaneous items.
The Company intends to continue to use these groups for the foreseeable future as it believes the revised presentation better illustrates the current business and facilitates a clearer understanding of the various segments.
In an effort to provide further visibility into the revised groups, the Company has provided updated historical income statements from 2014 through Q3 2017, which can be downloaded in excel on the Company’s Investor Relations website (www.imax.com/content/investor-relations).  The excel file recasts the prior periods using the new structure.
</t>
  </si>
  <si>
    <t>Q4 17</t>
  </si>
  <si>
    <t>FY 17</t>
  </si>
  <si>
    <t>Adjusted EBITDA per Credit Facility</t>
  </si>
  <si>
    <t>Adjusted EBITDA per Credit Facility, excluding impact from "Marvel's Inhumans"</t>
  </si>
  <si>
    <t>VP, Investor Relations</t>
  </si>
  <si>
    <t>Sr. Analyst, Investor Relations &amp; FP&amp;A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</si>
</sst>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0.0%"/>
    <numFmt numFmtId="169" formatCode="_(* #,##0_);_(* \(#,##0\);_(* &quot;-&quot;??_);_(@_)"/>
    <numFmt numFmtId="170" formatCode="#,##0.0%_);\(#,##0.0%\)"/>
    <numFmt numFmtId="171" formatCode="_(&quot;$&quot;* #,##0.0_);_(&quot;$&quot;* \(#,##0.0\);_(&quot;$&quot;* &quot;-&quot;??_);_(@_)"/>
    <numFmt numFmtId="172" formatCode="0_);\(0\)"/>
    <numFmt numFmtId="173" formatCode="0.000_);\(0.000\)"/>
  </numFmts>
  <fonts count="3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b/>
      <sz val="9.5"/>
      <name val="Arial"/>
      <family val="2"/>
    </font>
    <font>
      <sz val="10.5"/>
      <color theme="1"/>
      <name val="Calibri"/>
      <family val="2"/>
      <scheme val="minor"/>
    </font>
    <font>
      <u/>
      <sz val="11"/>
      <color theme="10"/>
      <name val="Calibri"/>
      <family val="2"/>
      <scheme val="minor"/>
    </font>
    <font>
      <sz val="11"/>
      <color theme="1"/>
      <name val="Arial"/>
      <family val="2"/>
    </font>
    <font>
      <b/>
      <sz val="12"/>
      <name val="Arial"/>
      <family val="2"/>
    </font>
    <font>
      <b/>
      <i/>
      <sz val="10"/>
      <name val="Arial"/>
      <family val="2"/>
    </font>
    <font>
      <b/>
      <sz val="10"/>
      <color theme="0"/>
      <name val="Arial"/>
      <family val="2"/>
    </font>
    <font>
      <b/>
      <sz val="11"/>
      <color indexed="9"/>
      <name val="Arial"/>
      <family val="2"/>
    </font>
    <font>
      <u/>
      <sz val="10"/>
      <name val="Arial"/>
      <family val="2"/>
    </font>
    <font>
      <b/>
      <u/>
      <sz val="10"/>
      <name val="Arial"/>
      <family val="2"/>
    </font>
    <font>
      <b/>
      <i/>
      <sz val="10.5"/>
      <color rgb="FF2F2F2F"/>
      <name val="Segoe UI"/>
      <family val="2"/>
    </font>
    <font>
      <b/>
      <sz val="10.5"/>
      <color rgb="FF2F2F2F"/>
      <name val="Segoe UI"/>
      <family val="2"/>
    </font>
    <font>
      <b/>
      <sz val="3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0"/>
      <color indexed="81"/>
      <name val="Tahoma"/>
      <family val="2"/>
    </font>
    <font>
      <sz val="12"/>
      <color theme="1"/>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s>
  <cellStyleXfs count="11">
    <xf numFmtId="0" fontId="0" fillId="0" borderId="0"/>
    <xf numFmtId="166" fontId="1" fillId="0" borderId="0" applyFont="0" applyFill="0" applyBorder="0" applyAlignment="0" applyProtection="0"/>
    <xf numFmtId="165" fontId="1" fillId="0" borderId="0" applyFont="0" applyFill="0" applyBorder="0" applyAlignment="0" applyProtection="0"/>
    <xf numFmtId="9" fontId="10" fillId="0" borderId="0" applyFont="0" applyFill="0" applyBorder="0" applyAlignment="0" applyProtection="0"/>
    <xf numFmtId="0" fontId="3" fillId="0" borderId="0"/>
    <xf numFmtId="165"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6" fillId="0" borderId="0" applyNumberFormat="0" applyFill="0" applyBorder="0" applyAlignment="0" applyProtection="0"/>
  </cellStyleXfs>
  <cellXfs count="249">
    <xf numFmtId="0" fontId="0" fillId="0" borderId="0" xfId="0"/>
    <xf numFmtId="164" fontId="4" fillId="2" borderId="1" xfId="4" applyNumberFormat="1" applyFont="1" applyFill="1" applyBorder="1"/>
    <xf numFmtId="164" fontId="5" fillId="2" borderId="1" xfId="4" applyNumberFormat="1" applyFont="1" applyFill="1" applyBorder="1"/>
    <xf numFmtId="14" fontId="5" fillId="2" borderId="1" xfId="4" applyNumberFormat="1" applyFont="1" applyFill="1" applyBorder="1"/>
    <xf numFmtId="164" fontId="6" fillId="0" borderId="0" xfId="4" applyNumberFormat="1" applyFont="1" applyBorder="1" applyAlignment="1">
      <alignment horizontal="left"/>
    </xf>
    <xf numFmtId="164" fontId="7" fillId="0" borderId="2" xfId="4" quotePrefix="1" applyNumberFormat="1" applyFont="1" applyBorder="1" applyAlignment="1">
      <alignment horizontal="center"/>
    </xf>
    <xf numFmtId="164" fontId="7" fillId="0" borderId="3" xfId="4" quotePrefix="1" applyNumberFormat="1" applyFont="1" applyFill="1" applyBorder="1" applyAlignment="1">
      <alignment horizontal="center"/>
    </xf>
    <xf numFmtId="0" fontId="7" fillId="0" borderId="3" xfId="4" quotePrefix="1" applyNumberFormat="1" applyFont="1" applyBorder="1" applyAlignment="1">
      <alignment horizontal="center"/>
    </xf>
    <xf numFmtId="164" fontId="7" fillId="0" borderId="3" xfId="4" quotePrefix="1" applyNumberFormat="1" applyFont="1" applyBorder="1" applyAlignment="1">
      <alignment horizontal="center"/>
    </xf>
    <xf numFmtId="164" fontId="7" fillId="0" borderId="4" xfId="4" quotePrefix="1" applyNumberFormat="1" applyFont="1" applyBorder="1" applyAlignment="1">
      <alignment horizontal="center"/>
    </xf>
    <xf numFmtId="164" fontId="3" fillId="0" borderId="0" xfId="4" applyNumberFormat="1" applyFont="1" applyBorder="1" applyAlignment="1">
      <alignment horizontal="left"/>
    </xf>
    <xf numFmtId="164" fontId="8" fillId="0" borderId="0" xfId="4" applyNumberFormat="1" applyFont="1" applyAlignment="1">
      <alignment horizontal="center"/>
    </xf>
    <xf numFmtId="164" fontId="8" fillId="0" borderId="5" xfId="4" applyNumberFormat="1" applyFont="1" applyFill="1" applyBorder="1" applyAlignment="1">
      <alignment horizontal="center"/>
    </xf>
    <xf numFmtId="164" fontId="8" fillId="0" borderId="0" xfId="4" applyNumberFormat="1" applyFont="1" applyFill="1" applyBorder="1" applyAlignment="1">
      <alignment horizontal="center"/>
    </xf>
    <xf numFmtId="164" fontId="8" fillId="0" borderId="0" xfId="4" applyNumberFormat="1" applyFont="1" applyBorder="1" applyAlignment="1">
      <alignment horizontal="center"/>
    </xf>
    <xf numFmtId="164" fontId="8" fillId="3" borderId="6" xfId="4" applyNumberFormat="1" applyFont="1" applyFill="1" applyBorder="1" applyAlignment="1">
      <alignment horizontal="center"/>
    </xf>
    <xf numFmtId="164" fontId="7" fillId="0" borderId="0" xfId="4" applyNumberFormat="1" applyFont="1"/>
    <xf numFmtId="164" fontId="3" fillId="0" borderId="0" xfId="4" applyNumberFormat="1"/>
    <xf numFmtId="164" fontId="3" fillId="3" borderId="6" xfId="4" applyNumberFormat="1" applyFont="1" applyFill="1" applyBorder="1"/>
    <xf numFmtId="164" fontId="3" fillId="0" borderId="0" xfId="4" applyNumberFormat="1" applyFont="1"/>
    <xf numFmtId="164" fontId="3" fillId="0" borderId="0" xfId="4" applyNumberFormat="1" applyFont="1" applyFill="1" applyBorder="1"/>
    <xf numFmtId="167" fontId="7" fillId="0" borderId="5" xfId="5" applyNumberFormat="1" applyFont="1" applyFill="1" applyBorder="1"/>
    <xf numFmtId="167" fontId="7" fillId="3" borderId="10" xfId="5" applyNumberFormat="1" applyFont="1" applyFill="1" applyBorder="1"/>
    <xf numFmtId="164" fontId="9" fillId="0" borderId="0" xfId="4" applyNumberFormat="1" applyFont="1"/>
    <xf numFmtId="168" fontId="9" fillId="0" borderId="0" xfId="3" applyNumberFormat="1" applyFont="1" applyFill="1" applyBorder="1"/>
    <xf numFmtId="168" fontId="9" fillId="0" borderId="0" xfId="3" applyNumberFormat="1" applyFont="1" applyBorder="1"/>
    <xf numFmtId="168" fontId="9" fillId="3" borderId="6" xfId="3" applyNumberFormat="1" applyFont="1" applyFill="1" applyBorder="1"/>
    <xf numFmtId="167" fontId="7" fillId="0" borderId="0" xfId="5" applyNumberFormat="1" applyFont="1" applyFill="1" applyBorder="1"/>
    <xf numFmtId="167" fontId="7" fillId="0" borderId="0" xfId="5" applyNumberFormat="1" applyFont="1" applyBorder="1"/>
    <xf numFmtId="167" fontId="7" fillId="3" borderId="6" xfId="5" applyNumberFormat="1" applyFont="1" applyFill="1" applyBorder="1"/>
    <xf numFmtId="169" fontId="3" fillId="0" borderId="0" xfId="1" applyNumberFormat="1" applyFont="1" applyFill="1" applyBorder="1"/>
    <xf numFmtId="169" fontId="3" fillId="3" borderId="6" xfId="1" applyNumberFormat="1" applyFont="1" applyFill="1" applyBorder="1"/>
    <xf numFmtId="164" fontId="3" fillId="0" borderId="0" xfId="4" applyNumberFormat="1" applyFont="1" applyBorder="1"/>
    <xf numFmtId="164" fontId="7" fillId="0" borderId="0" xfId="4" applyNumberFormat="1" applyFont="1" applyFill="1" applyBorder="1"/>
    <xf numFmtId="164" fontId="7" fillId="3" borderId="6" xfId="4" applyNumberFormat="1" applyFont="1" applyFill="1" applyBorder="1"/>
    <xf numFmtId="167" fontId="7" fillId="0" borderId="0" xfId="2" applyNumberFormat="1" applyFont="1" applyFill="1" applyBorder="1"/>
    <xf numFmtId="167" fontId="7" fillId="3" borderId="6" xfId="2" applyNumberFormat="1" applyFont="1" applyFill="1" applyBorder="1"/>
    <xf numFmtId="164" fontId="7" fillId="0" borderId="2" xfId="4" applyNumberFormat="1" applyFont="1" applyBorder="1"/>
    <xf numFmtId="167" fontId="7" fillId="0" borderId="3" xfId="5" applyNumberFormat="1" applyFont="1" applyFill="1" applyBorder="1"/>
    <xf numFmtId="167" fontId="7" fillId="3" borderId="11" xfId="5" applyNumberFormat="1" applyFont="1" applyFill="1" applyBorder="1"/>
    <xf numFmtId="164" fontId="7" fillId="4" borderId="0" xfId="4" applyNumberFormat="1" applyFont="1" applyFill="1"/>
    <xf numFmtId="164" fontId="3" fillId="4" borderId="0" xfId="4" applyNumberFormat="1" applyFont="1" applyFill="1" applyBorder="1"/>
    <xf numFmtId="164" fontId="3" fillId="4" borderId="0" xfId="4" applyNumberFormat="1" applyFont="1" applyFill="1"/>
    <xf numFmtId="167" fontId="7" fillId="4" borderId="5" xfId="5" applyNumberFormat="1" applyFont="1" applyFill="1" applyBorder="1"/>
    <xf numFmtId="167" fontId="7" fillId="4" borderId="0" xfId="5" applyNumberFormat="1" applyFont="1" applyFill="1" applyBorder="1"/>
    <xf numFmtId="164" fontId="3" fillId="4" borderId="0" xfId="4" applyNumberFormat="1" applyFill="1"/>
    <xf numFmtId="169" fontId="3" fillId="4" borderId="0" xfId="1" applyNumberFormat="1" applyFont="1" applyFill="1" applyBorder="1"/>
    <xf numFmtId="164" fontId="7" fillId="4" borderId="0" xfId="4" applyNumberFormat="1" applyFont="1" applyFill="1" applyBorder="1"/>
    <xf numFmtId="164" fontId="7" fillId="4" borderId="2" xfId="4" applyNumberFormat="1" applyFont="1" applyFill="1" applyBorder="1"/>
    <xf numFmtId="167" fontId="7" fillId="4" borderId="3" xfId="5" applyNumberFormat="1" applyFont="1" applyFill="1" applyBorder="1"/>
    <xf numFmtId="164" fontId="7" fillId="0" borderId="2" xfId="4" applyNumberFormat="1" applyFont="1" applyFill="1" applyBorder="1" applyAlignment="1">
      <alignment horizontal="left"/>
    </xf>
    <xf numFmtId="164" fontId="6" fillId="0" borderId="0" xfId="4" applyNumberFormat="1" applyFont="1" applyFill="1" applyBorder="1" applyAlignment="1">
      <alignment horizontal="left"/>
    </xf>
    <xf numFmtId="9" fontId="6" fillId="0" borderId="0" xfId="3" applyFont="1" applyFill="1" applyBorder="1"/>
    <xf numFmtId="9" fontId="6" fillId="3" borderId="6" xfId="3" applyFont="1" applyFill="1" applyBorder="1"/>
    <xf numFmtId="169" fontId="3" fillId="0" borderId="0" xfId="4" applyNumberFormat="1" applyFont="1"/>
    <xf numFmtId="167" fontId="3" fillId="3" borderId="6" xfId="5" applyNumberFormat="1" applyFont="1" applyFill="1" applyBorder="1"/>
    <xf numFmtId="164" fontId="3" fillId="0" borderId="0" xfId="4" applyNumberFormat="1" applyAlignment="1">
      <alignment horizontal="left"/>
    </xf>
    <xf numFmtId="167" fontId="6" fillId="3" borderId="6" xfId="5" applyNumberFormat="1" applyFont="1" applyFill="1" applyBorder="1"/>
    <xf numFmtId="169" fontId="6" fillId="0" borderId="0" xfId="4" applyNumberFormat="1" applyFont="1"/>
    <xf numFmtId="164" fontId="3" fillId="0" borderId="0" xfId="4" applyNumberFormat="1" applyFont="1" applyAlignment="1">
      <alignment horizontal="left"/>
    </xf>
    <xf numFmtId="164" fontId="11" fillId="0" borderId="0" xfId="4" applyNumberFormat="1" applyFont="1"/>
    <xf numFmtId="164" fontId="11" fillId="3" borderId="6" xfId="4" applyNumberFormat="1" applyFont="1" applyFill="1" applyBorder="1"/>
    <xf numFmtId="164" fontId="7" fillId="0" borderId="2" xfId="4" applyNumberFormat="1" applyFont="1" applyFill="1" applyBorder="1"/>
    <xf numFmtId="164" fontId="3" fillId="0" borderId="0" xfId="4" applyNumberFormat="1" applyFont="1" applyFill="1"/>
    <xf numFmtId="164" fontId="3" fillId="0" borderId="0" xfId="4" applyNumberFormat="1" applyFill="1"/>
    <xf numFmtId="169" fontId="3" fillId="3" borderId="6" xfId="6" applyNumberFormat="1" applyFont="1" applyFill="1" applyBorder="1"/>
    <xf numFmtId="165" fontId="7" fillId="6" borderId="1" xfId="5" applyNumberFormat="1" applyFont="1" applyFill="1" applyBorder="1"/>
    <xf numFmtId="164" fontId="7" fillId="6" borderId="3" xfId="4" applyNumberFormat="1" applyFont="1" applyFill="1" applyBorder="1"/>
    <xf numFmtId="164" fontId="6" fillId="0" borderId="5" xfId="4" applyNumberFormat="1" applyFont="1" applyBorder="1"/>
    <xf numFmtId="164" fontId="6" fillId="0" borderId="0" xfId="4" applyNumberFormat="1" applyFont="1" applyFill="1"/>
    <xf numFmtId="164" fontId="6" fillId="3" borderId="10" xfId="4" applyNumberFormat="1" applyFont="1" applyFill="1" applyBorder="1"/>
    <xf numFmtId="164" fontId="3" fillId="7" borderId="0" xfId="4" applyNumberFormat="1" applyFill="1" applyBorder="1"/>
    <xf numFmtId="164" fontId="3" fillId="8" borderId="0" xfId="4" applyNumberFormat="1" applyFill="1" applyBorder="1"/>
    <xf numFmtId="165" fontId="3" fillId="7" borderId="0" xfId="5" applyFont="1" applyFill="1" applyBorder="1"/>
    <xf numFmtId="165" fontId="3" fillId="7" borderId="14" xfId="5" applyFont="1" applyFill="1" applyBorder="1"/>
    <xf numFmtId="164" fontId="3" fillId="9" borderId="0" xfId="4" applyNumberFormat="1" applyFont="1" applyFill="1" applyAlignment="1">
      <alignment horizontal="left"/>
    </xf>
    <xf numFmtId="164" fontId="3" fillId="9" borderId="0" xfId="4" applyNumberFormat="1" applyFont="1" applyFill="1" applyBorder="1"/>
    <xf numFmtId="164" fontId="3" fillId="9" borderId="1" xfId="4" applyNumberFormat="1" applyFont="1" applyFill="1" applyBorder="1"/>
    <xf numFmtId="164" fontId="3" fillId="5" borderId="15" xfId="4" applyNumberFormat="1" applyFont="1" applyFill="1" applyBorder="1"/>
    <xf numFmtId="164" fontId="3" fillId="9" borderId="1" xfId="4" applyNumberFormat="1" applyFont="1" applyFill="1" applyBorder="1" applyAlignment="1">
      <alignment horizontal="left"/>
    </xf>
    <xf numFmtId="164" fontId="7" fillId="6" borderId="2" xfId="4" applyNumberFormat="1" applyFont="1" applyFill="1" applyBorder="1"/>
    <xf numFmtId="167" fontId="7" fillId="6" borderId="3" xfId="5" applyNumberFormat="1" applyFont="1" applyFill="1" applyBorder="1"/>
    <xf numFmtId="167" fontId="7" fillId="6" borderId="11" xfId="5" applyNumberFormat="1" applyFont="1" applyFill="1" applyBorder="1"/>
    <xf numFmtId="164" fontId="3" fillId="7" borderId="0" xfId="4" applyNumberFormat="1" applyFill="1"/>
    <xf numFmtId="164" fontId="3" fillId="8" borderId="12" xfId="4" applyNumberFormat="1" applyFill="1" applyBorder="1"/>
    <xf numFmtId="164" fontId="3" fillId="8" borderId="1" xfId="4" applyNumberFormat="1" applyFill="1" applyBorder="1"/>
    <xf numFmtId="164" fontId="3" fillId="8" borderId="16" xfId="4" applyNumberFormat="1" applyFill="1" applyBorder="1"/>
    <xf numFmtId="165" fontId="3" fillId="7" borderId="15" xfId="5" applyFont="1" applyFill="1" applyBorder="1"/>
    <xf numFmtId="164" fontId="12" fillId="10" borderId="1" xfId="4" applyNumberFormat="1" applyFont="1" applyFill="1" applyBorder="1"/>
    <xf numFmtId="164" fontId="13" fillId="10" borderId="1" xfId="4" applyNumberFormat="1" applyFont="1" applyFill="1" applyBorder="1"/>
    <xf numFmtId="170" fontId="13" fillId="10" borderId="15" xfId="7" applyNumberFormat="1" applyFont="1" applyFill="1" applyBorder="1"/>
    <xf numFmtId="164" fontId="12" fillId="0" borderId="0" xfId="4" applyNumberFormat="1" applyFont="1" applyFill="1" applyBorder="1"/>
    <xf numFmtId="164" fontId="13" fillId="0" borderId="0" xfId="4" applyNumberFormat="1" applyFont="1" applyFill="1" applyBorder="1"/>
    <xf numFmtId="170" fontId="13" fillId="3" borderId="6" xfId="7" applyNumberFormat="1" applyFont="1" applyFill="1" applyBorder="1"/>
    <xf numFmtId="9" fontId="3" fillId="0" borderId="0" xfId="3" applyFont="1" applyFill="1" applyBorder="1"/>
    <xf numFmtId="9" fontId="3" fillId="3" borderId="6" xfId="3" applyFont="1" applyFill="1" applyBorder="1"/>
    <xf numFmtId="9" fontId="7" fillId="0" borderId="5" xfId="3" applyFont="1" applyFill="1" applyBorder="1"/>
    <xf numFmtId="9" fontId="7" fillId="0" borderId="5" xfId="3" applyFont="1" applyBorder="1"/>
    <xf numFmtId="9" fontId="7" fillId="3" borderId="10" xfId="3" applyFont="1" applyFill="1" applyBorder="1"/>
    <xf numFmtId="9" fontId="3" fillId="0" borderId="0" xfId="3" applyFont="1" applyBorder="1"/>
    <xf numFmtId="9" fontId="7" fillId="0" borderId="0" xfId="3" applyFont="1" applyFill="1" applyBorder="1"/>
    <xf numFmtId="9" fontId="7" fillId="3" borderId="6" xfId="3" applyFont="1" applyFill="1" applyBorder="1"/>
    <xf numFmtId="9" fontId="7" fillId="0" borderId="0" xfId="3" applyFont="1" applyBorder="1"/>
    <xf numFmtId="9" fontId="7" fillId="0" borderId="3" xfId="3" applyFont="1" applyFill="1" applyBorder="1"/>
    <xf numFmtId="9" fontId="7" fillId="3" borderId="11" xfId="3" applyFont="1" applyFill="1" applyBorder="1"/>
    <xf numFmtId="0" fontId="2" fillId="0" borderId="0" xfId="0" applyFont="1"/>
    <xf numFmtId="167" fontId="3" fillId="0" borderId="0" xfId="5" applyNumberFormat="1" applyFont="1" applyFill="1" applyBorder="1"/>
    <xf numFmtId="0" fontId="0" fillId="0" borderId="0" xfId="0" applyFont="1"/>
    <xf numFmtId="9" fontId="3" fillId="3" borderId="15" xfId="3" applyFont="1" applyFill="1" applyBorder="1"/>
    <xf numFmtId="166" fontId="3" fillId="0" borderId="0" xfId="1" applyFont="1" applyFill="1" applyBorder="1"/>
    <xf numFmtId="166" fontId="3" fillId="4" borderId="0" xfId="1" applyFont="1" applyFill="1" applyBorder="1"/>
    <xf numFmtId="166" fontId="3" fillId="3" borderId="6" xfId="1" applyFont="1" applyFill="1" applyBorder="1"/>
    <xf numFmtId="164" fontId="14" fillId="0" borderId="0" xfId="4" applyNumberFormat="1" applyFont="1"/>
    <xf numFmtId="167" fontId="7" fillId="6" borderId="3" xfId="2" applyNumberFormat="1" applyFont="1" applyFill="1" applyBorder="1"/>
    <xf numFmtId="167" fontId="7" fillId="6" borderId="4" xfId="2" applyNumberFormat="1" applyFont="1" applyFill="1" applyBorder="1"/>
    <xf numFmtId="165" fontId="7" fillId="6" borderId="13" xfId="5" applyNumberFormat="1" applyFont="1" applyFill="1" applyBorder="1"/>
    <xf numFmtId="164" fontId="7" fillId="6" borderId="7" xfId="4" applyNumberFormat="1" applyFont="1" applyFill="1" applyBorder="1"/>
    <xf numFmtId="164" fontId="7" fillId="6" borderId="8" xfId="4" applyNumberFormat="1" applyFont="1" applyFill="1" applyBorder="1"/>
    <xf numFmtId="164" fontId="7" fillId="6" borderId="9" xfId="4" applyNumberFormat="1" applyFont="1" applyFill="1" applyBorder="1"/>
    <xf numFmtId="167" fontId="7" fillId="4" borderId="4" xfId="5" applyNumberFormat="1" applyFont="1" applyFill="1" applyBorder="1"/>
    <xf numFmtId="165" fontId="7" fillId="4" borderId="3" xfId="5" applyFont="1" applyFill="1" applyBorder="1"/>
    <xf numFmtId="165" fontId="7" fillId="4" borderId="4" xfId="5" applyFont="1" applyFill="1" applyBorder="1"/>
    <xf numFmtId="167" fontId="7" fillId="4" borderId="10" xfId="5" applyNumberFormat="1" applyFont="1" applyFill="1" applyBorder="1"/>
    <xf numFmtId="164" fontId="3" fillId="0" borderId="0" xfId="4" applyNumberFormat="1" applyBorder="1"/>
    <xf numFmtId="169" fontId="3" fillId="0" borderId="0" xfId="4" applyNumberFormat="1" applyFont="1" applyBorder="1"/>
    <xf numFmtId="169" fontId="6" fillId="0" borderId="0" xfId="4" applyNumberFormat="1" applyFont="1" applyBorder="1"/>
    <xf numFmtId="164" fontId="11" fillId="0" borderId="0" xfId="4" applyNumberFormat="1" applyFont="1" applyBorder="1"/>
    <xf numFmtId="164" fontId="3" fillId="0" borderId="0" xfId="4" applyNumberFormat="1" applyFill="1" applyBorder="1"/>
    <xf numFmtId="164" fontId="6" fillId="0" borderId="0" xfId="4" applyNumberFormat="1" applyFont="1" applyFill="1" applyBorder="1"/>
    <xf numFmtId="14" fontId="5" fillId="2" borderId="13" xfId="4" applyNumberFormat="1" applyFont="1" applyFill="1" applyBorder="1"/>
    <xf numFmtId="167" fontId="3" fillId="0" borderId="0" xfId="5" applyNumberFormat="1" applyFont="1" applyBorder="1"/>
    <xf numFmtId="167" fontId="3" fillId="4" borderId="0" xfId="5" applyNumberFormat="1" applyFont="1" applyFill="1" applyBorder="1"/>
    <xf numFmtId="172" fontId="0" fillId="0" borderId="0" xfId="0" applyNumberFormat="1"/>
    <xf numFmtId="0" fontId="17" fillId="0" borderId="0" xfId="0" applyFont="1"/>
    <xf numFmtId="0" fontId="18" fillId="0" borderId="1" xfId="8" applyFont="1" applyBorder="1"/>
    <xf numFmtId="0" fontId="7" fillId="0" borderId="1" xfId="8" applyFont="1" applyBorder="1"/>
    <xf numFmtId="0" fontId="3" fillId="0" borderId="1" xfId="8" applyFont="1" applyBorder="1"/>
    <xf numFmtId="0" fontId="19" fillId="0" borderId="0" xfId="8" applyFont="1" applyBorder="1"/>
    <xf numFmtId="0" fontId="7" fillId="0" borderId="0" xfId="8" applyFont="1" applyBorder="1"/>
    <xf numFmtId="0" fontId="3" fillId="0" borderId="0" xfId="8" applyFont="1" applyBorder="1"/>
    <xf numFmtId="0" fontId="3" fillId="0" borderId="3" xfId="8" applyFont="1" applyBorder="1"/>
    <xf numFmtId="0" fontId="20" fillId="12" borderId="2" xfId="8" applyFont="1" applyFill="1" applyBorder="1" applyAlignment="1">
      <alignment horizontal="centerContinuous"/>
    </xf>
    <xf numFmtId="0" fontId="20" fillId="12" borderId="3" xfId="8" applyFont="1" applyFill="1" applyBorder="1" applyAlignment="1">
      <alignment horizontal="centerContinuous"/>
    </xf>
    <xf numFmtId="0" fontId="20" fillId="12" borderId="17" xfId="8" applyFont="1" applyFill="1" applyBorder="1" applyAlignment="1">
      <alignment horizontal="centerContinuous"/>
    </xf>
    <xf numFmtId="0" fontId="3" fillId="0" borderId="0" xfId="8" applyFont="1"/>
    <xf numFmtId="0" fontId="7" fillId="6" borderId="12"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18" xfId="8" applyFont="1" applyFill="1" applyBorder="1" applyAlignment="1">
      <alignment horizontal="center" vertical="center"/>
    </xf>
    <xf numFmtId="0" fontId="3" fillId="0" borderId="19" xfId="8" applyFont="1" applyBorder="1"/>
    <xf numFmtId="0" fontId="21" fillId="11" borderId="2" xfId="8" applyFont="1" applyFill="1" applyBorder="1"/>
    <xf numFmtId="0" fontId="12" fillId="11" borderId="3" xfId="8" applyFont="1" applyFill="1" applyBorder="1"/>
    <xf numFmtId="0" fontId="13" fillId="11" borderId="3" xfId="8" applyFont="1" applyFill="1" applyBorder="1"/>
    <xf numFmtId="0" fontId="13" fillId="11" borderId="4" xfId="8" applyFont="1" applyFill="1" applyBorder="1"/>
    <xf numFmtId="0" fontId="13" fillId="11" borderId="20" xfId="8" applyFont="1" applyFill="1" applyBorder="1"/>
    <xf numFmtId="164" fontId="3" fillId="0" borderId="0" xfId="8" applyNumberFormat="1" applyFont="1" applyAlignment="1">
      <alignment vertical="center"/>
    </xf>
    <xf numFmtId="171" fontId="3" fillId="0" borderId="0" xfId="5" applyNumberFormat="1" applyFont="1" applyAlignment="1">
      <alignment vertical="center"/>
    </xf>
    <xf numFmtId="171" fontId="3" fillId="0" borderId="0" xfId="5" applyNumberFormat="1" applyFont="1" applyFill="1" applyBorder="1" applyAlignment="1">
      <alignment vertical="center"/>
    </xf>
    <xf numFmtId="171" fontId="3" fillId="0" borderId="19" xfId="5" applyNumberFormat="1" applyFont="1" applyFill="1" applyBorder="1" applyAlignment="1">
      <alignment vertical="center"/>
    </xf>
    <xf numFmtId="0" fontId="3" fillId="0" borderId="0" xfId="8" applyFont="1" applyAlignment="1">
      <alignment vertical="center"/>
    </xf>
    <xf numFmtId="164" fontId="7" fillId="0" borderId="0" xfId="8" applyNumberFormat="1" applyFont="1" applyAlignment="1">
      <alignment horizontal="left" vertical="center" indent="1"/>
    </xf>
    <xf numFmtId="164" fontId="7" fillId="0" borderId="0" xfId="8" applyNumberFormat="1" applyFont="1" applyAlignment="1">
      <alignment vertical="center"/>
    </xf>
    <xf numFmtId="171" fontId="7" fillId="0" borderId="0" xfId="5" applyNumberFormat="1" applyFont="1" applyAlignment="1">
      <alignment vertical="center"/>
    </xf>
    <xf numFmtId="171" fontId="7" fillId="0" borderId="19" xfId="5" applyNumberFormat="1" applyFont="1" applyFill="1" applyBorder="1" applyAlignment="1">
      <alignment vertical="center"/>
    </xf>
    <xf numFmtId="0" fontId="6" fillId="0" borderId="0" xfId="8" applyFont="1"/>
    <xf numFmtId="9" fontId="6" fillId="0" borderId="0" xfId="7" applyFont="1"/>
    <xf numFmtId="9" fontId="6" fillId="0" borderId="19" xfId="7" applyFont="1" applyBorder="1"/>
    <xf numFmtId="166" fontId="3" fillId="0" borderId="19" xfId="8" applyNumberFormat="1" applyFont="1" applyBorder="1"/>
    <xf numFmtId="0" fontId="22" fillId="0" borderId="0" xfId="8" applyFont="1"/>
    <xf numFmtId="0" fontId="23" fillId="0" borderId="0" xfId="8" applyFont="1"/>
    <xf numFmtId="0" fontId="3" fillId="9" borderId="0" xfId="8" applyFont="1" applyFill="1"/>
    <xf numFmtId="167" fontId="3" fillId="9" borderId="0" xfId="5" applyNumberFormat="1" applyFont="1" applyFill="1" applyBorder="1"/>
    <xf numFmtId="167" fontId="3" fillId="0" borderId="19" xfId="5" applyNumberFormat="1" applyFont="1" applyFill="1" applyBorder="1"/>
    <xf numFmtId="0" fontId="7" fillId="9" borderId="0" xfId="8" applyFont="1" applyFill="1" applyAlignment="1">
      <alignment horizontal="left" vertical="center"/>
    </xf>
    <xf numFmtId="0" fontId="7" fillId="9" borderId="0" xfId="8" applyFont="1" applyFill="1"/>
    <xf numFmtId="167" fontId="7" fillId="9" borderId="0" xfId="5" applyNumberFormat="1" applyFont="1" applyFill="1" applyBorder="1"/>
    <xf numFmtId="167" fontId="7" fillId="0" borderId="19" xfId="5" applyNumberFormat="1" applyFont="1" applyFill="1" applyBorder="1"/>
    <xf numFmtId="0" fontId="3" fillId="0" borderId="21" xfId="8" applyFont="1" applyBorder="1"/>
    <xf numFmtId="169" fontId="3" fillId="0" borderId="0" xfId="6" applyNumberFormat="1" applyFont="1" applyFill="1" applyAlignment="1">
      <alignment vertical="center"/>
    </xf>
    <xf numFmtId="169" fontId="3" fillId="0" borderId="19" xfId="6" applyNumberFormat="1" applyFont="1" applyFill="1" applyBorder="1" applyAlignment="1">
      <alignment vertical="center"/>
    </xf>
    <xf numFmtId="169" fontId="3" fillId="0" borderId="0" xfId="6" applyNumberFormat="1" applyFont="1" applyAlignment="1">
      <alignment vertical="center"/>
    </xf>
    <xf numFmtId="169" fontId="3" fillId="0" borderId="1" xfId="6" applyNumberFormat="1" applyFont="1" applyFill="1" applyBorder="1" applyAlignment="1">
      <alignment vertical="center"/>
    </xf>
    <xf numFmtId="169" fontId="3" fillId="0" borderId="21" xfId="6" applyNumberFormat="1" applyFont="1" applyFill="1" applyBorder="1" applyAlignment="1">
      <alignment vertical="center"/>
    </xf>
    <xf numFmtId="169" fontId="3" fillId="0" borderId="1" xfId="6" applyNumberFormat="1" applyFont="1" applyBorder="1" applyAlignment="1">
      <alignment vertical="center"/>
    </xf>
    <xf numFmtId="0" fontId="3" fillId="0" borderId="0" xfId="8" applyFont="1" applyAlignment="1">
      <alignment horizontal="left" vertical="center" indent="1"/>
    </xf>
    <xf numFmtId="169" fontId="7" fillId="0" borderId="0" xfId="6" applyNumberFormat="1" applyFont="1" applyFill="1" applyAlignment="1">
      <alignment vertical="center"/>
    </xf>
    <xf numFmtId="169" fontId="7" fillId="0" borderId="0" xfId="6" applyNumberFormat="1" applyFont="1" applyAlignment="1">
      <alignment vertical="center"/>
    </xf>
    <xf numFmtId="169" fontId="7" fillId="0" borderId="22" xfId="6" applyNumberFormat="1" applyFont="1" applyFill="1" applyBorder="1" applyAlignment="1">
      <alignment vertical="center"/>
    </xf>
    <xf numFmtId="169" fontId="3" fillId="0" borderId="0" xfId="6" applyNumberFormat="1" applyFont="1" applyBorder="1"/>
    <xf numFmtId="0" fontId="23" fillId="0" borderId="0" xfId="8" applyFont="1" applyFill="1" applyBorder="1"/>
    <xf numFmtId="169" fontId="7" fillId="0" borderId="0" xfId="6" applyNumberFormat="1" applyFont="1" applyFill="1" applyBorder="1"/>
    <xf numFmtId="0" fontId="22" fillId="0" borderId="0" xfId="8" applyFont="1" applyBorder="1"/>
    <xf numFmtId="0" fontId="3" fillId="0" borderId="0" xfId="8" applyFont="1" applyBorder="1" applyAlignment="1">
      <alignment vertical="center"/>
    </xf>
    <xf numFmtId="169" fontId="3" fillId="0" borderId="19" xfId="8" applyNumberFormat="1" applyFont="1" applyBorder="1"/>
    <xf numFmtId="0" fontId="3" fillId="0" borderId="0" xfId="8" applyFont="1" applyFill="1" applyBorder="1" applyAlignment="1">
      <alignment horizontal="left" vertical="center" indent="1"/>
    </xf>
    <xf numFmtId="169" fontId="7" fillId="0" borderId="5" xfId="6" applyNumberFormat="1" applyFont="1" applyFill="1" applyBorder="1" applyAlignment="1">
      <alignment vertical="center"/>
    </xf>
    <xf numFmtId="169" fontId="7" fillId="0" borderId="5" xfId="6" applyNumberFormat="1" applyFont="1" applyBorder="1" applyAlignment="1">
      <alignment vertical="center"/>
    </xf>
    <xf numFmtId="169" fontId="7" fillId="0" borderId="0" xfId="6" applyNumberFormat="1" applyFont="1" applyFill="1" applyBorder="1" applyAlignment="1">
      <alignment vertical="center"/>
    </xf>
    <xf numFmtId="169" fontId="7" fillId="0" borderId="0" xfId="6" applyNumberFormat="1" applyFont="1" applyBorder="1" applyAlignment="1">
      <alignment vertical="center"/>
    </xf>
    <xf numFmtId="0" fontId="22" fillId="0" borderId="0" xfId="8" applyFont="1" applyBorder="1" applyAlignment="1">
      <alignment vertical="center"/>
    </xf>
    <xf numFmtId="169" fontId="3" fillId="0" borderId="0" xfId="6" applyNumberFormat="1" applyFont="1" applyFill="1" applyBorder="1" applyAlignment="1">
      <alignment vertical="center"/>
    </xf>
    <xf numFmtId="169" fontId="3" fillId="0" borderId="0" xfId="6" applyNumberFormat="1" applyFont="1" applyBorder="1" applyAlignment="1">
      <alignment vertical="center"/>
    </xf>
    <xf numFmtId="0" fontId="3" fillId="0" borderId="0" xfId="8" applyFont="1" applyFill="1" applyBorder="1" applyAlignment="1">
      <alignment vertical="center"/>
    </xf>
    <xf numFmtId="9" fontId="3" fillId="0" borderId="0" xfId="7" applyFont="1" applyFill="1" applyBorder="1" applyAlignment="1">
      <alignment vertical="center"/>
    </xf>
    <xf numFmtId="9" fontId="3" fillId="0" borderId="0" xfId="7" applyFont="1" applyBorder="1" applyAlignment="1">
      <alignment vertical="center"/>
    </xf>
    <xf numFmtId="0" fontId="17" fillId="0" borderId="0" xfId="0" applyFont="1" applyBorder="1"/>
    <xf numFmtId="166" fontId="3" fillId="0" borderId="0" xfId="4" applyNumberFormat="1"/>
    <xf numFmtId="164" fontId="3" fillId="3" borderId="15" xfId="4" applyNumberFormat="1" applyFont="1" applyFill="1" applyBorder="1"/>
    <xf numFmtId="164" fontId="3" fillId="0" borderId="1" xfId="4" applyNumberFormat="1" applyFont="1" applyFill="1" applyBorder="1"/>
    <xf numFmtId="165" fontId="7" fillId="4" borderId="3" xfId="5" applyNumberFormat="1" applyFont="1" applyFill="1" applyBorder="1"/>
    <xf numFmtId="164" fontId="3" fillId="0" borderId="6" xfId="4" applyNumberFormat="1" applyFont="1" applyFill="1" applyBorder="1"/>
    <xf numFmtId="169" fontId="3" fillId="0" borderId="0" xfId="4" applyNumberFormat="1" applyAlignment="1">
      <alignment horizontal="left"/>
    </xf>
    <xf numFmtId="169" fontId="0" fillId="0" borderId="0" xfId="0" applyNumberFormat="1"/>
    <xf numFmtId="169" fontId="3" fillId="0" borderId="0" xfId="4" applyNumberFormat="1"/>
    <xf numFmtId="169" fontId="3" fillId="3" borderId="6" xfId="5" applyNumberFormat="1" applyFont="1" applyFill="1" applyBorder="1"/>
    <xf numFmtId="9" fontId="7" fillId="0" borderId="0" xfId="3" applyFont="1" applyFill="1" applyBorder="1" applyAlignment="1">
      <alignment horizontal="right"/>
    </xf>
    <xf numFmtId="9" fontId="7" fillId="3" borderId="6" xfId="3" applyFont="1" applyFill="1" applyBorder="1" applyAlignment="1">
      <alignment horizontal="right"/>
    </xf>
    <xf numFmtId="9" fontId="7" fillId="0" borderId="0" xfId="3" applyFont="1" applyBorder="1" applyAlignment="1">
      <alignment horizontal="right"/>
    </xf>
    <xf numFmtId="9" fontId="6" fillId="0" borderId="0" xfId="3" applyNumberFormat="1" applyFont="1" applyFill="1" applyBorder="1"/>
    <xf numFmtId="171" fontId="3" fillId="0" borderId="0" xfId="5" applyNumberFormat="1" applyFont="1" applyFill="1" applyAlignment="1">
      <alignment vertical="center"/>
    </xf>
    <xf numFmtId="164" fontId="7" fillId="9" borderId="0" xfId="4" applyNumberFormat="1" applyFont="1" applyFill="1" applyAlignment="1">
      <alignment horizontal="left"/>
    </xf>
    <xf numFmtId="164" fontId="7" fillId="9" borderId="0" xfId="4" applyNumberFormat="1" applyFont="1" applyFill="1" applyBorder="1"/>
    <xf numFmtId="169" fontId="0" fillId="0" borderId="0" xfId="0" applyNumberFormat="1" applyFont="1"/>
    <xf numFmtId="169" fontId="3" fillId="0" borderId="0" xfId="4" applyNumberFormat="1" applyFont="1" applyAlignment="1">
      <alignment horizontal="left"/>
    </xf>
    <xf numFmtId="0" fontId="26" fillId="9" borderId="0" xfId="0" applyFont="1" applyFill="1"/>
    <xf numFmtId="0" fontId="0" fillId="9" borderId="0" xfId="0" applyFill="1"/>
    <xf numFmtId="0" fontId="15" fillId="9" borderId="0" xfId="0" applyFont="1" applyFill="1" applyAlignment="1">
      <alignment wrapText="1"/>
    </xf>
    <xf numFmtId="0" fontId="0" fillId="9" borderId="0" xfId="0" applyFill="1" applyAlignment="1">
      <alignment vertical="top" wrapText="1"/>
    </xf>
    <xf numFmtId="0" fontId="27" fillId="9" borderId="0" xfId="0" applyFont="1" applyFill="1" applyAlignment="1">
      <alignment horizontal="left"/>
    </xf>
    <xf numFmtId="0" fontId="24" fillId="9" borderId="0" xfId="0" applyFont="1" applyFill="1" applyAlignment="1">
      <alignment vertical="center" wrapText="1"/>
    </xf>
    <xf numFmtId="0" fontId="28" fillId="9" borderId="0" xfId="0" applyFont="1" applyFill="1"/>
    <xf numFmtId="0" fontId="29" fillId="9" borderId="0" xfId="10" applyFont="1" applyFill="1"/>
    <xf numFmtId="0" fontId="31" fillId="9" borderId="0" xfId="0" applyFont="1" applyFill="1"/>
    <xf numFmtId="9" fontId="3" fillId="0" borderId="0" xfId="3" applyFont="1"/>
    <xf numFmtId="168" fontId="0" fillId="0" borderId="0" xfId="3" applyNumberFormat="1" applyFont="1"/>
    <xf numFmtId="173" fontId="0" fillId="0" borderId="0" xfId="0" applyNumberFormat="1"/>
    <xf numFmtId="169" fontId="3" fillId="0" borderId="0" xfId="8" applyNumberFormat="1" applyFont="1"/>
    <xf numFmtId="168" fontId="17" fillId="0" borderId="0" xfId="0" applyNumberFormat="1" applyFont="1"/>
    <xf numFmtId="168" fontId="3" fillId="0" borderId="0" xfId="3" applyNumberFormat="1" applyFont="1"/>
    <xf numFmtId="168" fontId="3" fillId="0" borderId="0" xfId="8" applyNumberFormat="1" applyFont="1"/>
    <xf numFmtId="164" fontId="7" fillId="0" borderId="2" xfId="4" quotePrefix="1" applyNumberFormat="1" applyFont="1" applyBorder="1" applyAlignment="1">
      <alignment horizontal="center"/>
    </xf>
    <xf numFmtId="167" fontId="0" fillId="0" borderId="0" xfId="0" applyNumberFormat="1"/>
    <xf numFmtId="164" fontId="7" fillId="0" borderId="1" xfId="4" quotePrefix="1" applyNumberFormat="1" applyFont="1" applyBorder="1" applyAlignment="1">
      <alignment horizontal="center"/>
    </xf>
    <xf numFmtId="164" fontId="7" fillId="0" borderId="2" xfId="4" quotePrefix="1" applyNumberFormat="1" applyFont="1" applyBorder="1" applyAlignment="1">
      <alignment horizontal="center"/>
    </xf>
    <xf numFmtId="169" fontId="3" fillId="0" borderId="0" xfId="4" applyNumberFormat="1" applyFont="1" applyFill="1" applyBorder="1"/>
    <xf numFmtId="167" fontId="7" fillId="6" borderId="1" xfId="5" applyNumberFormat="1" applyFont="1" applyFill="1" applyBorder="1"/>
    <xf numFmtId="167" fontId="7" fillId="6" borderId="15" xfId="5" applyNumberFormat="1" applyFont="1" applyFill="1" applyBorder="1"/>
    <xf numFmtId="164" fontId="7" fillId="0" borderId="2" xfId="4" applyNumberFormat="1" applyFont="1" applyFill="1" applyBorder="1" applyAlignment="1">
      <alignment horizontal="center"/>
    </xf>
    <xf numFmtId="164" fontId="7" fillId="0" borderId="3" xfId="4" applyNumberFormat="1" applyFont="1" applyFill="1" applyBorder="1" applyAlignment="1">
      <alignment horizontal="center"/>
    </xf>
    <xf numFmtId="164" fontId="7" fillId="0" borderId="4" xfId="4" applyNumberFormat="1" applyFont="1" applyFill="1" applyBorder="1" applyAlignment="1">
      <alignment horizontal="center"/>
    </xf>
  </cellXfs>
  <cellStyles count="11">
    <cellStyle name="Comma" xfId="1" builtinId="3"/>
    <cellStyle name="Comma 2" xfId="6"/>
    <cellStyle name="Currency" xfId="2" builtinId="4"/>
    <cellStyle name="Currency 2" xfId="5"/>
    <cellStyle name="Hyperlink" xfId="10" builtinId="8"/>
    <cellStyle name="Normal" xfId="0" builtinId="0"/>
    <cellStyle name="Normal 2 2" xfId="8"/>
    <cellStyle name="Normal 238" xfId="9"/>
    <cellStyle name="Normal 6" xfId="4"/>
    <cellStyle name="Percent" xfId="3"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v>0</v>
          </cell>
        </row>
        <row r="20">
          <cell r="A20" t="str">
            <v>T256</v>
          </cell>
          <cell r="B20" t="str">
            <v>New England Aquarium</v>
          </cell>
          <cell r="C20" t="str">
            <v>Boston</v>
          </cell>
          <cell r="D20">
            <v>0</v>
          </cell>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v>0</v>
          </cell>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v>0</v>
          </cell>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v>0</v>
          </cell>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v>0</v>
          </cell>
        </row>
        <row r="36">
          <cell r="A36" t="str">
            <v>T283</v>
          </cell>
          <cell r="B36" t="str">
            <v>Carefree Circle 17 + IMAX</v>
          </cell>
          <cell r="C36" t="str">
            <v>Colorado Springs</v>
          </cell>
          <cell r="D36">
            <v>0</v>
          </cell>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v>0</v>
          </cell>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v>0</v>
          </cell>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v>0</v>
          </cell>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v>0</v>
          </cell>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v>0</v>
          </cell>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v>0</v>
          </cell>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v>0</v>
          </cell>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v>0</v>
          </cell>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v>0</v>
          </cell>
        </row>
        <row r="96">
          <cell r="A96" t="str">
            <v>T456</v>
          </cell>
          <cell r="B96" t="str">
            <v>Showcase Cinemas Buckland Hills</v>
          </cell>
          <cell r="C96" t="str">
            <v>Manchester</v>
          </cell>
          <cell r="D96">
            <v>0</v>
          </cell>
        </row>
        <row r="97">
          <cell r="A97" t="str">
            <v>T622</v>
          </cell>
          <cell r="B97" t="str">
            <v>Gateway 12 IMAX</v>
          </cell>
          <cell r="C97" t="str">
            <v>Mesa</v>
          </cell>
          <cell r="D97">
            <v>0</v>
          </cell>
        </row>
        <row r="98">
          <cell r="A98" t="str">
            <v>T871</v>
          </cell>
          <cell r="B98" t="str">
            <v>Mesquite 30</v>
          </cell>
          <cell r="C98" t="str">
            <v>Mesquite</v>
          </cell>
          <cell r="D98">
            <v>49337</v>
          </cell>
        </row>
        <row r="99">
          <cell r="A99" t="str">
            <v>T846</v>
          </cell>
          <cell r="B99" t="str">
            <v>Sunset Place 24</v>
          </cell>
          <cell r="C99" t="str">
            <v>Miami</v>
          </cell>
          <cell r="D99">
            <v>0</v>
          </cell>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v>0</v>
          </cell>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v>0</v>
          </cell>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v>0</v>
          </cell>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v>0</v>
          </cell>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v>0</v>
          </cell>
        </row>
        <row r="129">
          <cell r="A129" t="str">
            <v>T251</v>
          </cell>
          <cell r="B129" t="str">
            <v>Tinseltown 17 + IMAX</v>
          </cell>
          <cell r="C129" t="str">
            <v>Rochester</v>
          </cell>
          <cell r="D129">
            <v>0</v>
          </cell>
        </row>
        <row r="130">
          <cell r="A130" t="str">
            <v>T614</v>
          </cell>
          <cell r="B130" t="str">
            <v>SACO, Maine/Zyacorp Entertainment #2</v>
          </cell>
          <cell r="C130" t="str">
            <v>Saco</v>
          </cell>
          <cell r="D130">
            <v>61540</v>
          </cell>
        </row>
        <row r="131">
          <cell r="A131" t="str">
            <v>T223</v>
          </cell>
          <cell r="B131" t="str">
            <v>Esquire IMAX</v>
          </cell>
          <cell r="C131" t="str">
            <v>Sacramento</v>
          </cell>
          <cell r="D131">
            <v>0</v>
          </cell>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v>0</v>
          </cell>
        </row>
        <row r="144">
          <cell r="A144" t="str">
            <v>T551</v>
          </cell>
          <cell r="B144" t="str">
            <v>Ronnies 20 IMAX</v>
          </cell>
          <cell r="C144" t="str">
            <v>St Louis</v>
          </cell>
          <cell r="D144">
            <v>45636</v>
          </cell>
        </row>
        <row r="145">
          <cell r="A145" t="str">
            <v>T579</v>
          </cell>
          <cell r="B145" t="str">
            <v>Metropolitan</v>
          </cell>
          <cell r="C145" t="str">
            <v>St Michael</v>
          </cell>
          <cell r="D145">
            <v>0</v>
          </cell>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v>0</v>
          </cell>
        </row>
        <row r="152">
          <cell r="A152" t="str">
            <v>T381</v>
          </cell>
          <cell r="B152" t="str">
            <v>Channelside Cinemas 10 + IMAX</v>
          </cell>
          <cell r="C152" t="str">
            <v>Tampa</v>
          </cell>
          <cell r="D152">
            <v>69604</v>
          </cell>
        </row>
        <row r="153">
          <cell r="A153" t="str">
            <v>T114</v>
          </cell>
          <cell r="B153" t="str">
            <v>Tampa MOSI IMAX Dome</v>
          </cell>
          <cell r="C153" t="str">
            <v>Tampa</v>
          </cell>
          <cell r="D153">
            <v>0</v>
          </cell>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v>0</v>
          </cell>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v>0</v>
          </cell>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v>0</v>
          </cell>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v>0</v>
          </cell>
        </row>
        <row r="164">
          <cell r="A164" t="str">
            <v>T228</v>
          </cell>
          <cell r="B164" t="str">
            <v>National Geographic IMAX</v>
          </cell>
          <cell r="C164" t="str">
            <v>Victoria</v>
          </cell>
          <cell r="D164">
            <v>0</v>
          </cell>
        </row>
        <row r="165">
          <cell r="A165" t="str">
            <v>T860</v>
          </cell>
          <cell r="B165" t="str">
            <v>Lynnhaven 18</v>
          </cell>
          <cell r="C165" t="str">
            <v>Virginia Beach</v>
          </cell>
          <cell r="D165">
            <v>47419</v>
          </cell>
        </row>
        <row r="166">
          <cell r="A166" t="str">
            <v>T149</v>
          </cell>
          <cell r="B166" t="str">
            <v>Virginia Aquarium</v>
          </cell>
          <cell r="C166" t="str">
            <v>Virginia Beach</v>
          </cell>
          <cell r="D166">
            <v>0</v>
          </cell>
        </row>
        <row r="167">
          <cell r="A167" t="str">
            <v>T182</v>
          </cell>
          <cell r="B167" t="str">
            <v>Johnson IMAX Theater (NMNH)</v>
          </cell>
          <cell r="C167" t="str">
            <v>Washington</v>
          </cell>
          <cell r="D167">
            <v>0</v>
          </cell>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v>0</v>
          </cell>
        </row>
        <row r="176">
          <cell r="A176" t="str">
            <v>T569</v>
          </cell>
          <cell r="B176" t="str">
            <v>Portage Place IMAX Theatre</v>
          </cell>
          <cell r="C176" t="str">
            <v>Winnipeg</v>
          </cell>
          <cell r="D176">
            <v>0</v>
          </cell>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v>0</v>
          </cell>
        </row>
        <row r="182">
          <cell r="A182" t="str">
            <v>T484</v>
          </cell>
          <cell r="B182" t="str">
            <v>Pathe</v>
          </cell>
          <cell r="C182" t="str">
            <v>Amsterdam</v>
          </cell>
          <cell r="D182">
            <v>52445.175296399997</v>
          </cell>
        </row>
        <row r="183">
          <cell r="A183" t="str">
            <v>T264</v>
          </cell>
          <cell r="B183" t="str">
            <v>Ankara AFM IMAX</v>
          </cell>
          <cell r="C183" t="str">
            <v>Ankara</v>
          </cell>
          <cell r="D183">
            <v>0</v>
          </cell>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v>0</v>
          </cell>
        </row>
        <row r="186">
          <cell r="A186" t="str">
            <v>T442</v>
          </cell>
          <cell r="B186" t="str">
            <v>Megapark</v>
          </cell>
          <cell r="C186" t="str">
            <v>Barakaldo</v>
          </cell>
          <cell r="D186">
            <v>16755.070668</v>
          </cell>
        </row>
        <row r="187">
          <cell r="A187" t="str">
            <v>T641</v>
          </cell>
          <cell r="B187" t="str">
            <v>Beijing Shijingshan Wanda</v>
          </cell>
          <cell r="C187" t="str">
            <v>Beijing</v>
          </cell>
          <cell r="D187">
            <v>0</v>
          </cell>
        </row>
        <row r="188">
          <cell r="A188" t="str">
            <v>T429</v>
          </cell>
          <cell r="B188" t="str">
            <v>Beijing UME Cineplex</v>
          </cell>
          <cell r="C188" t="str">
            <v>Beijing</v>
          </cell>
          <cell r="D188">
            <v>0</v>
          </cell>
        </row>
        <row r="189">
          <cell r="A189" t="str">
            <v>T417</v>
          </cell>
          <cell r="B189" t="str">
            <v>China National Film Museum</v>
          </cell>
          <cell r="C189" t="str">
            <v>Beijing</v>
          </cell>
          <cell r="D189">
            <v>0</v>
          </cell>
        </row>
        <row r="190">
          <cell r="A190" t="str">
            <v>T152</v>
          </cell>
          <cell r="B190" t="str">
            <v>Berlin Cinestar</v>
          </cell>
          <cell r="C190" t="str">
            <v>Berlin</v>
          </cell>
          <cell r="D190">
            <v>0</v>
          </cell>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v>0</v>
          </cell>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v>0</v>
          </cell>
        </row>
        <row r="195">
          <cell r="A195" t="str">
            <v>T479</v>
          </cell>
          <cell r="B195" t="str">
            <v>IMAX Theatre Center Norte NAM</v>
          </cell>
          <cell r="C195" t="str">
            <v>Buenos Aires</v>
          </cell>
          <cell r="D195">
            <v>0</v>
          </cell>
        </row>
        <row r="196">
          <cell r="A196" t="str">
            <v>T639</v>
          </cell>
          <cell r="B196" t="str">
            <v>Changchun</v>
          </cell>
          <cell r="C196" t="str">
            <v>Changchun</v>
          </cell>
          <cell r="D196">
            <v>0</v>
          </cell>
        </row>
        <row r="197">
          <cell r="A197" t="str">
            <v>T640</v>
          </cell>
          <cell r="B197" t="str">
            <v>Changsha</v>
          </cell>
          <cell r="C197" t="str">
            <v>Changsha</v>
          </cell>
          <cell r="D197">
            <v>0</v>
          </cell>
        </row>
        <row r="198">
          <cell r="A198" t="str">
            <v>T561</v>
          </cell>
          <cell r="B198" t="str">
            <v>Cinemex Diana</v>
          </cell>
          <cell r="C198" t="str">
            <v>Cuernavaca</v>
          </cell>
          <cell r="D198">
            <v>0</v>
          </cell>
        </row>
        <row r="199">
          <cell r="A199" t="str">
            <v>T491</v>
          </cell>
          <cell r="B199" t="str">
            <v>CGV Daegu</v>
          </cell>
          <cell r="C199" t="str">
            <v>Daegu</v>
          </cell>
          <cell r="D199">
            <v>0</v>
          </cell>
        </row>
        <row r="200">
          <cell r="A200" t="str">
            <v>T406</v>
          </cell>
          <cell r="B200" t="str">
            <v>Dongguan Wanda Theatre</v>
          </cell>
          <cell r="C200" t="str">
            <v>Dongguan</v>
          </cell>
          <cell r="D200">
            <v>0</v>
          </cell>
        </row>
        <row r="201">
          <cell r="A201" t="str">
            <v>T437</v>
          </cell>
          <cell r="B201" t="str">
            <v>Grand Megaplex 21 + IMAX</v>
          </cell>
          <cell r="C201" t="str">
            <v>Dubai</v>
          </cell>
          <cell r="D201">
            <v>0</v>
          </cell>
        </row>
        <row r="202">
          <cell r="A202" t="str">
            <v>T315</v>
          </cell>
          <cell r="B202" t="str">
            <v>Gateway IMAX</v>
          </cell>
          <cell r="C202" t="str">
            <v>Durban</v>
          </cell>
          <cell r="D202">
            <v>0</v>
          </cell>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v>0</v>
          </cell>
        </row>
        <row r="206">
          <cell r="A206" t="str">
            <v>T485</v>
          </cell>
          <cell r="B206" t="str">
            <v>Pradera Concepcion</v>
          </cell>
          <cell r="C206" t="str">
            <v>Guatemala City</v>
          </cell>
          <cell r="D206">
            <v>0</v>
          </cell>
        </row>
        <row r="207">
          <cell r="A207" t="str">
            <v>T402</v>
          </cell>
          <cell r="B207" t="str">
            <v>Malecon 2000 IMAX</v>
          </cell>
          <cell r="C207" t="str">
            <v>Guayaquil</v>
          </cell>
          <cell r="D207">
            <v>0</v>
          </cell>
        </row>
        <row r="208">
          <cell r="A208" t="str">
            <v>T565</v>
          </cell>
          <cell r="B208" t="str">
            <v>Globus Max IMAX Theatre</v>
          </cell>
          <cell r="C208" t="str">
            <v>Haifa</v>
          </cell>
          <cell r="D208">
            <v>0</v>
          </cell>
        </row>
        <row r="209">
          <cell r="A209" t="str">
            <v>T470</v>
          </cell>
          <cell r="B209" t="str">
            <v>UA MegaBox IMAX Theatre</v>
          </cell>
          <cell r="C209" t="str">
            <v>Hong Kong</v>
          </cell>
          <cell r="D209">
            <v>0</v>
          </cell>
        </row>
        <row r="210">
          <cell r="A210" t="str">
            <v>T360</v>
          </cell>
          <cell r="B210" t="str">
            <v>Prasad IMAX Theatre</v>
          </cell>
          <cell r="C210" t="str">
            <v>Hyderabad</v>
          </cell>
          <cell r="D210">
            <v>0</v>
          </cell>
        </row>
        <row r="211">
          <cell r="A211" t="str">
            <v>T490</v>
          </cell>
          <cell r="B211" t="str">
            <v>CGV Ilsan</v>
          </cell>
          <cell r="C211" t="str">
            <v>Ilsan</v>
          </cell>
          <cell r="D211">
            <v>19823.598455399999</v>
          </cell>
        </row>
        <row r="212">
          <cell r="A212" t="str">
            <v>T305</v>
          </cell>
          <cell r="B212" t="str">
            <v>AFM IMAX Istinye Park</v>
          </cell>
          <cell r="C212" t="str">
            <v>Istinye - Istanbul</v>
          </cell>
          <cell r="D212">
            <v>0</v>
          </cell>
        </row>
        <row r="213">
          <cell r="A213" t="str">
            <v>T031</v>
          </cell>
          <cell r="B213" t="str">
            <v>Keong Emas IMAX Theatre</v>
          </cell>
          <cell r="C213" t="str">
            <v>Jakarta</v>
          </cell>
          <cell r="D213">
            <v>0</v>
          </cell>
        </row>
        <row r="214">
          <cell r="A214" t="str">
            <v>T380</v>
          </cell>
          <cell r="B214" t="str">
            <v>Orange IMAX Katowice</v>
          </cell>
          <cell r="C214" t="str">
            <v>Katowice</v>
          </cell>
          <cell r="D214">
            <v>0</v>
          </cell>
        </row>
        <row r="215">
          <cell r="A215" t="str">
            <v>T469</v>
          </cell>
          <cell r="B215" t="str">
            <v>Port Cinema IMAX Theatre</v>
          </cell>
          <cell r="C215" t="str">
            <v>Kazan</v>
          </cell>
          <cell r="D215">
            <v>0</v>
          </cell>
        </row>
        <row r="216">
          <cell r="A216" t="str">
            <v>T594</v>
          </cell>
          <cell r="B216" t="str">
            <v>Utel IMAX</v>
          </cell>
          <cell r="C216" t="str">
            <v>Kiev</v>
          </cell>
          <cell r="D216">
            <v>13959.414120000001</v>
          </cell>
        </row>
        <row r="217">
          <cell r="A217" t="str">
            <v>T423</v>
          </cell>
          <cell r="B217" t="str">
            <v>Sumurai Ent. &amp; Aerens Dev. #2</v>
          </cell>
          <cell r="C217" t="str">
            <v>Kolkata</v>
          </cell>
          <cell r="D217">
            <v>0</v>
          </cell>
        </row>
        <row r="218">
          <cell r="A218" t="str">
            <v>T281</v>
          </cell>
          <cell r="B218" t="str">
            <v>Orange IMAX Krakow</v>
          </cell>
          <cell r="C218" t="str">
            <v>Krakow</v>
          </cell>
          <cell r="D218">
            <v>0</v>
          </cell>
        </row>
        <row r="219">
          <cell r="A219" t="str">
            <v>T386</v>
          </cell>
          <cell r="B219" t="str">
            <v>Orange IMAX Manufaktura Lodz</v>
          </cell>
          <cell r="C219" t="str">
            <v>Lodz</v>
          </cell>
          <cell r="D219">
            <v>0</v>
          </cell>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v>0</v>
          </cell>
        </row>
        <row r="227">
          <cell r="A227" t="str">
            <v>T462</v>
          </cell>
          <cell r="B227" t="str">
            <v>Cinepolis Perisur</v>
          </cell>
          <cell r="C227" t="str">
            <v>Mexico City</v>
          </cell>
          <cell r="D227">
            <v>0</v>
          </cell>
        </row>
        <row r="228">
          <cell r="A228" t="str">
            <v>T464</v>
          </cell>
          <cell r="B228" t="str">
            <v>Cinepolis Universidad</v>
          </cell>
          <cell r="C228" t="str">
            <v>Mexico City</v>
          </cell>
          <cell r="D228">
            <v>0</v>
          </cell>
        </row>
        <row r="229">
          <cell r="A229" t="str">
            <v>T463</v>
          </cell>
          <cell r="B229" t="str">
            <v>Cinepolis Galerias Valle Oriente</v>
          </cell>
          <cell r="C229" t="str">
            <v>Monterrey</v>
          </cell>
          <cell r="D229">
            <v>0</v>
          </cell>
        </row>
        <row r="230">
          <cell r="A230" t="str">
            <v>T767</v>
          </cell>
          <cell r="B230" t="str">
            <v>Kinostar de Lux Mega Belaya Dacha NY NY</v>
          </cell>
          <cell r="C230" t="str">
            <v>Moscow</v>
          </cell>
          <cell r="D230">
            <v>11782.8</v>
          </cell>
        </row>
        <row r="231">
          <cell r="A231" t="str">
            <v>T401</v>
          </cell>
          <cell r="B231" t="str">
            <v>Nescafe IMAX</v>
          </cell>
          <cell r="C231" t="str">
            <v>Moscow</v>
          </cell>
          <cell r="D231">
            <v>0</v>
          </cell>
        </row>
        <row r="232">
          <cell r="A232" t="str">
            <v>T288</v>
          </cell>
          <cell r="B232" t="str">
            <v>CineCitta Multiplexkino</v>
          </cell>
          <cell r="C232" t="str">
            <v>Nuremberg</v>
          </cell>
          <cell r="D232">
            <v>0</v>
          </cell>
        </row>
        <row r="233">
          <cell r="A233" t="str">
            <v>T440</v>
          </cell>
          <cell r="B233" t="str">
            <v>Los Prados</v>
          </cell>
          <cell r="C233" t="str">
            <v>Oviedo</v>
          </cell>
          <cell r="D233">
            <v>12166.229232</v>
          </cell>
        </row>
        <row r="234">
          <cell r="A234" t="str">
            <v>T183</v>
          </cell>
          <cell r="B234" t="str">
            <v>Gaumont Disney Village</v>
          </cell>
          <cell r="C234" t="str">
            <v>Paris</v>
          </cell>
          <cell r="D234">
            <v>0</v>
          </cell>
        </row>
        <row r="235">
          <cell r="A235" t="str">
            <v>T749</v>
          </cell>
          <cell r="B235" t="str">
            <v>Carousel Hoyts IMAX</v>
          </cell>
          <cell r="C235" t="str">
            <v>Perth</v>
          </cell>
          <cell r="D235">
            <v>39279.756673889999</v>
          </cell>
        </row>
        <row r="236">
          <cell r="A236" t="str">
            <v>T340</v>
          </cell>
          <cell r="B236" t="str">
            <v>Poznan IMAX</v>
          </cell>
          <cell r="C236" t="str">
            <v>Poznan</v>
          </cell>
          <cell r="D236">
            <v>0</v>
          </cell>
        </row>
        <row r="237">
          <cell r="A237" t="str">
            <v>T330</v>
          </cell>
          <cell r="B237" t="str">
            <v>Oskar IMAX - Palace Flora</v>
          </cell>
          <cell r="C237" t="str">
            <v>Prague</v>
          </cell>
          <cell r="D237">
            <v>0</v>
          </cell>
        </row>
        <row r="238">
          <cell r="A238" t="str">
            <v>T316</v>
          </cell>
          <cell r="B238" t="str">
            <v>Menlyn IMAX</v>
          </cell>
          <cell r="C238" t="str">
            <v>Pretoria</v>
          </cell>
          <cell r="D238">
            <v>0</v>
          </cell>
        </row>
        <row r="239">
          <cell r="A239" t="str">
            <v>T583</v>
          </cell>
          <cell r="B239" t="str">
            <v xml:space="preserve">CGV Seomyun </v>
          </cell>
          <cell r="C239" t="str">
            <v>Pusan</v>
          </cell>
          <cell r="D239">
            <v>0</v>
          </cell>
        </row>
        <row r="240">
          <cell r="A240" t="str">
            <v>T426</v>
          </cell>
          <cell r="B240" t="str">
            <v>Cinepolis Zentrika Santa Fe</v>
          </cell>
          <cell r="C240" t="str">
            <v>Santa Fe</v>
          </cell>
          <cell r="D240">
            <v>0</v>
          </cell>
        </row>
        <row r="241">
          <cell r="A241" t="str">
            <v>T587</v>
          </cell>
          <cell r="B241" t="str">
            <v>Bourbon Shopping Center</v>
          </cell>
          <cell r="C241" t="str">
            <v>Sao Paolo</v>
          </cell>
          <cell r="D241">
            <v>0</v>
          </cell>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v>0</v>
          </cell>
        </row>
        <row r="245">
          <cell r="A245" t="str">
            <v>T327</v>
          </cell>
          <cell r="B245" t="str">
            <v>Mtel IMAX</v>
          </cell>
          <cell r="C245" t="str">
            <v>Sofia</v>
          </cell>
          <cell r="D245">
            <v>0</v>
          </cell>
        </row>
        <row r="246">
          <cell r="A246" t="str">
            <v>T598</v>
          </cell>
          <cell r="B246" t="str">
            <v>Coca-Cola IMAX Kinostar City</v>
          </cell>
          <cell r="C246" t="str">
            <v>St. Petersburg</v>
          </cell>
          <cell r="D246">
            <v>0</v>
          </cell>
        </row>
        <row r="247">
          <cell r="A247" t="str">
            <v>T553</v>
          </cell>
          <cell r="B247" t="str">
            <v>Suzhou Science &amp; Cultural Arts Center</v>
          </cell>
          <cell r="C247" t="str">
            <v>Suzhou</v>
          </cell>
          <cell r="D247">
            <v>0</v>
          </cell>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v>0</v>
          </cell>
        </row>
        <row r="253">
          <cell r="A253" t="str">
            <v>T607</v>
          </cell>
          <cell r="B253" t="str">
            <v>Torreon IMAX Cinemas Martinez</v>
          </cell>
          <cell r="C253" t="str">
            <v>Torreon</v>
          </cell>
          <cell r="D253">
            <v>0</v>
          </cell>
        </row>
        <row r="254">
          <cell r="A254" t="str">
            <v>T428</v>
          </cell>
          <cell r="B254" t="str">
            <v>Cinepolis Las Americas IMAX Acuario de Veracruz</v>
          </cell>
          <cell r="C254" t="str">
            <v>Veracruz</v>
          </cell>
          <cell r="D254">
            <v>0</v>
          </cell>
        </row>
        <row r="255">
          <cell r="A255" t="str">
            <v>T308</v>
          </cell>
          <cell r="B255" t="str">
            <v>Orange IMAX Warszawa</v>
          </cell>
          <cell r="C255" t="str">
            <v>Warsaw</v>
          </cell>
          <cell r="D255">
            <v>0</v>
          </cell>
        </row>
        <row r="256">
          <cell r="A256" t="str">
            <v>T760</v>
          </cell>
          <cell r="B256" t="str">
            <v>Odeon Wimbledon</v>
          </cell>
          <cell r="C256" t="str">
            <v>Wimbledon</v>
          </cell>
          <cell r="D256">
            <v>65272.450400000002</v>
          </cell>
        </row>
        <row r="257">
          <cell r="A257" t="str">
            <v>T604</v>
          </cell>
          <cell r="B257" t="str">
            <v>Studio City Wuhan</v>
          </cell>
          <cell r="C257" t="str">
            <v>Wuhan</v>
          </cell>
          <cell r="D257">
            <v>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gold@imax.com" TargetMode="External"/><Relationship Id="rId1" Type="http://schemas.openxmlformats.org/officeDocument/2006/relationships/hyperlink" Target="mailto:mmougias@imax.com"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zoomScale="70" zoomScaleNormal="70" workbookViewId="0">
      <selection activeCell="B6" sqref="B6"/>
    </sheetView>
  </sheetViews>
  <sheetFormatPr defaultColWidth="9.28515625" defaultRowHeight="15"/>
  <cols>
    <col min="1" max="1" width="8.7109375" style="224" customWidth="1"/>
    <col min="2" max="2" width="145.7109375" style="224" customWidth="1"/>
    <col min="3" max="3" width="4.7109375" style="224" customWidth="1"/>
    <col min="4" max="4" width="107.5703125" style="224" customWidth="1"/>
    <col min="5" max="16384" width="9.28515625" style="224"/>
  </cols>
  <sheetData>
    <row r="1" spans="1:4" ht="46.5">
      <c r="A1" s="223" t="s">
        <v>113</v>
      </c>
    </row>
    <row r="2" spans="1:4" ht="6.75" customHeight="1"/>
    <row r="3" spans="1:4" ht="388.5" customHeight="1">
      <c r="B3" s="225" t="s">
        <v>131</v>
      </c>
      <c r="D3" s="226" t="s">
        <v>128</v>
      </c>
    </row>
    <row r="5" spans="1:4" ht="78.75">
      <c r="B5" s="227" t="s">
        <v>125</v>
      </c>
      <c r="D5" s="228" t="s">
        <v>118</v>
      </c>
    </row>
    <row r="6" spans="1:4" ht="21">
      <c r="B6" s="229"/>
    </row>
    <row r="7" spans="1:4" ht="21">
      <c r="B7" s="229" t="s">
        <v>126</v>
      </c>
    </row>
    <row r="8" spans="1:4" ht="21">
      <c r="B8" s="229" t="s">
        <v>136</v>
      </c>
    </row>
    <row r="9" spans="1:4" ht="21">
      <c r="B9" s="229" t="s">
        <v>108</v>
      </c>
    </row>
    <row r="10" spans="1:4" ht="21">
      <c r="B10" s="230" t="s">
        <v>109</v>
      </c>
    </row>
    <row r="11" spans="1:4" ht="21">
      <c r="B11" s="229"/>
    </row>
    <row r="12" spans="1:4" ht="21">
      <c r="B12" s="229" t="s">
        <v>110</v>
      </c>
    </row>
    <row r="13" spans="1:4" ht="21">
      <c r="B13" s="229" t="s">
        <v>137</v>
      </c>
    </row>
    <row r="14" spans="1:4" ht="21">
      <c r="B14" s="229" t="s">
        <v>111</v>
      </c>
    </row>
    <row r="15" spans="1:4" ht="21">
      <c r="B15" s="230" t="s">
        <v>112</v>
      </c>
    </row>
    <row r="18" spans="1:1" ht="15.75">
      <c r="A18" s="231" t="s">
        <v>114</v>
      </c>
    </row>
    <row r="19" spans="1:1" ht="15.75">
      <c r="A19" s="231" t="s">
        <v>120</v>
      </c>
    </row>
    <row r="20" spans="1:1" ht="15.75">
      <c r="A20" s="231"/>
    </row>
  </sheetData>
  <hyperlinks>
    <hyperlink ref="B10" r:id="rId1"/>
    <hyperlink ref="B15" r:id="rId2"/>
  </hyperlinks>
  <pageMargins left="0.7" right="0.7" top="0.75" bottom="0.75" header="0.3" footer="0.3"/>
  <pageSetup orientation="portrait" verticalDpi="0" r:id="rId3"/>
  <customProperties>
    <customPr name="_pios_id" r:id="rId4"/>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134"/>
  <sheetViews>
    <sheetView showGridLines="0" view="pageBreakPreview" zoomScale="90" zoomScaleNormal="85" zoomScaleSheetLayoutView="90" workbookViewId="0">
      <pane xSplit="1" ySplit="4" topLeftCell="Q63" activePane="bottomRight" state="frozen"/>
      <selection activeCell="A6" sqref="A6"/>
      <selection pane="topRight" activeCell="A6" sqref="A6"/>
      <selection pane="bottomLeft" activeCell="A6" sqref="A6"/>
      <selection pane="bottomRight" activeCell="T86" sqref="T86"/>
    </sheetView>
  </sheetViews>
  <sheetFormatPr defaultColWidth="9.28515625" defaultRowHeight="15" outlineLevelCol="1"/>
  <cols>
    <col min="1" max="1" width="51.7109375" customWidth="1"/>
    <col min="2" max="2" width="10.7109375" customWidth="1" outlineLevel="1"/>
    <col min="3" max="3" width="12.42578125" customWidth="1" outlineLevel="1"/>
    <col min="4" max="5" width="10.7109375" customWidth="1" outlineLevel="1"/>
    <col min="6" max="6" width="11.5703125" customWidth="1"/>
    <col min="7" max="7" width="10.7109375" customWidth="1" outlineLevel="1"/>
    <col min="8" max="8" width="12.42578125" customWidth="1" outlineLevel="1"/>
    <col min="9" max="10" width="10.7109375" customWidth="1" outlineLevel="1"/>
    <col min="11" max="11" width="11.5703125" customWidth="1"/>
    <col min="12" max="12" width="10.7109375" customWidth="1" outlineLevel="1"/>
    <col min="13" max="13" width="12.42578125" customWidth="1" outlineLevel="1"/>
    <col min="14" max="15" width="10.7109375" customWidth="1" outlineLevel="1"/>
    <col min="16" max="16" width="11.5703125" customWidth="1"/>
    <col min="17" max="19" width="10.7109375" customWidth="1" outlineLevel="1"/>
    <col min="20" max="20" width="10.7109375" customWidth="1"/>
    <col min="21" max="21" width="11.5703125" customWidth="1"/>
    <col min="24" max="24" width="10.5703125" bestFit="1" customWidth="1"/>
  </cols>
  <sheetData>
    <row r="1" spans="1:21" ht="20.25">
      <c r="A1" s="1" t="s">
        <v>103</v>
      </c>
      <c r="B1" s="2"/>
      <c r="C1" s="2"/>
      <c r="D1" s="2"/>
      <c r="E1" s="2"/>
      <c r="F1" s="3"/>
      <c r="G1" s="2"/>
      <c r="H1" s="2"/>
      <c r="I1" s="2"/>
      <c r="J1" s="2" t="s">
        <v>0</v>
      </c>
      <c r="K1" s="3"/>
      <c r="L1" s="2"/>
      <c r="M1" s="2"/>
      <c r="N1" s="2"/>
      <c r="O1" s="2" t="s">
        <v>0</v>
      </c>
      <c r="P1" s="129"/>
      <c r="Q1" s="2"/>
      <c r="R1" s="2"/>
      <c r="S1" s="2"/>
      <c r="T1" s="3"/>
      <c r="U1" s="129"/>
    </row>
    <row r="2" spans="1:21">
      <c r="A2" s="4" t="s">
        <v>1</v>
      </c>
      <c r="B2" s="5"/>
      <c r="C2" s="6"/>
      <c r="D2" s="7">
        <v>2014</v>
      </c>
      <c r="E2" s="8"/>
      <c r="F2" s="9" t="s">
        <v>2</v>
      </c>
      <c r="G2" s="5"/>
      <c r="H2" s="6"/>
      <c r="I2" s="7">
        <v>2015</v>
      </c>
      <c r="J2" s="8"/>
      <c r="K2" s="9" t="s">
        <v>3</v>
      </c>
      <c r="L2" s="5"/>
      <c r="M2" s="6"/>
      <c r="N2" s="7">
        <v>2016</v>
      </c>
      <c r="O2" s="8"/>
      <c r="P2" s="9" t="s">
        <v>4</v>
      </c>
      <c r="Q2" s="239"/>
      <c r="R2" s="6"/>
      <c r="S2" s="7">
        <v>2017</v>
      </c>
      <c r="T2" s="241"/>
      <c r="U2" s="9" t="s">
        <v>119</v>
      </c>
    </row>
    <row r="3" spans="1:21">
      <c r="A3" s="10"/>
      <c r="B3" s="246" t="s">
        <v>5</v>
      </c>
      <c r="C3" s="247"/>
      <c r="D3" s="247"/>
      <c r="E3" s="247"/>
      <c r="F3" s="248"/>
      <c r="G3" s="246" t="s">
        <v>5</v>
      </c>
      <c r="H3" s="247"/>
      <c r="I3" s="247"/>
      <c r="J3" s="247"/>
      <c r="K3" s="248"/>
      <c r="L3" s="246" t="s">
        <v>5</v>
      </c>
      <c r="M3" s="247"/>
      <c r="N3" s="247"/>
      <c r="O3" s="247"/>
      <c r="P3" s="248"/>
      <c r="Q3" s="246" t="s">
        <v>5</v>
      </c>
      <c r="R3" s="247"/>
      <c r="S3" s="247"/>
      <c r="T3" s="247"/>
      <c r="U3" s="248"/>
    </row>
    <row r="4" spans="1:21"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3" t="s">
        <v>6</v>
      </c>
      <c r="R4" s="13" t="s">
        <v>7</v>
      </c>
      <c r="S4" s="13" t="s">
        <v>8</v>
      </c>
      <c r="T4" s="13" t="s">
        <v>9</v>
      </c>
      <c r="U4" s="15" t="s">
        <v>10</v>
      </c>
    </row>
    <row r="5" spans="1:21" ht="15" customHeight="1" thickBot="1">
      <c r="A5" s="116" t="s">
        <v>11</v>
      </c>
      <c r="B5" s="117">
        <v>138471.29849999998</v>
      </c>
      <c r="C5" s="116">
        <v>216024.26409395135</v>
      </c>
      <c r="D5" s="116">
        <v>169044.70643533368</v>
      </c>
      <c r="E5" s="116">
        <v>226913.48701250358</v>
      </c>
      <c r="F5" s="118">
        <v>750175.92456180172</v>
      </c>
      <c r="G5" s="117">
        <v>165617.88593027613</v>
      </c>
      <c r="H5" s="116">
        <v>343002.36849132116</v>
      </c>
      <c r="I5" s="116">
        <v>189834.48988673763</v>
      </c>
      <c r="J5" s="116">
        <v>288362.44848000002</v>
      </c>
      <c r="K5" s="118">
        <v>986817.19278833491</v>
      </c>
      <c r="L5" s="116">
        <v>272008.15944999992</v>
      </c>
      <c r="M5" s="116">
        <v>260846.19813999996</v>
      </c>
      <c r="N5" s="116">
        <v>186338.92379999999</v>
      </c>
      <c r="O5" s="116">
        <v>246514.75878999985</v>
      </c>
      <c r="P5" s="118">
        <v>965708.04017999989</v>
      </c>
      <c r="Q5" s="116">
        <v>212234</v>
      </c>
      <c r="R5" s="116">
        <v>266885</v>
      </c>
      <c r="S5" s="116">
        <v>219318</v>
      </c>
      <c r="T5" s="116">
        <v>278096</v>
      </c>
      <c r="U5" s="118">
        <v>976533</v>
      </c>
    </row>
    <row r="6" spans="1:21" ht="19.149999999999999" customHeight="1">
      <c r="A6" s="16" t="s">
        <v>12</v>
      </c>
      <c r="B6" s="17"/>
      <c r="C6" s="17"/>
      <c r="D6" s="17"/>
      <c r="E6" s="17"/>
      <c r="F6" s="18"/>
      <c r="G6" s="17"/>
      <c r="H6" s="17"/>
      <c r="I6" s="17"/>
      <c r="J6" s="17"/>
      <c r="K6" s="18"/>
      <c r="L6" s="123"/>
      <c r="M6" s="123"/>
      <c r="N6" s="123"/>
      <c r="O6" s="123"/>
      <c r="P6" s="18"/>
      <c r="Q6" s="123"/>
      <c r="R6" s="123"/>
      <c r="S6" s="123"/>
      <c r="T6" s="123"/>
      <c r="U6" s="18"/>
    </row>
    <row r="7" spans="1:21" ht="11.1" customHeight="1">
      <c r="A7" s="16"/>
      <c r="B7" s="17"/>
      <c r="C7" s="17"/>
      <c r="D7" s="17"/>
      <c r="E7" s="17"/>
      <c r="F7" s="18"/>
      <c r="G7" s="17"/>
      <c r="H7" s="17"/>
      <c r="I7" s="17"/>
      <c r="J7" s="17"/>
      <c r="K7" s="18"/>
      <c r="L7" s="123"/>
      <c r="M7" s="123"/>
      <c r="N7" s="123"/>
      <c r="O7" s="123"/>
      <c r="P7" s="18"/>
      <c r="Q7" s="123"/>
      <c r="R7" s="123"/>
      <c r="S7" s="123"/>
      <c r="T7" s="123"/>
      <c r="U7" s="18"/>
    </row>
    <row r="8" spans="1:21">
      <c r="A8" s="17" t="s">
        <v>13</v>
      </c>
      <c r="B8" s="17">
        <v>15185</v>
      </c>
      <c r="C8" s="17">
        <v>24050</v>
      </c>
      <c r="D8" s="17">
        <v>18350</v>
      </c>
      <c r="E8" s="17">
        <v>25587</v>
      </c>
      <c r="F8" s="18">
        <v>83172</v>
      </c>
      <c r="G8" s="17">
        <v>17676</v>
      </c>
      <c r="H8" s="17">
        <v>36603</v>
      </c>
      <c r="I8" s="17">
        <v>20865</v>
      </c>
      <c r="J8" s="17">
        <v>31945</v>
      </c>
      <c r="K8" s="18">
        <v>107089</v>
      </c>
      <c r="L8" s="123">
        <v>29805</v>
      </c>
      <c r="M8" s="123">
        <v>27413</v>
      </c>
      <c r="N8" s="123">
        <v>21549</v>
      </c>
      <c r="O8" s="123">
        <v>27636</v>
      </c>
      <c r="P8" s="18">
        <v>106403</v>
      </c>
      <c r="Q8" s="123">
        <v>23408</v>
      </c>
      <c r="R8" s="123">
        <v>27757</v>
      </c>
      <c r="S8" s="123">
        <v>25971</v>
      </c>
      <c r="T8" s="123">
        <v>31717</v>
      </c>
      <c r="U8" s="18">
        <v>108853</v>
      </c>
    </row>
    <row r="9" spans="1:21">
      <c r="A9" s="17" t="s">
        <v>99</v>
      </c>
      <c r="B9" s="17">
        <v>10325</v>
      </c>
      <c r="C9" s="17">
        <v>16856</v>
      </c>
      <c r="D9" s="17">
        <v>12646</v>
      </c>
      <c r="E9" s="17">
        <v>17780</v>
      </c>
      <c r="F9" s="18">
        <v>57607</v>
      </c>
      <c r="G9" s="17">
        <v>13215</v>
      </c>
      <c r="H9" s="17">
        <v>27855</v>
      </c>
      <c r="I9" s="17">
        <v>15952</v>
      </c>
      <c r="J9" s="17">
        <v>24374</v>
      </c>
      <c r="K9" s="18">
        <v>81396</v>
      </c>
      <c r="L9" s="123">
        <v>21316</v>
      </c>
      <c r="M9" s="123">
        <v>19498</v>
      </c>
      <c r="N9" s="123">
        <v>14181</v>
      </c>
      <c r="O9" s="123">
        <v>18505</v>
      </c>
      <c r="P9" s="18">
        <v>73500</v>
      </c>
      <c r="Q9" s="123">
        <v>15233</v>
      </c>
      <c r="R9" s="123">
        <v>18896</v>
      </c>
      <c r="S9" s="123">
        <v>15572</v>
      </c>
      <c r="T9" s="123">
        <v>20741</v>
      </c>
      <c r="U9" s="18">
        <v>70444</v>
      </c>
    </row>
    <row r="10" spans="1:21">
      <c r="A10" s="19" t="s">
        <v>100</v>
      </c>
      <c r="B10" s="20">
        <v>671</v>
      </c>
      <c r="C10" s="20">
        <v>585</v>
      </c>
      <c r="D10" s="20">
        <v>570</v>
      </c>
      <c r="E10" s="20">
        <v>1321</v>
      </c>
      <c r="F10" s="18">
        <v>3147</v>
      </c>
      <c r="G10" s="20">
        <v>654</v>
      </c>
      <c r="H10" s="20">
        <v>819</v>
      </c>
      <c r="I10" s="20">
        <v>521</v>
      </c>
      <c r="J10" s="20">
        <v>1906</v>
      </c>
      <c r="K10" s="18">
        <v>3900</v>
      </c>
      <c r="L10" s="20">
        <v>1187</v>
      </c>
      <c r="M10" s="20">
        <v>1211</v>
      </c>
      <c r="N10" s="20">
        <v>779</v>
      </c>
      <c r="O10" s="20">
        <v>1467</v>
      </c>
      <c r="P10" s="18">
        <v>4644</v>
      </c>
      <c r="Q10" s="20">
        <v>688</v>
      </c>
      <c r="R10" s="20">
        <v>790</v>
      </c>
      <c r="S10" s="20">
        <v>1094</v>
      </c>
      <c r="T10" s="20">
        <v>1317</v>
      </c>
      <c r="U10" s="18">
        <v>3890</v>
      </c>
    </row>
    <row r="11" spans="1:21">
      <c r="A11" s="16" t="s">
        <v>14</v>
      </c>
      <c r="B11" s="21">
        <v>26181</v>
      </c>
      <c r="C11" s="21">
        <v>41491</v>
      </c>
      <c r="D11" s="21">
        <v>31566</v>
      </c>
      <c r="E11" s="21">
        <v>44688</v>
      </c>
      <c r="F11" s="22">
        <v>143926</v>
      </c>
      <c r="G11" s="21">
        <v>31545</v>
      </c>
      <c r="H11" s="21">
        <v>65277</v>
      </c>
      <c r="I11" s="21">
        <v>37338</v>
      </c>
      <c r="J11" s="21">
        <v>58225</v>
      </c>
      <c r="K11" s="22">
        <v>192385</v>
      </c>
      <c r="L11" s="21">
        <v>52308</v>
      </c>
      <c r="M11" s="21">
        <v>48122</v>
      </c>
      <c r="N11" s="21">
        <v>36509</v>
      </c>
      <c r="O11" s="21">
        <v>47608</v>
      </c>
      <c r="P11" s="22">
        <v>184547</v>
      </c>
      <c r="Q11" s="21">
        <v>39329</v>
      </c>
      <c r="R11" s="21">
        <v>47443</v>
      </c>
      <c r="S11" s="21">
        <v>42637</v>
      </c>
      <c r="T11" s="21">
        <f>SUM(T8:T10)</f>
        <v>53775</v>
      </c>
      <c r="U11" s="22">
        <f>SUM(U8:U10)</f>
        <v>183187</v>
      </c>
    </row>
    <row r="12" spans="1:21">
      <c r="A12" s="23" t="s">
        <v>15</v>
      </c>
      <c r="B12" s="24">
        <v>0.18907167249536555</v>
      </c>
      <c r="C12" s="24">
        <v>0.19206638742190138</v>
      </c>
      <c r="D12" s="24">
        <v>0.18673166800449473</v>
      </c>
      <c r="E12" s="25">
        <v>0.19693849223487347</v>
      </c>
      <c r="F12" s="26">
        <v>0.19185633034554009</v>
      </c>
      <c r="G12" s="24">
        <v>0.19046855853044886</v>
      </c>
      <c r="H12" s="24">
        <v>0.19031063921545974</v>
      </c>
      <c r="I12" s="24">
        <v>0.19668712478052461</v>
      </c>
      <c r="J12" s="25">
        <v>0.20191602723209057</v>
      </c>
      <c r="K12" s="26">
        <v>0.19495505490373552</v>
      </c>
      <c r="L12" s="24">
        <v>0.19230305482661511</v>
      </c>
      <c r="M12" s="24">
        <v>0.18448419161613472</v>
      </c>
      <c r="N12" s="24">
        <v>0.19592793204701336</v>
      </c>
      <c r="O12" s="25">
        <v>0.19312433962850939</v>
      </c>
      <c r="P12" s="26">
        <v>0.19110020039348743</v>
      </c>
      <c r="Q12" s="24">
        <v>0.18542668552569544</v>
      </c>
      <c r="R12" s="24">
        <v>0.17644477337726819</v>
      </c>
      <c r="S12" s="24">
        <v>0.1944072077987215</v>
      </c>
      <c r="T12" s="24">
        <f>T11/T5</f>
        <v>0.19336847707266555</v>
      </c>
      <c r="U12" s="26">
        <f>U11/U5</f>
        <v>0.18758915469318496</v>
      </c>
    </row>
    <row r="13" spans="1:21">
      <c r="A13" s="23"/>
      <c r="B13" s="24"/>
      <c r="C13" s="24"/>
      <c r="D13" s="24"/>
      <c r="E13" s="25"/>
      <c r="F13" s="26"/>
      <c r="G13" s="24"/>
      <c r="H13" s="24"/>
      <c r="I13" s="24"/>
      <c r="J13" s="25"/>
      <c r="K13" s="26"/>
      <c r="L13" s="24"/>
      <c r="M13" s="24"/>
      <c r="N13" s="24"/>
      <c r="O13" s="25"/>
      <c r="P13" s="26"/>
      <c r="Q13" s="24"/>
      <c r="R13" s="24"/>
      <c r="S13" s="24"/>
      <c r="T13" s="24"/>
      <c r="U13" s="26"/>
    </row>
    <row r="14" spans="1:21">
      <c r="A14" s="19" t="s">
        <v>101</v>
      </c>
      <c r="B14" s="106"/>
      <c r="C14" s="106"/>
      <c r="D14" s="106"/>
      <c r="E14" s="130"/>
      <c r="F14" s="55"/>
      <c r="G14" s="106"/>
      <c r="H14" s="106"/>
      <c r="I14" s="106"/>
      <c r="J14" s="130"/>
      <c r="K14" s="55"/>
      <c r="L14" s="106"/>
      <c r="M14" s="106"/>
      <c r="N14" s="106"/>
      <c r="O14" s="130"/>
      <c r="P14" s="55"/>
      <c r="Q14" s="106"/>
      <c r="R14" s="106"/>
      <c r="S14" s="106"/>
      <c r="T14" s="106"/>
      <c r="U14" s="55"/>
    </row>
    <row r="15" spans="1:21">
      <c r="A15" s="19" t="s">
        <v>121</v>
      </c>
      <c r="B15" s="106">
        <v>4506.8351999999995</v>
      </c>
      <c r="C15" s="106">
        <v>14476.24252</v>
      </c>
      <c r="D15" s="106">
        <v>6644.0452700000005</v>
      </c>
      <c r="E15" s="130">
        <v>33245.662380000002</v>
      </c>
      <c r="F15" s="55">
        <v>58872.785369999998</v>
      </c>
      <c r="G15" s="106">
        <v>8614</v>
      </c>
      <c r="H15" s="106">
        <v>18675</v>
      </c>
      <c r="I15" s="106">
        <v>26635</v>
      </c>
      <c r="J15" s="130">
        <v>33010</v>
      </c>
      <c r="K15" s="55">
        <v>86934</v>
      </c>
      <c r="L15" s="106">
        <v>17998</v>
      </c>
      <c r="M15" s="106">
        <v>18720</v>
      </c>
      <c r="N15" s="106">
        <v>21804</v>
      </c>
      <c r="O15" s="130">
        <v>31003</v>
      </c>
      <c r="P15" s="55">
        <v>89525</v>
      </c>
      <c r="Q15" s="106">
        <v>6942</v>
      </c>
      <c r="R15" s="106">
        <v>16125</v>
      </c>
      <c r="S15" s="106">
        <v>25111</v>
      </c>
      <c r="T15" s="106">
        <v>31675</v>
      </c>
      <c r="U15" s="18">
        <v>79853</v>
      </c>
    </row>
    <row r="16" spans="1:21">
      <c r="A16" s="17" t="s">
        <v>122</v>
      </c>
      <c r="B16" s="30">
        <v>2582</v>
      </c>
      <c r="C16" s="30">
        <v>2933</v>
      </c>
      <c r="D16" s="30">
        <v>2931</v>
      </c>
      <c r="E16" s="30">
        <v>2524</v>
      </c>
      <c r="F16" s="18">
        <v>10970</v>
      </c>
      <c r="G16" s="30">
        <v>2844</v>
      </c>
      <c r="H16" s="30">
        <v>2872</v>
      </c>
      <c r="I16" s="30">
        <v>2997</v>
      </c>
      <c r="J16" s="30">
        <v>2579</v>
      </c>
      <c r="K16" s="18">
        <v>11292</v>
      </c>
      <c r="L16" s="30">
        <v>2675</v>
      </c>
      <c r="M16" s="30">
        <v>3030</v>
      </c>
      <c r="N16" s="30">
        <v>3104</v>
      </c>
      <c r="O16" s="30">
        <v>2550</v>
      </c>
      <c r="P16" s="31">
        <v>11359</v>
      </c>
      <c r="Q16" s="30">
        <v>2585</v>
      </c>
      <c r="R16" s="30">
        <v>2613</v>
      </c>
      <c r="S16" s="30">
        <v>2646</v>
      </c>
      <c r="T16" s="30">
        <v>2650</v>
      </c>
      <c r="U16" s="18">
        <v>10494</v>
      </c>
    </row>
    <row r="17" spans="1:21">
      <c r="A17" s="17" t="s">
        <v>115</v>
      </c>
      <c r="B17" s="30">
        <v>531</v>
      </c>
      <c r="C17" s="30">
        <v>2507</v>
      </c>
      <c r="D17" s="30">
        <v>2592</v>
      </c>
      <c r="E17" s="30">
        <v>5181</v>
      </c>
      <c r="F17" s="18">
        <v>10811</v>
      </c>
      <c r="G17" s="30">
        <v>2653</v>
      </c>
      <c r="H17" s="30">
        <v>3739</v>
      </c>
      <c r="I17" s="30">
        <v>3845</v>
      </c>
      <c r="J17" s="30">
        <v>7487</v>
      </c>
      <c r="K17" s="18">
        <v>17724</v>
      </c>
      <c r="L17" s="30">
        <v>2070</v>
      </c>
      <c r="M17" s="30">
        <v>4358</v>
      </c>
      <c r="N17" s="30">
        <v>5517</v>
      </c>
      <c r="O17" s="30">
        <v>5968</v>
      </c>
      <c r="P17" s="31">
        <v>17913</v>
      </c>
      <c r="Q17" s="30">
        <v>470</v>
      </c>
      <c r="R17" s="30">
        <v>1408</v>
      </c>
      <c r="S17" s="30">
        <v>2658</v>
      </c>
      <c r="T17" s="30">
        <v>5582</v>
      </c>
      <c r="U17" s="18">
        <v>10118</v>
      </c>
    </row>
    <row r="18" spans="1:21">
      <c r="A18" s="19" t="s">
        <v>16</v>
      </c>
      <c r="B18" s="20">
        <v>8195.0345799999996</v>
      </c>
      <c r="C18" s="20">
        <v>8673.3595299999997</v>
      </c>
      <c r="D18" s="20">
        <v>8516.4749600000014</v>
      </c>
      <c r="E18" s="20">
        <v>8656.6862300000012</v>
      </c>
      <c r="F18" s="18">
        <v>34041.5553</v>
      </c>
      <c r="G18" s="20">
        <v>8850</v>
      </c>
      <c r="H18" s="20">
        <v>9158</v>
      </c>
      <c r="I18" s="20">
        <v>9337</v>
      </c>
      <c r="J18" s="20">
        <v>9599</v>
      </c>
      <c r="K18" s="18">
        <v>36944</v>
      </c>
      <c r="L18" s="20">
        <v>9826</v>
      </c>
      <c r="M18" s="20">
        <v>9912</v>
      </c>
      <c r="N18" s="20">
        <v>10293</v>
      </c>
      <c r="O18" s="20">
        <v>10399</v>
      </c>
      <c r="P18" s="18">
        <v>40430</v>
      </c>
      <c r="Q18" s="20">
        <v>11045</v>
      </c>
      <c r="R18" s="20">
        <v>10904</v>
      </c>
      <c r="S18" s="20">
        <v>11511</v>
      </c>
      <c r="T18" s="20">
        <v>11924</v>
      </c>
      <c r="U18" s="18">
        <v>45383</v>
      </c>
    </row>
    <row r="19" spans="1:21">
      <c r="A19" s="19" t="s">
        <v>17</v>
      </c>
      <c r="B19" s="20">
        <v>658.91399999999999</v>
      </c>
      <c r="C19" s="20">
        <v>1911.50919</v>
      </c>
      <c r="D19" s="20">
        <v>1980.5888600000001</v>
      </c>
      <c r="E19" s="20">
        <v>1140.60446</v>
      </c>
      <c r="F19" s="18">
        <v>5691.6165099999998</v>
      </c>
      <c r="G19" s="20">
        <v>2483</v>
      </c>
      <c r="H19" s="20">
        <v>2214</v>
      </c>
      <c r="I19" s="20">
        <v>2082</v>
      </c>
      <c r="J19" s="20">
        <v>3703</v>
      </c>
      <c r="K19" s="18">
        <v>10482</v>
      </c>
      <c r="L19" s="20">
        <v>2487</v>
      </c>
      <c r="M19" s="20">
        <v>2857</v>
      </c>
      <c r="N19" s="20">
        <v>2445</v>
      </c>
      <c r="O19" s="20">
        <v>3099</v>
      </c>
      <c r="P19" s="18">
        <v>10888</v>
      </c>
      <c r="Q19" s="20">
        <v>2165</v>
      </c>
      <c r="R19" s="20">
        <v>1699</v>
      </c>
      <c r="S19" s="20">
        <v>1586</v>
      </c>
      <c r="T19" s="20">
        <v>3696</v>
      </c>
      <c r="U19" s="18">
        <v>9145</v>
      </c>
    </row>
    <row r="20" spans="1:21">
      <c r="A20" s="16" t="s">
        <v>18</v>
      </c>
      <c r="B20" s="21">
        <v>16473.783779999998</v>
      </c>
      <c r="C20" s="21">
        <v>30501.111240000002</v>
      </c>
      <c r="D20" s="21">
        <v>22664.109090000002</v>
      </c>
      <c r="E20" s="21">
        <v>50747.953070000003</v>
      </c>
      <c r="F20" s="22">
        <v>120386.95718</v>
      </c>
      <c r="G20" s="21">
        <v>25444</v>
      </c>
      <c r="H20" s="21">
        <v>36658</v>
      </c>
      <c r="I20" s="21">
        <v>44896</v>
      </c>
      <c r="J20" s="21">
        <v>56378</v>
      </c>
      <c r="K20" s="22">
        <v>163376</v>
      </c>
      <c r="L20" s="21">
        <v>35056</v>
      </c>
      <c r="M20" s="21">
        <v>38877</v>
      </c>
      <c r="N20" s="21">
        <v>43163</v>
      </c>
      <c r="O20" s="21">
        <v>53019</v>
      </c>
      <c r="P20" s="22">
        <v>170115</v>
      </c>
      <c r="Q20" s="21">
        <v>23207</v>
      </c>
      <c r="R20" s="21">
        <v>32749</v>
      </c>
      <c r="S20" s="21">
        <v>43512</v>
      </c>
      <c r="T20" s="21">
        <f>SUM(T15:T19)</f>
        <v>55527</v>
      </c>
      <c r="U20" s="22">
        <f>SUM(U15:U19)</f>
        <v>154993</v>
      </c>
    </row>
    <row r="21" spans="1:21" ht="12.6" customHeight="1">
      <c r="A21" s="19"/>
      <c r="B21" s="20"/>
      <c r="C21" s="20"/>
      <c r="D21" s="20"/>
      <c r="E21" s="32"/>
      <c r="F21" s="18"/>
      <c r="G21" s="20"/>
      <c r="H21" s="20"/>
      <c r="I21" s="20"/>
      <c r="J21" s="32"/>
      <c r="K21" s="18"/>
      <c r="L21" s="20"/>
      <c r="M21" s="20"/>
      <c r="N21" s="20"/>
      <c r="O21" s="32"/>
      <c r="P21" s="18"/>
      <c r="Q21" s="20"/>
      <c r="R21" s="20"/>
      <c r="S21" s="20"/>
      <c r="T21" s="20"/>
      <c r="U21" s="18"/>
    </row>
    <row r="22" spans="1:21">
      <c r="A22" s="16" t="s">
        <v>19</v>
      </c>
      <c r="B22" s="33">
        <v>0</v>
      </c>
      <c r="C22" s="33">
        <v>0</v>
      </c>
      <c r="D22" s="33">
        <v>0</v>
      </c>
      <c r="E22" s="33">
        <v>0</v>
      </c>
      <c r="F22" s="34">
        <v>0</v>
      </c>
      <c r="G22" s="33">
        <v>0</v>
      </c>
      <c r="H22" s="33">
        <v>0</v>
      </c>
      <c r="I22" s="33">
        <v>0</v>
      </c>
      <c r="J22" s="33">
        <v>0</v>
      </c>
      <c r="K22" s="34">
        <v>0</v>
      </c>
      <c r="L22" s="33">
        <v>0</v>
      </c>
      <c r="M22" s="33">
        <v>28</v>
      </c>
      <c r="N22" s="33">
        <v>515</v>
      </c>
      <c r="O22" s="33">
        <v>83</v>
      </c>
      <c r="P22" s="34">
        <v>626</v>
      </c>
      <c r="Q22" s="33">
        <v>1280</v>
      </c>
      <c r="R22" s="33">
        <v>1311</v>
      </c>
      <c r="S22" s="33">
        <v>8917</v>
      </c>
      <c r="T22" s="33">
        <f>'New Business Model'!T6</f>
        <v>13013</v>
      </c>
      <c r="U22" s="34">
        <f>SUM(Q22:T22)</f>
        <v>24521</v>
      </c>
    </row>
    <row r="23" spans="1:21" ht="11.65" customHeight="1">
      <c r="A23" s="16"/>
      <c r="B23" s="27"/>
      <c r="C23" s="27"/>
      <c r="D23" s="27"/>
      <c r="E23" s="27"/>
      <c r="F23" s="29"/>
      <c r="G23" s="27"/>
      <c r="H23" s="27"/>
      <c r="I23" s="27"/>
      <c r="J23" s="27"/>
      <c r="K23" s="29"/>
      <c r="L23" s="27"/>
      <c r="M23" s="27"/>
      <c r="N23" s="27"/>
      <c r="O23" s="28"/>
      <c r="P23" s="29"/>
      <c r="Q23" s="27"/>
      <c r="R23" s="27"/>
      <c r="S23" s="27"/>
      <c r="T23" s="27"/>
      <c r="U23" s="29"/>
    </row>
    <row r="24" spans="1:21">
      <c r="A24" s="16" t="s">
        <v>20</v>
      </c>
      <c r="B24" s="35">
        <v>5542</v>
      </c>
      <c r="C24" s="35">
        <v>7153</v>
      </c>
      <c r="D24" s="35">
        <v>6512</v>
      </c>
      <c r="E24" s="35">
        <v>7021</v>
      </c>
      <c r="F24" s="36">
        <v>26228</v>
      </c>
      <c r="G24" s="35">
        <v>5222</v>
      </c>
      <c r="H24" s="35">
        <v>5225</v>
      </c>
      <c r="I24" s="35">
        <v>2867</v>
      </c>
      <c r="J24" s="35">
        <v>4730</v>
      </c>
      <c r="K24" s="36">
        <v>18044</v>
      </c>
      <c r="L24" s="35">
        <v>4764</v>
      </c>
      <c r="M24" s="35">
        <v>4716</v>
      </c>
      <c r="N24" s="35">
        <v>6363</v>
      </c>
      <c r="O24" s="35">
        <v>6203</v>
      </c>
      <c r="P24" s="36">
        <v>22046</v>
      </c>
      <c r="Q24" s="35">
        <v>4841</v>
      </c>
      <c r="R24" s="35">
        <v>6255</v>
      </c>
      <c r="S24" s="35">
        <v>3734</v>
      </c>
      <c r="T24" s="35">
        <v>3236</v>
      </c>
      <c r="U24" s="36">
        <v>18065</v>
      </c>
    </row>
    <row r="25" spans="1:21">
      <c r="A25" s="16"/>
      <c r="B25" s="27"/>
      <c r="C25" s="27"/>
      <c r="D25" s="27"/>
      <c r="E25" s="28"/>
      <c r="F25" s="29"/>
      <c r="G25" s="27"/>
      <c r="H25" s="27"/>
      <c r="I25" s="27"/>
      <c r="J25" s="28"/>
      <c r="K25" s="29"/>
      <c r="L25" s="27"/>
      <c r="M25" s="27"/>
      <c r="N25" s="27"/>
      <c r="O25" s="28"/>
      <c r="P25" s="29"/>
      <c r="Q25" s="27"/>
      <c r="R25" s="27"/>
      <c r="S25" s="27"/>
      <c r="T25" s="27"/>
      <c r="U25" s="29"/>
    </row>
    <row r="26" spans="1:21">
      <c r="A26" s="37" t="s">
        <v>21</v>
      </c>
      <c r="B26" s="38">
        <v>48196.783779999998</v>
      </c>
      <c r="C26" s="38">
        <v>79145.111239999998</v>
      </c>
      <c r="D26" s="38">
        <v>60742.109089999998</v>
      </c>
      <c r="E26" s="38">
        <v>102456.95307</v>
      </c>
      <c r="F26" s="39">
        <v>290540.95717999997</v>
      </c>
      <c r="G26" s="38">
        <v>62211</v>
      </c>
      <c r="H26" s="38">
        <v>107160</v>
      </c>
      <c r="I26" s="38">
        <v>85101</v>
      </c>
      <c r="J26" s="38">
        <v>119333</v>
      </c>
      <c r="K26" s="39">
        <v>373805</v>
      </c>
      <c r="L26" s="38">
        <v>92128</v>
      </c>
      <c r="M26" s="38">
        <v>91743</v>
      </c>
      <c r="N26" s="38">
        <v>86550</v>
      </c>
      <c r="O26" s="38">
        <v>106913</v>
      </c>
      <c r="P26" s="39">
        <v>377334</v>
      </c>
      <c r="Q26" s="38">
        <v>68657</v>
      </c>
      <c r="R26" s="38">
        <v>87758</v>
      </c>
      <c r="S26" s="38">
        <v>98800</v>
      </c>
      <c r="T26" s="38">
        <f>T11+T20+T22+T24</f>
        <v>125551</v>
      </c>
      <c r="U26" s="39">
        <f>U11+U20+U22+U24</f>
        <v>380766</v>
      </c>
    </row>
    <row r="27" spans="1:21" ht="22.5" customHeight="1">
      <c r="A27" s="40" t="s">
        <v>96</v>
      </c>
      <c r="B27" s="41"/>
      <c r="C27" s="41"/>
      <c r="D27" s="41"/>
      <c r="E27" s="41"/>
      <c r="F27" s="18"/>
      <c r="G27" s="41"/>
      <c r="H27" s="41"/>
      <c r="I27" s="41"/>
      <c r="J27" s="41"/>
      <c r="K27" s="18"/>
      <c r="L27" s="41"/>
      <c r="M27" s="41"/>
      <c r="N27" s="41"/>
      <c r="O27" s="41"/>
      <c r="P27" s="18"/>
      <c r="Q27" s="41"/>
      <c r="R27" s="41"/>
      <c r="S27" s="41"/>
      <c r="T27" s="41"/>
      <c r="U27" s="18"/>
    </row>
    <row r="28" spans="1:21" ht="12.6" customHeight="1">
      <c r="A28" s="40"/>
      <c r="B28" s="41"/>
      <c r="C28" s="41"/>
      <c r="D28" s="41"/>
      <c r="E28" s="41"/>
      <c r="F28" s="18"/>
      <c r="G28" s="41"/>
      <c r="H28" s="41"/>
      <c r="I28" s="41"/>
      <c r="J28" s="41"/>
      <c r="K28" s="18"/>
      <c r="L28" s="41"/>
      <c r="M28" s="41"/>
      <c r="N28" s="41"/>
      <c r="O28" s="41"/>
      <c r="P28" s="18"/>
      <c r="Q28" s="41"/>
      <c r="R28" s="41"/>
      <c r="S28" s="41"/>
      <c r="T28" s="41"/>
      <c r="U28" s="18"/>
    </row>
    <row r="29" spans="1:21" ht="12.6" customHeight="1">
      <c r="A29" s="42" t="s">
        <v>13</v>
      </c>
      <c r="B29" s="131">
        <v>4111</v>
      </c>
      <c r="C29" s="131">
        <v>5416</v>
      </c>
      <c r="D29" s="131">
        <v>4881</v>
      </c>
      <c r="E29" s="131">
        <v>5842</v>
      </c>
      <c r="F29" s="55">
        <v>20250</v>
      </c>
      <c r="G29" s="131">
        <v>4451</v>
      </c>
      <c r="H29" s="131">
        <v>8115</v>
      </c>
      <c r="I29" s="131">
        <v>6936</v>
      </c>
      <c r="J29" s="131">
        <v>9942</v>
      </c>
      <c r="K29" s="55">
        <v>29444</v>
      </c>
      <c r="L29" s="131">
        <v>6982</v>
      </c>
      <c r="M29" s="131">
        <v>10286</v>
      </c>
      <c r="N29" s="131">
        <v>9101</v>
      </c>
      <c r="O29" s="131">
        <v>10838</v>
      </c>
      <c r="P29" s="55">
        <v>37207</v>
      </c>
      <c r="Q29" s="131">
        <v>5941</v>
      </c>
      <c r="R29" s="131">
        <v>10759</v>
      </c>
      <c r="S29" s="131">
        <v>7857</v>
      </c>
      <c r="T29" s="131">
        <f t="shared" ref="T29:T31" si="0">T8-T49</f>
        <v>12506</v>
      </c>
      <c r="U29" s="55">
        <f t="shared" ref="U29" si="1">U8-U49</f>
        <v>37064</v>
      </c>
    </row>
    <row r="30" spans="1:21" ht="12.6" customHeight="1">
      <c r="A30" s="42" t="s">
        <v>99</v>
      </c>
      <c r="B30" s="41">
        <v>3141</v>
      </c>
      <c r="C30" s="41">
        <v>3981</v>
      </c>
      <c r="D30" s="41">
        <v>3770</v>
      </c>
      <c r="E30" s="41">
        <v>4324</v>
      </c>
      <c r="F30" s="18">
        <v>15216</v>
      </c>
      <c r="G30" s="41">
        <v>3285</v>
      </c>
      <c r="H30" s="41">
        <v>4531</v>
      </c>
      <c r="I30" s="41">
        <v>4337</v>
      </c>
      <c r="J30" s="41">
        <v>5743</v>
      </c>
      <c r="K30" s="18">
        <v>17896</v>
      </c>
      <c r="L30" s="41">
        <v>3827</v>
      </c>
      <c r="M30" s="41">
        <v>4707</v>
      </c>
      <c r="N30" s="41">
        <v>4841</v>
      </c>
      <c r="O30" s="41">
        <v>5420</v>
      </c>
      <c r="P30" s="18">
        <v>18795</v>
      </c>
      <c r="Q30" s="41">
        <v>4983</v>
      </c>
      <c r="R30" s="41">
        <v>5228</v>
      </c>
      <c r="S30" s="41">
        <v>6221</v>
      </c>
      <c r="T30" s="41">
        <f t="shared" si="0"/>
        <v>6675</v>
      </c>
      <c r="U30" s="18">
        <f t="shared" ref="U30" si="2">U9-U50</f>
        <v>23107</v>
      </c>
    </row>
    <row r="31" spans="1:21" ht="12.6" customHeight="1">
      <c r="A31" s="42" t="s">
        <v>100</v>
      </c>
      <c r="B31" s="41">
        <v>0</v>
      </c>
      <c r="C31" s="41">
        <v>0</v>
      </c>
      <c r="D31" s="41">
        <v>0</v>
      </c>
      <c r="E31" s="41">
        <v>0</v>
      </c>
      <c r="F31" s="18">
        <v>0</v>
      </c>
      <c r="G31" s="41">
        <v>0</v>
      </c>
      <c r="H31" s="41">
        <v>0</v>
      </c>
      <c r="I31" s="41">
        <v>0</v>
      </c>
      <c r="J31" s="41">
        <v>0</v>
      </c>
      <c r="K31" s="18">
        <v>0</v>
      </c>
      <c r="L31" s="41">
        <v>0</v>
      </c>
      <c r="M31" s="41">
        <v>0</v>
      </c>
      <c r="N31" s="41">
        <v>0</v>
      </c>
      <c r="O31" s="41">
        <v>0</v>
      </c>
      <c r="P31" s="18">
        <v>0</v>
      </c>
      <c r="Q31" s="41">
        <v>0</v>
      </c>
      <c r="R31" s="41">
        <v>0</v>
      </c>
      <c r="S31" s="41">
        <v>0</v>
      </c>
      <c r="T31" s="41">
        <f t="shared" si="0"/>
        <v>0</v>
      </c>
      <c r="U31" s="18">
        <f t="shared" ref="U31" si="3">U10-U51</f>
        <v>0</v>
      </c>
    </row>
    <row r="32" spans="1:21">
      <c r="A32" s="40" t="s">
        <v>14</v>
      </c>
      <c r="B32" s="43">
        <v>7252</v>
      </c>
      <c r="C32" s="43">
        <v>9397</v>
      </c>
      <c r="D32" s="43">
        <v>8651</v>
      </c>
      <c r="E32" s="43">
        <v>10166</v>
      </c>
      <c r="F32" s="22">
        <v>35466</v>
      </c>
      <c r="G32" s="43">
        <v>7736</v>
      </c>
      <c r="H32" s="43">
        <v>12646</v>
      </c>
      <c r="I32" s="43">
        <v>11273</v>
      </c>
      <c r="J32" s="43">
        <v>15685</v>
      </c>
      <c r="K32" s="22">
        <v>47340</v>
      </c>
      <c r="L32" s="43">
        <v>10809</v>
      </c>
      <c r="M32" s="43">
        <v>14993</v>
      </c>
      <c r="N32" s="43">
        <v>13942</v>
      </c>
      <c r="O32" s="43">
        <v>16258</v>
      </c>
      <c r="P32" s="22">
        <v>56002</v>
      </c>
      <c r="Q32" s="43">
        <v>10924</v>
      </c>
      <c r="R32" s="43">
        <v>15987</v>
      </c>
      <c r="S32" s="43">
        <v>14078</v>
      </c>
      <c r="T32" s="43">
        <f>SUM(T29:T31)</f>
        <v>19181</v>
      </c>
      <c r="U32" s="22">
        <f>SUM(U29:U31)</f>
        <v>60171</v>
      </c>
    </row>
    <row r="33" spans="1:24">
      <c r="A33" s="40"/>
      <c r="B33" s="44"/>
      <c r="C33" s="44"/>
      <c r="D33" s="44"/>
      <c r="E33" s="44"/>
      <c r="F33" s="29"/>
      <c r="G33" s="44"/>
      <c r="H33" s="44"/>
      <c r="I33" s="44"/>
      <c r="J33" s="44"/>
      <c r="K33" s="29"/>
      <c r="L33" s="44"/>
      <c r="M33" s="44"/>
      <c r="N33" s="44"/>
      <c r="O33" s="44"/>
      <c r="P33" s="29"/>
      <c r="Q33" s="44"/>
      <c r="R33" s="44"/>
      <c r="S33" s="44"/>
      <c r="T33" s="44"/>
      <c r="U33" s="29"/>
    </row>
    <row r="34" spans="1:24">
      <c r="A34" s="45" t="s">
        <v>101</v>
      </c>
      <c r="B34" s="131"/>
      <c r="C34" s="131"/>
      <c r="D34" s="131"/>
      <c r="E34" s="131"/>
      <c r="F34" s="55"/>
      <c r="G34" s="131"/>
      <c r="H34" s="131"/>
      <c r="I34" s="131"/>
      <c r="J34" s="131"/>
      <c r="K34" s="55"/>
      <c r="L34" s="131"/>
      <c r="M34" s="131"/>
      <c r="N34" s="131"/>
      <c r="O34" s="131"/>
      <c r="P34" s="55"/>
      <c r="Q34" s="131"/>
      <c r="R34" s="131"/>
      <c r="S34" s="131"/>
      <c r="T34" s="131"/>
      <c r="U34" s="55"/>
    </row>
    <row r="35" spans="1:24">
      <c r="A35" s="45" t="s">
        <v>121</v>
      </c>
      <c r="B35" s="131">
        <v>2847</v>
      </c>
      <c r="C35" s="131">
        <v>6222</v>
      </c>
      <c r="D35" s="131">
        <v>2396</v>
      </c>
      <c r="E35" s="131">
        <v>12923.000000000004</v>
      </c>
      <c r="F35" s="55">
        <v>24388</v>
      </c>
      <c r="G35" s="131">
        <v>3707</v>
      </c>
      <c r="H35" s="131">
        <v>8639</v>
      </c>
      <c r="I35" s="131">
        <v>16859</v>
      </c>
      <c r="J35" s="131">
        <v>12942</v>
      </c>
      <c r="K35" s="55">
        <v>42147</v>
      </c>
      <c r="L35" s="131">
        <v>13678</v>
      </c>
      <c r="M35" s="131">
        <v>9180</v>
      </c>
      <c r="N35" s="131">
        <v>8868</v>
      </c>
      <c r="O35" s="131">
        <v>13011</v>
      </c>
      <c r="P35" s="55">
        <v>44737</v>
      </c>
      <c r="Q35" s="131">
        <v>3722</v>
      </c>
      <c r="R35" s="131">
        <v>6401</v>
      </c>
      <c r="S35" s="131">
        <v>9865</v>
      </c>
      <c r="T35" s="131">
        <f t="shared" ref="T35:T39" si="4">T15-T55</f>
        <v>12226</v>
      </c>
      <c r="U35" s="55">
        <f t="shared" ref="U35" si="5">U15-U55</f>
        <v>32214</v>
      </c>
    </row>
    <row r="36" spans="1:24">
      <c r="A36" s="45" t="s">
        <v>122</v>
      </c>
      <c r="B36" s="46">
        <v>139</v>
      </c>
      <c r="C36" s="46">
        <v>184</v>
      </c>
      <c r="D36" s="46">
        <v>149</v>
      </c>
      <c r="E36" s="46">
        <v>199</v>
      </c>
      <c r="F36" s="18">
        <v>671</v>
      </c>
      <c r="G36" s="46">
        <v>220</v>
      </c>
      <c r="H36" s="46">
        <v>192</v>
      </c>
      <c r="I36" s="46">
        <v>184</v>
      </c>
      <c r="J36" s="46">
        <v>218</v>
      </c>
      <c r="K36" s="18">
        <v>814</v>
      </c>
      <c r="L36" s="46">
        <v>347</v>
      </c>
      <c r="M36" s="46">
        <v>106</v>
      </c>
      <c r="N36" s="46">
        <v>76</v>
      </c>
      <c r="O36" s="46">
        <v>170</v>
      </c>
      <c r="P36" s="18">
        <v>699</v>
      </c>
      <c r="Q36" s="46">
        <v>64</v>
      </c>
      <c r="R36" s="46">
        <v>74</v>
      </c>
      <c r="S36" s="46">
        <v>124</v>
      </c>
      <c r="T36" s="46">
        <f t="shared" si="4"/>
        <v>137</v>
      </c>
      <c r="U36" s="18">
        <f t="shared" ref="U36" si="6">U16-U56</f>
        <v>399</v>
      </c>
    </row>
    <row r="37" spans="1:24">
      <c r="A37" s="45" t="s">
        <v>115</v>
      </c>
      <c r="B37" s="46">
        <v>433</v>
      </c>
      <c r="C37" s="46">
        <v>2003</v>
      </c>
      <c r="D37" s="46">
        <v>2088</v>
      </c>
      <c r="E37" s="46">
        <v>3962</v>
      </c>
      <c r="F37" s="18">
        <v>8486</v>
      </c>
      <c r="G37" s="46">
        <v>1966</v>
      </c>
      <c r="H37" s="46">
        <v>2994</v>
      </c>
      <c r="I37" s="46">
        <v>3329</v>
      </c>
      <c r="J37" s="46">
        <v>4562</v>
      </c>
      <c r="K37" s="18">
        <v>12851</v>
      </c>
      <c r="L37" s="46">
        <v>1566</v>
      </c>
      <c r="M37" s="46">
        <v>3404</v>
      </c>
      <c r="N37" s="46">
        <v>3879</v>
      </c>
      <c r="O37" s="46">
        <v>3932</v>
      </c>
      <c r="P37" s="18">
        <v>12781</v>
      </c>
      <c r="Q37" s="46">
        <v>382</v>
      </c>
      <c r="R37" s="46">
        <v>1232</v>
      </c>
      <c r="S37" s="46">
        <v>2034</v>
      </c>
      <c r="T37" s="46">
        <f t="shared" si="4"/>
        <v>4120</v>
      </c>
      <c r="U37" s="18">
        <f t="shared" ref="U37" si="7">U17-U57</f>
        <v>7769</v>
      </c>
      <c r="X37" s="240"/>
    </row>
    <row r="38" spans="1:24">
      <c r="A38" s="45" t="s">
        <v>16</v>
      </c>
      <c r="B38" s="41">
        <v>5194</v>
      </c>
      <c r="C38" s="41">
        <v>5892</v>
      </c>
      <c r="D38" s="41">
        <v>5309</v>
      </c>
      <c r="E38" s="41">
        <v>5279</v>
      </c>
      <c r="F38" s="18">
        <v>21674</v>
      </c>
      <c r="G38" s="41">
        <v>5569</v>
      </c>
      <c r="H38" s="41">
        <v>6069</v>
      </c>
      <c r="I38" s="41">
        <v>5816</v>
      </c>
      <c r="J38" s="41">
        <v>6789</v>
      </c>
      <c r="K38" s="18">
        <v>24243</v>
      </c>
      <c r="L38" s="41">
        <v>6387</v>
      </c>
      <c r="M38" s="41">
        <v>6542</v>
      </c>
      <c r="N38" s="41">
        <v>6894</v>
      </c>
      <c r="O38" s="41">
        <v>6947</v>
      </c>
      <c r="P38" s="18">
        <v>26770</v>
      </c>
      <c r="Q38" s="41">
        <v>6796</v>
      </c>
      <c r="R38" s="41">
        <v>6470</v>
      </c>
      <c r="S38" s="41">
        <v>6887</v>
      </c>
      <c r="T38" s="41">
        <f t="shared" si="4"/>
        <v>6955</v>
      </c>
      <c r="U38" s="18">
        <f t="shared" ref="U38" si="8">U18-U58</f>
        <v>27108</v>
      </c>
    </row>
    <row r="39" spans="1:24">
      <c r="A39" s="45" t="s">
        <v>17</v>
      </c>
      <c r="B39" s="41">
        <v>472</v>
      </c>
      <c r="C39" s="41">
        <v>1306</v>
      </c>
      <c r="D39" s="41">
        <v>1497</v>
      </c>
      <c r="E39" s="41">
        <v>942</v>
      </c>
      <c r="F39" s="18">
        <v>4217</v>
      </c>
      <c r="G39" s="41">
        <v>1867</v>
      </c>
      <c r="H39" s="41">
        <v>1797</v>
      </c>
      <c r="I39" s="41">
        <v>1704</v>
      </c>
      <c r="J39" s="41">
        <v>3009</v>
      </c>
      <c r="K39" s="18">
        <v>8377</v>
      </c>
      <c r="L39" s="41">
        <v>2519</v>
      </c>
      <c r="M39" s="41">
        <v>2146</v>
      </c>
      <c r="N39" s="41">
        <v>2131</v>
      </c>
      <c r="O39" s="41">
        <v>2162</v>
      </c>
      <c r="P39" s="18">
        <v>8958</v>
      </c>
      <c r="Q39" s="41">
        <v>1735</v>
      </c>
      <c r="R39" s="41">
        <v>1294</v>
      </c>
      <c r="S39" s="41">
        <v>1339</v>
      </c>
      <c r="T39" s="41">
        <f t="shared" si="4"/>
        <v>2813</v>
      </c>
      <c r="U39" s="18">
        <f t="shared" ref="U39" si="9">U19-U59</f>
        <v>7180</v>
      </c>
    </row>
    <row r="40" spans="1:24">
      <c r="A40" s="40" t="s">
        <v>18</v>
      </c>
      <c r="B40" s="43">
        <v>9085</v>
      </c>
      <c r="C40" s="43">
        <v>15607</v>
      </c>
      <c r="D40" s="43">
        <v>11439</v>
      </c>
      <c r="E40" s="43">
        <v>23305</v>
      </c>
      <c r="F40" s="22">
        <v>59436</v>
      </c>
      <c r="G40" s="43">
        <v>13329</v>
      </c>
      <c r="H40" s="43">
        <v>19691</v>
      </c>
      <c r="I40" s="43">
        <v>27892</v>
      </c>
      <c r="J40" s="43">
        <v>27520</v>
      </c>
      <c r="K40" s="22">
        <v>88432</v>
      </c>
      <c r="L40" s="43">
        <v>24497</v>
      </c>
      <c r="M40" s="43">
        <v>21378</v>
      </c>
      <c r="N40" s="43">
        <v>21848</v>
      </c>
      <c r="O40" s="43">
        <v>26222</v>
      </c>
      <c r="P40" s="22">
        <v>93945</v>
      </c>
      <c r="Q40" s="43">
        <v>12699</v>
      </c>
      <c r="R40" s="43">
        <v>15471</v>
      </c>
      <c r="S40" s="43">
        <v>20249</v>
      </c>
      <c r="T40" s="43">
        <f>SUM(T35:T39)</f>
        <v>26251</v>
      </c>
      <c r="U40" s="22">
        <f>SUM(U35:U39)</f>
        <v>74670</v>
      </c>
    </row>
    <row r="41" spans="1:24" ht="11.1" customHeight="1">
      <c r="A41" s="45"/>
      <c r="B41" s="41"/>
      <c r="C41" s="41"/>
      <c r="D41" s="41"/>
      <c r="E41" s="41"/>
      <c r="F41" s="18"/>
      <c r="G41" s="41"/>
      <c r="H41" s="41"/>
      <c r="I41" s="41"/>
      <c r="J41" s="41"/>
      <c r="K41" s="18"/>
      <c r="L41" s="41"/>
      <c r="M41" s="41"/>
      <c r="N41" s="41"/>
      <c r="O41" s="41"/>
      <c r="P41" s="18"/>
      <c r="Q41" s="41"/>
      <c r="R41" s="41"/>
      <c r="S41" s="41"/>
      <c r="T41" s="41"/>
      <c r="U41" s="18"/>
    </row>
    <row r="42" spans="1:24">
      <c r="A42" s="40" t="s">
        <v>19</v>
      </c>
      <c r="B42" s="47">
        <v>0</v>
      </c>
      <c r="C42" s="47">
        <v>0</v>
      </c>
      <c r="D42" s="47">
        <v>0</v>
      </c>
      <c r="E42" s="47">
        <v>0</v>
      </c>
      <c r="F42" s="34">
        <v>0</v>
      </c>
      <c r="G42" s="47">
        <v>0</v>
      </c>
      <c r="H42" s="47">
        <v>0</v>
      </c>
      <c r="I42" s="47">
        <v>0</v>
      </c>
      <c r="J42" s="47">
        <v>0</v>
      </c>
      <c r="K42" s="34">
        <v>0</v>
      </c>
      <c r="L42" s="47">
        <v>225</v>
      </c>
      <c r="M42" s="47">
        <v>380</v>
      </c>
      <c r="N42" s="47">
        <v>799</v>
      </c>
      <c r="O42" s="47">
        <v>1421</v>
      </c>
      <c r="P42" s="34">
        <v>2825</v>
      </c>
      <c r="Q42" s="47">
        <v>1617</v>
      </c>
      <c r="R42" s="47">
        <v>2494</v>
      </c>
      <c r="S42" s="47">
        <v>20829</v>
      </c>
      <c r="T42" s="47">
        <f>T22-T62</f>
        <v>15757</v>
      </c>
      <c r="U42" s="34">
        <f>U22-U62</f>
        <v>40697</v>
      </c>
    </row>
    <row r="43" spans="1:24" ht="9" customHeight="1">
      <c r="A43" s="40"/>
      <c r="B43" s="44"/>
      <c r="C43" s="44"/>
      <c r="D43" s="44"/>
      <c r="E43" s="44"/>
      <c r="F43" s="29"/>
      <c r="G43" s="44"/>
      <c r="H43" s="44"/>
      <c r="I43" s="44"/>
      <c r="J43" s="44"/>
      <c r="K43" s="29"/>
      <c r="L43" s="44"/>
      <c r="M43" s="44"/>
      <c r="N43" s="44"/>
      <c r="O43" s="44"/>
      <c r="P43" s="29"/>
      <c r="Q43" s="44"/>
      <c r="R43" s="44"/>
      <c r="S43" s="44"/>
      <c r="T43" s="44"/>
      <c r="U43" s="29"/>
    </row>
    <row r="44" spans="1:24">
      <c r="A44" s="40" t="s">
        <v>20</v>
      </c>
      <c r="B44" s="47">
        <v>5452</v>
      </c>
      <c r="C44" s="47">
        <v>6347</v>
      </c>
      <c r="D44" s="47">
        <v>5210</v>
      </c>
      <c r="E44" s="47">
        <v>5242</v>
      </c>
      <c r="F44" s="34">
        <v>22251</v>
      </c>
      <c r="G44" s="47">
        <v>5165</v>
      </c>
      <c r="H44" s="47">
        <v>5788</v>
      </c>
      <c r="I44" s="47">
        <v>3547</v>
      </c>
      <c r="J44" s="47">
        <v>4245</v>
      </c>
      <c r="K44" s="34">
        <v>18745</v>
      </c>
      <c r="L44" s="47">
        <v>4421</v>
      </c>
      <c r="M44" s="47">
        <v>4715</v>
      </c>
      <c r="N44" s="47">
        <v>5062</v>
      </c>
      <c r="O44" s="47">
        <v>7686</v>
      </c>
      <c r="P44" s="34">
        <v>21884</v>
      </c>
      <c r="Q44" s="47">
        <v>7646</v>
      </c>
      <c r="R44" s="47">
        <v>4347</v>
      </c>
      <c r="S44" s="47">
        <v>3776</v>
      </c>
      <c r="T44" s="47">
        <f>T24-T64</f>
        <v>4214</v>
      </c>
      <c r="U44" s="34">
        <f>U24-U64</f>
        <v>19982</v>
      </c>
    </row>
    <row r="45" spans="1:24">
      <c r="A45" s="40"/>
      <c r="B45" s="44"/>
      <c r="C45" s="44"/>
      <c r="D45" s="44"/>
      <c r="E45" s="44"/>
      <c r="F45" s="29"/>
      <c r="G45" s="44"/>
      <c r="H45" s="44"/>
      <c r="I45" s="44"/>
      <c r="J45" s="44"/>
      <c r="K45" s="29"/>
      <c r="L45" s="44"/>
      <c r="M45" s="44"/>
      <c r="N45" s="44"/>
      <c r="O45" s="44"/>
      <c r="P45" s="29"/>
      <c r="Q45" s="44"/>
      <c r="R45" s="44"/>
      <c r="S45" s="44"/>
      <c r="T45" s="44"/>
      <c r="U45" s="29"/>
    </row>
    <row r="46" spans="1:24">
      <c r="A46" s="48" t="s">
        <v>21</v>
      </c>
      <c r="B46" s="49">
        <v>21789</v>
      </c>
      <c r="C46" s="49">
        <v>31351</v>
      </c>
      <c r="D46" s="49">
        <v>25300</v>
      </c>
      <c r="E46" s="49">
        <v>38713</v>
      </c>
      <c r="F46" s="39">
        <v>117153</v>
      </c>
      <c r="G46" s="49">
        <v>26230</v>
      </c>
      <c r="H46" s="49">
        <v>38125</v>
      </c>
      <c r="I46" s="49">
        <v>42712</v>
      </c>
      <c r="J46" s="49">
        <v>47450</v>
      </c>
      <c r="K46" s="39">
        <v>154517</v>
      </c>
      <c r="L46" s="49">
        <v>39952</v>
      </c>
      <c r="M46" s="49">
        <v>41466</v>
      </c>
      <c r="N46" s="49">
        <v>41651</v>
      </c>
      <c r="O46" s="49">
        <v>51587</v>
      </c>
      <c r="P46" s="39">
        <v>174656</v>
      </c>
      <c r="Q46" s="49">
        <v>32886</v>
      </c>
      <c r="R46" s="49">
        <v>38299</v>
      </c>
      <c r="S46" s="49">
        <v>58932</v>
      </c>
      <c r="T46" s="49">
        <f>T32+T40+T42+T44</f>
        <v>65403</v>
      </c>
      <c r="U46" s="39">
        <f>U32+U40+U42+U44</f>
        <v>195520</v>
      </c>
    </row>
    <row r="47" spans="1:24" ht="20.100000000000001" customHeight="1">
      <c r="A47" s="16" t="s">
        <v>97</v>
      </c>
      <c r="B47" s="20"/>
      <c r="C47" s="20"/>
      <c r="D47" s="20"/>
      <c r="E47" s="20"/>
      <c r="F47" s="18"/>
      <c r="G47" s="20"/>
      <c r="H47" s="20"/>
      <c r="I47" s="20"/>
      <c r="J47" s="20"/>
      <c r="K47" s="18"/>
      <c r="L47" s="20"/>
      <c r="M47" s="20"/>
      <c r="N47" s="20"/>
      <c r="O47" s="20"/>
      <c r="P47" s="18"/>
      <c r="Q47" s="20"/>
      <c r="R47" s="20"/>
      <c r="S47" s="20"/>
      <c r="T47" s="20"/>
      <c r="U47" s="18"/>
    </row>
    <row r="48" spans="1:24" ht="9.6" customHeight="1">
      <c r="A48" s="16"/>
      <c r="B48" s="20"/>
      <c r="C48" s="20"/>
      <c r="D48" s="20"/>
      <c r="E48" s="20"/>
      <c r="F48" s="18"/>
      <c r="G48" s="20"/>
      <c r="H48" s="20"/>
      <c r="I48" s="20"/>
      <c r="J48" s="20"/>
      <c r="K48" s="18"/>
      <c r="L48" s="20"/>
      <c r="M48" s="20"/>
      <c r="N48" s="20"/>
      <c r="O48" s="20"/>
      <c r="P48" s="18"/>
      <c r="Q48" s="20"/>
      <c r="R48" s="20"/>
      <c r="S48" s="20"/>
      <c r="T48" s="20"/>
      <c r="U48" s="18"/>
    </row>
    <row r="49" spans="1:21" ht="16.5" customHeight="1">
      <c r="A49" s="17" t="s">
        <v>13</v>
      </c>
      <c r="B49" s="30">
        <v>11074</v>
      </c>
      <c r="C49" s="30">
        <v>18634</v>
      </c>
      <c r="D49" s="30">
        <v>13469</v>
      </c>
      <c r="E49" s="30">
        <v>19745</v>
      </c>
      <c r="F49" s="18">
        <v>62922</v>
      </c>
      <c r="G49" s="30">
        <v>13225</v>
      </c>
      <c r="H49" s="30">
        <v>28488</v>
      </c>
      <c r="I49" s="30">
        <v>13929</v>
      </c>
      <c r="J49" s="30">
        <v>22003</v>
      </c>
      <c r="K49" s="18">
        <v>77645</v>
      </c>
      <c r="L49" s="30">
        <v>22823</v>
      </c>
      <c r="M49" s="30">
        <v>17127</v>
      </c>
      <c r="N49" s="30">
        <v>12448</v>
      </c>
      <c r="O49" s="30">
        <v>16798</v>
      </c>
      <c r="P49" s="18">
        <v>69196</v>
      </c>
      <c r="Q49" s="30">
        <v>17467</v>
      </c>
      <c r="R49" s="30">
        <v>16998</v>
      </c>
      <c r="S49" s="30">
        <v>18114</v>
      </c>
      <c r="T49" s="30">
        <v>19211</v>
      </c>
      <c r="U49" s="18">
        <v>71789</v>
      </c>
    </row>
    <row r="50" spans="1:21" ht="16.5" customHeight="1">
      <c r="A50" s="17" t="s">
        <v>99</v>
      </c>
      <c r="B50" s="30">
        <v>7184</v>
      </c>
      <c r="C50" s="30">
        <v>12875</v>
      </c>
      <c r="D50" s="30">
        <v>8876</v>
      </c>
      <c r="E50" s="30">
        <v>13456</v>
      </c>
      <c r="F50" s="18">
        <v>42391</v>
      </c>
      <c r="G50" s="30">
        <v>9930</v>
      </c>
      <c r="H50" s="30">
        <v>23324</v>
      </c>
      <c r="I50" s="30">
        <v>11615</v>
      </c>
      <c r="J50" s="30">
        <v>18631</v>
      </c>
      <c r="K50" s="18">
        <v>63500</v>
      </c>
      <c r="L50" s="30">
        <v>17489</v>
      </c>
      <c r="M50" s="30">
        <v>14791</v>
      </c>
      <c r="N50" s="30">
        <v>9340</v>
      </c>
      <c r="O50" s="30">
        <v>13085</v>
      </c>
      <c r="P50" s="18">
        <v>54705</v>
      </c>
      <c r="Q50" s="30">
        <v>10250</v>
      </c>
      <c r="R50" s="30">
        <v>13668</v>
      </c>
      <c r="S50" s="30">
        <v>9351</v>
      </c>
      <c r="T50" s="30">
        <v>14066</v>
      </c>
      <c r="U50" s="18">
        <v>47337</v>
      </c>
    </row>
    <row r="51" spans="1:21" ht="16.5" customHeight="1">
      <c r="A51" s="19" t="s">
        <v>100</v>
      </c>
      <c r="B51" s="30">
        <v>671</v>
      </c>
      <c r="C51" s="30">
        <v>585</v>
      </c>
      <c r="D51" s="30">
        <v>570</v>
      </c>
      <c r="E51" s="30">
        <v>1321</v>
      </c>
      <c r="F51" s="18">
        <v>3147</v>
      </c>
      <c r="G51" s="30">
        <v>654</v>
      </c>
      <c r="H51" s="30">
        <v>819</v>
      </c>
      <c r="I51" s="30">
        <v>521</v>
      </c>
      <c r="J51" s="30">
        <v>1906</v>
      </c>
      <c r="K51" s="18">
        <v>3900</v>
      </c>
      <c r="L51" s="30">
        <v>1187</v>
      </c>
      <c r="M51" s="30">
        <v>1211</v>
      </c>
      <c r="N51" s="30">
        <v>779</v>
      </c>
      <c r="O51" s="30">
        <v>1467</v>
      </c>
      <c r="P51" s="18">
        <v>4644</v>
      </c>
      <c r="Q51" s="30">
        <v>688</v>
      </c>
      <c r="R51" s="30">
        <v>790</v>
      </c>
      <c r="S51" s="30">
        <v>1094</v>
      </c>
      <c r="T51" s="30">
        <v>1317</v>
      </c>
      <c r="U51" s="18">
        <v>3890</v>
      </c>
    </row>
    <row r="52" spans="1:21">
      <c r="A52" s="16" t="s">
        <v>14</v>
      </c>
      <c r="B52" s="21">
        <v>18929</v>
      </c>
      <c r="C52" s="21">
        <v>32094</v>
      </c>
      <c r="D52" s="21">
        <v>22915</v>
      </c>
      <c r="E52" s="21">
        <v>34522</v>
      </c>
      <c r="F52" s="22">
        <v>108460</v>
      </c>
      <c r="G52" s="21">
        <v>23809</v>
      </c>
      <c r="H52" s="21">
        <v>52631</v>
      </c>
      <c r="I52" s="21">
        <v>26065</v>
      </c>
      <c r="J52" s="21">
        <v>42540</v>
      </c>
      <c r="K52" s="22">
        <v>145045</v>
      </c>
      <c r="L52" s="21">
        <v>41499</v>
      </c>
      <c r="M52" s="21">
        <v>33129</v>
      </c>
      <c r="N52" s="21">
        <v>22567</v>
      </c>
      <c r="O52" s="21">
        <v>31350</v>
      </c>
      <c r="P52" s="22">
        <v>128545</v>
      </c>
      <c r="Q52" s="21">
        <v>28405</v>
      </c>
      <c r="R52" s="21">
        <v>31456</v>
      </c>
      <c r="S52" s="21">
        <v>28559</v>
      </c>
      <c r="T52" s="21">
        <f>SUM(T49:T51)</f>
        <v>34594</v>
      </c>
      <c r="U52" s="22">
        <f>SUM(U49:U51)</f>
        <v>123016</v>
      </c>
    </row>
    <row r="53" spans="1:21">
      <c r="A53" s="16"/>
      <c r="B53" s="27"/>
      <c r="C53" s="27"/>
      <c r="D53" s="27"/>
      <c r="E53" s="28"/>
      <c r="F53" s="29"/>
      <c r="G53" s="27"/>
      <c r="H53" s="27"/>
      <c r="I53" s="27"/>
      <c r="J53" s="28"/>
      <c r="K53" s="29"/>
      <c r="L53" s="27"/>
      <c r="M53" s="27"/>
      <c r="N53" s="27"/>
      <c r="O53" s="28"/>
      <c r="P53" s="29"/>
      <c r="Q53" s="27"/>
      <c r="R53" s="27"/>
      <c r="S53" s="27"/>
      <c r="T53" s="27"/>
      <c r="U53" s="29"/>
    </row>
    <row r="54" spans="1:21">
      <c r="A54" s="19" t="s">
        <v>101</v>
      </c>
      <c r="B54" s="106"/>
      <c r="C54" s="106"/>
      <c r="D54" s="106"/>
      <c r="E54" s="130"/>
      <c r="F54" s="55"/>
      <c r="G54" s="106"/>
      <c r="H54" s="106"/>
      <c r="I54" s="106"/>
      <c r="J54" s="130"/>
      <c r="K54" s="55"/>
      <c r="L54" s="106"/>
      <c r="M54" s="106"/>
      <c r="N54" s="106"/>
      <c r="O54" s="130"/>
      <c r="P54" s="55"/>
      <c r="Q54" s="106"/>
      <c r="R54" s="106"/>
      <c r="S54" s="106"/>
      <c r="T54" s="106"/>
      <c r="U54" s="55"/>
    </row>
    <row r="55" spans="1:21">
      <c r="A55" s="19" t="s">
        <v>121</v>
      </c>
      <c r="B55" s="106">
        <v>1659.8351999999995</v>
      </c>
      <c r="C55" s="106">
        <v>8254.2425199999998</v>
      </c>
      <c r="D55" s="106">
        <v>4248.0452700000005</v>
      </c>
      <c r="E55" s="130">
        <v>20322.662379999998</v>
      </c>
      <c r="F55" s="55">
        <v>34484.785369999998</v>
      </c>
      <c r="G55" s="106">
        <v>4907</v>
      </c>
      <c r="H55" s="106">
        <v>10036</v>
      </c>
      <c r="I55" s="106">
        <v>9776</v>
      </c>
      <c r="J55" s="130">
        <v>20068</v>
      </c>
      <c r="K55" s="55">
        <v>44787</v>
      </c>
      <c r="L55" s="106">
        <v>4320</v>
      </c>
      <c r="M55" s="106">
        <v>9540</v>
      </c>
      <c r="N55" s="106">
        <v>12936</v>
      </c>
      <c r="O55" s="130">
        <v>17992</v>
      </c>
      <c r="P55" s="55">
        <v>44788</v>
      </c>
      <c r="Q55" s="106">
        <v>3220</v>
      </c>
      <c r="R55" s="106">
        <v>9724</v>
      </c>
      <c r="S55" s="106">
        <v>15246</v>
      </c>
      <c r="T55" s="106">
        <v>19449</v>
      </c>
      <c r="U55" s="55">
        <f t="shared" ref="U55:U59" si="10">SUM(Q55:T55)</f>
        <v>47639</v>
      </c>
    </row>
    <row r="56" spans="1:21">
      <c r="A56" s="17" t="s">
        <v>122</v>
      </c>
      <c r="B56" s="30">
        <v>2443</v>
      </c>
      <c r="C56" s="30">
        <v>2749</v>
      </c>
      <c r="D56" s="30">
        <v>2782</v>
      </c>
      <c r="E56" s="30">
        <v>2325</v>
      </c>
      <c r="F56" s="18">
        <v>10299</v>
      </c>
      <c r="G56" s="30">
        <v>2624</v>
      </c>
      <c r="H56" s="30">
        <v>2680</v>
      </c>
      <c r="I56" s="30">
        <v>2813</v>
      </c>
      <c r="J56" s="30">
        <v>2361</v>
      </c>
      <c r="K56" s="18">
        <v>10478</v>
      </c>
      <c r="L56" s="30">
        <v>2328</v>
      </c>
      <c r="M56" s="30">
        <v>2924</v>
      </c>
      <c r="N56" s="30">
        <v>3028</v>
      </c>
      <c r="O56" s="30">
        <v>2380</v>
      </c>
      <c r="P56" s="31">
        <v>10660</v>
      </c>
      <c r="Q56" s="30">
        <v>2521</v>
      </c>
      <c r="R56" s="30">
        <v>2539</v>
      </c>
      <c r="S56" s="30">
        <v>2522</v>
      </c>
      <c r="T56" s="30">
        <v>2513</v>
      </c>
      <c r="U56" s="31">
        <f t="shared" si="10"/>
        <v>10095</v>
      </c>
    </row>
    <row r="57" spans="1:21">
      <c r="A57" s="17" t="s">
        <v>115</v>
      </c>
      <c r="B57" s="30">
        <v>98</v>
      </c>
      <c r="C57" s="30">
        <v>504</v>
      </c>
      <c r="D57" s="30">
        <v>504</v>
      </c>
      <c r="E57" s="30">
        <v>1219</v>
      </c>
      <c r="F57" s="18">
        <v>2325</v>
      </c>
      <c r="G57" s="30">
        <v>687</v>
      </c>
      <c r="H57" s="30">
        <v>745</v>
      </c>
      <c r="I57" s="30">
        <v>516</v>
      </c>
      <c r="J57" s="30">
        <v>2925</v>
      </c>
      <c r="K57" s="18">
        <v>4873</v>
      </c>
      <c r="L57" s="30">
        <v>504</v>
      </c>
      <c r="M57" s="30">
        <v>954</v>
      </c>
      <c r="N57" s="30">
        <v>1638</v>
      </c>
      <c r="O57" s="30">
        <v>2036</v>
      </c>
      <c r="P57" s="31">
        <v>5132</v>
      </c>
      <c r="Q57" s="30">
        <v>88</v>
      </c>
      <c r="R57" s="30">
        <v>176</v>
      </c>
      <c r="S57" s="30">
        <v>624</v>
      </c>
      <c r="T57" s="30">
        <v>1462</v>
      </c>
      <c r="U57" s="31">
        <v>2349</v>
      </c>
    </row>
    <row r="58" spans="1:21">
      <c r="A58" s="19" t="s">
        <v>16</v>
      </c>
      <c r="B58" s="20">
        <v>3001.0345799999996</v>
      </c>
      <c r="C58" s="20">
        <v>2781.3595299999997</v>
      </c>
      <c r="D58" s="20">
        <v>3207.4749600000014</v>
      </c>
      <c r="E58" s="20">
        <v>3377.6862300000012</v>
      </c>
      <c r="F58" s="18">
        <v>12367.5553</v>
      </c>
      <c r="G58" s="20">
        <v>3281</v>
      </c>
      <c r="H58" s="20">
        <v>3089</v>
      </c>
      <c r="I58" s="20">
        <v>3521</v>
      </c>
      <c r="J58" s="20">
        <v>2810</v>
      </c>
      <c r="K58" s="18">
        <v>12701</v>
      </c>
      <c r="L58" s="20">
        <v>3439</v>
      </c>
      <c r="M58" s="20">
        <v>3370</v>
      </c>
      <c r="N58" s="20">
        <v>3399</v>
      </c>
      <c r="O58" s="20">
        <v>3452</v>
      </c>
      <c r="P58" s="18">
        <v>13660</v>
      </c>
      <c r="Q58" s="20">
        <v>4249</v>
      </c>
      <c r="R58" s="20">
        <v>4434</v>
      </c>
      <c r="S58" s="20">
        <v>4624</v>
      </c>
      <c r="T58" s="20">
        <v>4969</v>
      </c>
      <c r="U58" s="18">
        <v>18275</v>
      </c>
    </row>
    <row r="59" spans="1:21">
      <c r="A59" s="19" t="s">
        <v>17</v>
      </c>
      <c r="B59" s="20">
        <v>186.91399999999999</v>
      </c>
      <c r="C59" s="20">
        <v>605.50918999999999</v>
      </c>
      <c r="D59" s="20">
        <v>483.58886000000007</v>
      </c>
      <c r="E59" s="20">
        <v>198.60446000000002</v>
      </c>
      <c r="F59" s="18">
        <v>1474.6165099999998</v>
      </c>
      <c r="G59" s="20">
        <v>616</v>
      </c>
      <c r="H59" s="20">
        <v>417</v>
      </c>
      <c r="I59" s="20">
        <v>378</v>
      </c>
      <c r="J59" s="20">
        <v>694</v>
      </c>
      <c r="K59" s="18">
        <v>2105</v>
      </c>
      <c r="L59" s="20">
        <v>-32</v>
      </c>
      <c r="M59" s="20">
        <v>711</v>
      </c>
      <c r="N59" s="20">
        <v>314</v>
      </c>
      <c r="O59" s="20">
        <v>937</v>
      </c>
      <c r="P59" s="18">
        <v>1930</v>
      </c>
      <c r="Q59" s="20">
        <v>430</v>
      </c>
      <c r="R59" s="20">
        <v>405</v>
      </c>
      <c r="S59" s="20">
        <v>247</v>
      </c>
      <c r="T59" s="20">
        <v>883</v>
      </c>
      <c r="U59" s="18">
        <f t="shared" si="10"/>
        <v>1965</v>
      </c>
    </row>
    <row r="60" spans="1:21">
      <c r="A60" s="16" t="s">
        <v>18</v>
      </c>
      <c r="B60" s="21">
        <v>7388.7837799999988</v>
      </c>
      <c r="C60" s="21">
        <v>14894.11124</v>
      </c>
      <c r="D60" s="21">
        <v>11225.109090000002</v>
      </c>
      <c r="E60" s="21">
        <v>27442.95307</v>
      </c>
      <c r="F60" s="22">
        <v>60950.957179999998</v>
      </c>
      <c r="G60" s="21">
        <v>12115</v>
      </c>
      <c r="H60" s="21">
        <v>16967</v>
      </c>
      <c r="I60" s="21">
        <v>17004</v>
      </c>
      <c r="J60" s="21">
        <v>28858</v>
      </c>
      <c r="K60" s="22">
        <v>74944</v>
      </c>
      <c r="L60" s="21">
        <v>10559</v>
      </c>
      <c r="M60" s="21">
        <v>17499</v>
      </c>
      <c r="N60" s="21">
        <v>21315</v>
      </c>
      <c r="O60" s="21">
        <v>26797</v>
      </c>
      <c r="P60" s="22">
        <v>76170</v>
      </c>
      <c r="Q60" s="21">
        <v>10508</v>
      </c>
      <c r="R60" s="21">
        <v>17278</v>
      </c>
      <c r="S60" s="21">
        <v>23263</v>
      </c>
      <c r="T60" s="21">
        <f>SUM(T55:T59)</f>
        <v>29276</v>
      </c>
      <c r="U60" s="22">
        <f>SUM(U55:U59)</f>
        <v>80323</v>
      </c>
    </row>
    <row r="61" spans="1:21" ht="10.5" customHeight="1">
      <c r="A61" s="19"/>
      <c r="B61" s="20"/>
      <c r="C61" s="20"/>
      <c r="D61" s="20"/>
      <c r="E61" s="32"/>
      <c r="F61" s="18"/>
      <c r="G61" s="20"/>
      <c r="H61" s="20"/>
      <c r="I61" s="20"/>
      <c r="J61" s="32"/>
      <c r="K61" s="18"/>
      <c r="L61" s="20"/>
      <c r="M61" s="20"/>
      <c r="N61" s="20"/>
      <c r="O61" s="32"/>
      <c r="P61" s="18"/>
      <c r="Q61" s="20"/>
      <c r="R61" s="20"/>
      <c r="S61" s="20"/>
      <c r="T61" s="20"/>
      <c r="U61" s="18"/>
    </row>
    <row r="62" spans="1:21">
      <c r="A62" s="16" t="s">
        <v>19</v>
      </c>
      <c r="B62" s="33">
        <v>0</v>
      </c>
      <c r="C62" s="33">
        <v>0</v>
      </c>
      <c r="D62" s="33">
        <v>0</v>
      </c>
      <c r="E62" s="33">
        <v>0</v>
      </c>
      <c r="F62" s="34">
        <v>0</v>
      </c>
      <c r="G62" s="33">
        <v>0</v>
      </c>
      <c r="H62" s="33">
        <v>0</v>
      </c>
      <c r="I62" s="33">
        <v>0</v>
      </c>
      <c r="J62" s="33">
        <v>0</v>
      </c>
      <c r="K62" s="34">
        <v>0</v>
      </c>
      <c r="L62" s="33">
        <v>-225</v>
      </c>
      <c r="M62" s="33">
        <v>-352</v>
      </c>
      <c r="N62" s="33">
        <v>-284</v>
      </c>
      <c r="O62" s="33">
        <v>-1338</v>
      </c>
      <c r="P62" s="34">
        <v>-2199</v>
      </c>
      <c r="Q62" s="33">
        <v>-337</v>
      </c>
      <c r="R62" s="33">
        <v>-1183</v>
      </c>
      <c r="S62" s="33">
        <v>-11912</v>
      </c>
      <c r="T62" s="33">
        <f>'New Business Model'!T16</f>
        <v>-2744</v>
      </c>
      <c r="U62" s="34">
        <f>SUM(Q62:T62)</f>
        <v>-16176</v>
      </c>
    </row>
    <row r="63" spans="1:21" ht="7.5" customHeight="1">
      <c r="A63" s="16"/>
      <c r="B63" s="27"/>
      <c r="C63" s="27"/>
      <c r="D63" s="27"/>
      <c r="E63" s="28"/>
      <c r="F63" s="29"/>
      <c r="G63" s="27"/>
      <c r="H63" s="27"/>
      <c r="I63" s="27"/>
      <c r="J63" s="28"/>
      <c r="K63" s="29"/>
      <c r="L63" s="27"/>
      <c r="M63" s="27"/>
      <c r="N63" s="27"/>
      <c r="O63" s="28"/>
      <c r="P63" s="29"/>
      <c r="Q63" s="27"/>
      <c r="R63" s="27"/>
      <c r="S63" s="27"/>
      <c r="T63" s="27"/>
      <c r="U63" s="29"/>
    </row>
    <row r="64" spans="1:21">
      <c r="A64" s="16" t="s">
        <v>20</v>
      </c>
      <c r="B64" s="35">
        <v>90</v>
      </c>
      <c r="C64" s="35">
        <v>806</v>
      </c>
      <c r="D64" s="35">
        <v>1302</v>
      </c>
      <c r="E64" s="35">
        <v>1779</v>
      </c>
      <c r="F64" s="36">
        <v>3977</v>
      </c>
      <c r="G64" s="35">
        <v>57</v>
      </c>
      <c r="H64" s="35">
        <v>-563</v>
      </c>
      <c r="I64" s="35">
        <v>-680</v>
      </c>
      <c r="J64" s="35">
        <v>485</v>
      </c>
      <c r="K64" s="36">
        <v>-701</v>
      </c>
      <c r="L64" s="35">
        <v>343</v>
      </c>
      <c r="M64" s="35">
        <v>1</v>
      </c>
      <c r="N64" s="35">
        <v>1301</v>
      </c>
      <c r="O64" s="35">
        <v>-1483</v>
      </c>
      <c r="P64" s="36">
        <v>162</v>
      </c>
      <c r="Q64" s="35">
        <v>-2805</v>
      </c>
      <c r="R64" s="35">
        <v>1908</v>
      </c>
      <c r="S64" s="35">
        <v>-42</v>
      </c>
      <c r="T64" s="35">
        <v>-978</v>
      </c>
      <c r="U64" s="36">
        <f>SUM(Q64:T64)</f>
        <v>-1917</v>
      </c>
    </row>
    <row r="65" spans="1:21" ht="11.1" customHeight="1">
      <c r="A65" s="16"/>
      <c r="B65" s="27"/>
      <c r="C65" s="27"/>
      <c r="D65" s="27"/>
      <c r="E65" s="28"/>
      <c r="F65" s="29"/>
      <c r="G65" s="27"/>
      <c r="H65" s="27"/>
      <c r="I65" s="27"/>
      <c r="J65" s="28"/>
      <c r="K65" s="29"/>
      <c r="L65" s="27"/>
      <c r="M65" s="27"/>
      <c r="N65" s="27"/>
      <c r="O65" s="28"/>
      <c r="P65" s="29"/>
      <c r="Q65" s="27"/>
      <c r="R65" s="27"/>
      <c r="S65" s="27"/>
      <c r="T65" s="27"/>
      <c r="U65" s="29"/>
    </row>
    <row r="66" spans="1:21">
      <c r="A66" s="50" t="s">
        <v>21</v>
      </c>
      <c r="B66" s="38">
        <v>26407.783779999998</v>
      </c>
      <c r="C66" s="38">
        <v>47794.111239999998</v>
      </c>
      <c r="D66" s="38">
        <v>35442.109089999998</v>
      </c>
      <c r="E66" s="38">
        <v>63743.953070000003</v>
      </c>
      <c r="F66" s="39">
        <v>173387.95718</v>
      </c>
      <c r="G66" s="38">
        <v>35981</v>
      </c>
      <c r="H66" s="38">
        <v>69035</v>
      </c>
      <c r="I66" s="38">
        <v>42389</v>
      </c>
      <c r="J66" s="38">
        <v>71883</v>
      </c>
      <c r="K66" s="39">
        <v>219288</v>
      </c>
      <c r="L66" s="38">
        <v>52176</v>
      </c>
      <c r="M66" s="38">
        <v>50277</v>
      </c>
      <c r="N66" s="38">
        <v>44899</v>
      </c>
      <c r="O66" s="38">
        <v>55326</v>
      </c>
      <c r="P66" s="39">
        <v>202678</v>
      </c>
      <c r="Q66" s="38">
        <v>35771</v>
      </c>
      <c r="R66" s="38">
        <v>49459</v>
      </c>
      <c r="S66" s="38">
        <v>39868</v>
      </c>
      <c r="T66" s="38">
        <f>T52+T60+T62+T64</f>
        <v>60148</v>
      </c>
      <c r="U66" s="39">
        <f>U52+U60+U62+U64</f>
        <v>185246</v>
      </c>
    </row>
    <row r="67" spans="1:21">
      <c r="A67" s="51" t="s">
        <v>22</v>
      </c>
      <c r="B67" s="52">
        <v>0.54791589207573466</v>
      </c>
      <c r="C67" s="52">
        <v>0.60387951310181265</v>
      </c>
      <c r="D67" s="52">
        <v>0.58348499288173139</v>
      </c>
      <c r="E67" s="52">
        <v>0.62215351091349802</v>
      </c>
      <c r="F67" s="53">
        <v>0.59677629915902108</v>
      </c>
      <c r="G67" s="52">
        <v>0.57837038465866164</v>
      </c>
      <c r="H67" s="52">
        <v>0.64422359089212389</v>
      </c>
      <c r="I67" s="52">
        <v>0.49810225496762672</v>
      </c>
      <c r="J67" s="52">
        <v>0.60237319098656705</v>
      </c>
      <c r="K67" s="53">
        <v>0.58663741790505741</v>
      </c>
      <c r="L67" s="52">
        <v>0.56634248002778742</v>
      </c>
      <c r="M67" s="52">
        <v>0.54802001242601617</v>
      </c>
      <c r="N67" s="52">
        <v>0.51876372039283647</v>
      </c>
      <c r="O67" s="52">
        <v>0.51748618035224903</v>
      </c>
      <c r="P67" s="53">
        <v>0.53713155983823346</v>
      </c>
      <c r="Q67" s="52">
        <v>0.52101023930553325</v>
      </c>
      <c r="R67" s="52">
        <v>0.5635839467626883</v>
      </c>
      <c r="S67" s="52">
        <v>0.40352226720647771</v>
      </c>
      <c r="T67" s="52">
        <f>T66/T26</f>
        <v>0.47907224952409777</v>
      </c>
      <c r="U67" s="53">
        <f>U66/U26</f>
        <v>0.48650877441788393</v>
      </c>
    </row>
    <row r="68" spans="1:21" ht="20.100000000000001" customHeight="1">
      <c r="A68" s="16" t="s">
        <v>23</v>
      </c>
      <c r="B68" s="17"/>
      <c r="C68" s="17"/>
      <c r="D68" s="17"/>
      <c r="E68" s="17"/>
      <c r="F68" s="18"/>
      <c r="G68" s="17"/>
      <c r="H68" s="17"/>
      <c r="I68" s="17"/>
      <c r="J68" s="17"/>
      <c r="K68" s="18"/>
      <c r="L68" s="123"/>
      <c r="M68" s="123"/>
      <c r="N68" s="123"/>
      <c r="O68" s="123"/>
      <c r="P68" s="18"/>
      <c r="Q68" s="123"/>
      <c r="R68" s="123"/>
      <c r="S68" s="123"/>
      <c r="T68" s="123"/>
      <c r="U68" s="18"/>
    </row>
    <row r="69" spans="1:21" ht="19.5" customHeight="1">
      <c r="A69" s="19" t="s">
        <v>24</v>
      </c>
      <c r="B69" s="54">
        <v>21312</v>
      </c>
      <c r="C69" s="54">
        <v>23498</v>
      </c>
      <c r="D69" s="54">
        <v>23513</v>
      </c>
      <c r="E69" s="54">
        <v>24937</v>
      </c>
      <c r="F69" s="55">
        <v>93260</v>
      </c>
      <c r="G69" s="54">
        <v>28352</v>
      </c>
      <c r="H69" s="54">
        <v>29022.677604529101</v>
      </c>
      <c r="I69" s="54">
        <v>24973</v>
      </c>
      <c r="J69" s="54">
        <v>32997.292540680297</v>
      </c>
      <c r="K69" s="55">
        <v>115344.9701452094</v>
      </c>
      <c r="L69" s="124">
        <v>28919</v>
      </c>
      <c r="M69" s="124">
        <v>33101</v>
      </c>
      <c r="N69" s="124">
        <v>30686</v>
      </c>
      <c r="O69" s="124">
        <v>32038</v>
      </c>
      <c r="P69" s="55">
        <v>124744</v>
      </c>
      <c r="Q69" s="124">
        <v>30941</v>
      </c>
      <c r="R69" s="124">
        <v>28589</v>
      </c>
      <c r="S69" s="124">
        <v>25540</v>
      </c>
      <c r="T69" s="124">
        <v>25329</v>
      </c>
      <c r="U69" s="55">
        <v>110400</v>
      </c>
    </row>
    <row r="70" spans="1:21" s="221" customFormat="1">
      <c r="A70" s="222" t="s">
        <v>25</v>
      </c>
      <c r="B70" s="54">
        <v>3188</v>
      </c>
      <c r="C70" s="54">
        <v>4714.9348799999998</v>
      </c>
      <c r="D70" s="54">
        <v>3425.1670899999999</v>
      </c>
      <c r="E70" s="54">
        <v>3799.87192</v>
      </c>
      <c r="F70" s="213">
        <v>15127.973889999999</v>
      </c>
      <c r="G70" s="54">
        <v>5575.2451200000005</v>
      </c>
      <c r="H70" s="54">
        <v>5103</v>
      </c>
      <c r="I70" s="54">
        <v>4252.2940899999994</v>
      </c>
      <c r="J70" s="54">
        <v>6949</v>
      </c>
      <c r="K70" s="213">
        <v>21879.539209999999</v>
      </c>
      <c r="L70" s="54">
        <v>5873.3760300000004</v>
      </c>
      <c r="M70" s="124">
        <v>8869.9043199999996</v>
      </c>
      <c r="N70" s="124">
        <v>7741.7571699999999</v>
      </c>
      <c r="O70" s="124">
        <v>8037.562789999999</v>
      </c>
      <c r="P70" s="213">
        <v>30522.600310000002</v>
      </c>
      <c r="Q70" s="124">
        <v>5264</v>
      </c>
      <c r="R70" s="124">
        <v>6189</v>
      </c>
      <c r="S70" s="124">
        <v>5198</v>
      </c>
      <c r="T70" s="243">
        <v>3742</v>
      </c>
      <c r="U70" s="213">
        <v>20393</v>
      </c>
    </row>
    <row r="71" spans="1:21" s="221" customFormat="1">
      <c r="A71" s="54" t="s">
        <v>26</v>
      </c>
      <c r="B71" s="54">
        <v>18124</v>
      </c>
      <c r="C71" s="54">
        <v>18783.065119999999</v>
      </c>
      <c r="D71" s="54">
        <v>20087.832910000001</v>
      </c>
      <c r="E71" s="54">
        <v>21137.128079999999</v>
      </c>
      <c r="F71" s="213">
        <v>78132.026109999992</v>
      </c>
      <c r="G71" s="54">
        <v>22776.75488</v>
      </c>
      <c r="H71" s="54">
        <v>23919.677604529101</v>
      </c>
      <c r="I71" s="54">
        <v>20720.705910000001</v>
      </c>
      <c r="J71" s="54">
        <v>26048.292540680297</v>
      </c>
      <c r="K71" s="213">
        <v>93465.430935209399</v>
      </c>
      <c r="L71" s="124">
        <v>23045.623970000001</v>
      </c>
      <c r="M71" s="124">
        <v>24231.095679999999</v>
      </c>
      <c r="N71" s="124">
        <v>22944.242829999999</v>
      </c>
      <c r="O71" s="124">
        <v>24000.43721</v>
      </c>
      <c r="P71" s="213">
        <v>94221.399690000006</v>
      </c>
      <c r="Q71" s="124">
        <v>25677</v>
      </c>
      <c r="R71" s="124">
        <v>22400</v>
      </c>
      <c r="S71" s="124">
        <v>20342</v>
      </c>
      <c r="T71" s="124">
        <f>T69-T70</f>
        <v>21587</v>
      </c>
      <c r="U71" s="213">
        <f>U69-U70</f>
        <v>90007</v>
      </c>
    </row>
    <row r="72" spans="1:21" s="211" customFormat="1">
      <c r="A72" s="212" t="s">
        <v>27</v>
      </c>
      <c r="B72" s="54">
        <v>3599</v>
      </c>
      <c r="C72" s="54">
        <v>3309</v>
      </c>
      <c r="D72" s="54">
        <v>4560</v>
      </c>
      <c r="E72" s="54">
        <v>4628</v>
      </c>
      <c r="F72" s="213">
        <v>16096</v>
      </c>
      <c r="G72" s="54">
        <v>4542.4119199999996</v>
      </c>
      <c r="H72" s="54">
        <v>2347.0159399999998</v>
      </c>
      <c r="I72" s="54">
        <v>2722</v>
      </c>
      <c r="J72" s="54">
        <v>3119</v>
      </c>
      <c r="K72" s="213">
        <v>12730.42786</v>
      </c>
      <c r="L72" s="124">
        <v>3708</v>
      </c>
      <c r="M72" s="124">
        <v>3434.9154199999998</v>
      </c>
      <c r="N72" s="124">
        <v>4460</v>
      </c>
      <c r="O72" s="124">
        <v>4712.5257300000003</v>
      </c>
      <c r="P72" s="213">
        <v>16315.441149999999</v>
      </c>
      <c r="Q72" s="124">
        <v>4334</v>
      </c>
      <c r="R72" s="124">
        <v>5678</v>
      </c>
      <c r="S72" s="124">
        <v>4626</v>
      </c>
      <c r="T72" s="124">
        <v>6217</v>
      </c>
      <c r="U72" s="213">
        <f t="shared" ref="U72:U77" si="11">SUM(Q72:T72)</f>
        <v>20855</v>
      </c>
    </row>
    <row r="73" spans="1:21" s="211" customFormat="1">
      <c r="A73" s="212" t="s">
        <v>28</v>
      </c>
      <c r="B73" s="54">
        <v>402</v>
      </c>
      <c r="C73" s="54">
        <v>416</v>
      </c>
      <c r="D73" s="54">
        <v>441</v>
      </c>
      <c r="E73" s="54">
        <v>465</v>
      </c>
      <c r="F73" s="213">
        <v>1724</v>
      </c>
      <c r="G73" s="54">
        <v>429.97394000000003</v>
      </c>
      <c r="H73" s="54">
        <v>443</v>
      </c>
      <c r="I73" s="54">
        <v>429</v>
      </c>
      <c r="J73" s="54">
        <v>558.31303000000003</v>
      </c>
      <c r="K73" s="213">
        <v>1860.2869700000001</v>
      </c>
      <c r="L73" s="124">
        <v>491</v>
      </c>
      <c r="M73" s="124">
        <v>515</v>
      </c>
      <c r="N73" s="124">
        <v>531</v>
      </c>
      <c r="O73" s="124">
        <v>542.33897999999999</v>
      </c>
      <c r="P73" s="213">
        <v>2079.33898</v>
      </c>
      <c r="Q73" s="124">
        <v>602</v>
      </c>
      <c r="R73" s="124">
        <v>779</v>
      </c>
      <c r="S73" s="124">
        <v>802.4</v>
      </c>
      <c r="T73" s="124">
        <v>837</v>
      </c>
      <c r="U73" s="213">
        <v>3019</v>
      </c>
    </row>
    <row r="74" spans="1:21" s="211" customFormat="1">
      <c r="A74" s="210" t="s">
        <v>29</v>
      </c>
      <c r="B74" s="54">
        <v>287</v>
      </c>
      <c r="C74" s="54">
        <v>329</v>
      </c>
      <c r="D74" s="54">
        <v>26</v>
      </c>
      <c r="E74" s="54">
        <v>276</v>
      </c>
      <c r="F74" s="213">
        <v>918</v>
      </c>
      <c r="G74" s="54">
        <v>4.8801199999999998</v>
      </c>
      <c r="H74" s="54">
        <v>343</v>
      </c>
      <c r="I74" s="54">
        <v>360.70724000000001</v>
      </c>
      <c r="J74" s="54">
        <v>42.68336</v>
      </c>
      <c r="K74" s="213">
        <v>751.27071999999998</v>
      </c>
      <c r="L74" s="124">
        <v>126</v>
      </c>
      <c r="M74" s="124">
        <v>230</v>
      </c>
      <c r="N74" s="124">
        <v>275</v>
      </c>
      <c r="O74" s="124">
        <v>323.57405</v>
      </c>
      <c r="P74" s="213">
        <v>954.57404999999994</v>
      </c>
      <c r="Q74" s="124">
        <v>185</v>
      </c>
      <c r="R74" s="124">
        <v>940</v>
      </c>
      <c r="S74" s="124">
        <v>963</v>
      </c>
      <c r="T74" s="124">
        <v>559</v>
      </c>
      <c r="U74" s="213">
        <f t="shared" si="11"/>
        <v>2647</v>
      </c>
    </row>
    <row r="75" spans="1:21" s="211" customFormat="1">
      <c r="A75" s="210" t="s">
        <v>30</v>
      </c>
      <c r="B75" s="54">
        <v>0</v>
      </c>
      <c r="C75" s="54">
        <v>0</v>
      </c>
      <c r="D75" s="54">
        <v>0</v>
      </c>
      <c r="E75" s="54">
        <v>314.04621999999995</v>
      </c>
      <c r="F75" s="213">
        <v>314.04621999999995</v>
      </c>
      <c r="G75" s="54">
        <v>0</v>
      </c>
      <c r="H75" s="54">
        <v>0</v>
      </c>
      <c r="I75" s="54">
        <v>245</v>
      </c>
      <c r="J75" s="54">
        <v>160.24026999999998</v>
      </c>
      <c r="K75" s="213">
        <v>405.24027000000001</v>
      </c>
      <c r="L75" s="124">
        <v>0</v>
      </c>
      <c r="M75" s="124">
        <v>0</v>
      </c>
      <c r="N75" s="124">
        <v>1223</v>
      </c>
      <c r="O75" s="124">
        <v>-1000.0037</v>
      </c>
      <c r="P75" s="213">
        <v>222.99630000000002</v>
      </c>
      <c r="Q75" s="124">
        <v>0</v>
      </c>
      <c r="R75" s="124">
        <v>1225</v>
      </c>
      <c r="S75" s="124">
        <v>0</v>
      </c>
      <c r="T75" s="124">
        <v>0</v>
      </c>
      <c r="U75" s="213">
        <f t="shared" si="11"/>
        <v>1225</v>
      </c>
    </row>
    <row r="76" spans="1:21" s="211" customFormat="1">
      <c r="A76" s="210" t="s">
        <v>31</v>
      </c>
      <c r="B76" s="54">
        <v>0</v>
      </c>
      <c r="C76" s="54">
        <v>650</v>
      </c>
      <c r="D76" s="54">
        <v>0</v>
      </c>
      <c r="E76" s="54">
        <v>2555.5</v>
      </c>
      <c r="F76" s="213">
        <v>3205.5</v>
      </c>
      <c r="G76" s="54">
        <v>0</v>
      </c>
      <c r="H76" s="54">
        <v>350</v>
      </c>
      <c r="I76" s="54">
        <v>0</v>
      </c>
      <c r="J76" s="54">
        <v>75</v>
      </c>
      <c r="K76" s="213">
        <v>425</v>
      </c>
      <c r="L76" s="124">
        <v>0</v>
      </c>
      <c r="M76" s="124">
        <v>194</v>
      </c>
      <c r="N76" s="124">
        <v>0</v>
      </c>
      <c r="O76" s="124">
        <v>0</v>
      </c>
      <c r="P76" s="213">
        <v>194</v>
      </c>
      <c r="Q76" s="124">
        <v>0</v>
      </c>
      <c r="R76" s="124">
        <v>0</v>
      </c>
      <c r="S76" s="124">
        <v>0</v>
      </c>
      <c r="T76" s="124">
        <v>0</v>
      </c>
      <c r="U76" s="213">
        <f t="shared" si="11"/>
        <v>0</v>
      </c>
    </row>
    <row r="77" spans="1:21" s="211" customFormat="1">
      <c r="A77" s="210" t="s">
        <v>130</v>
      </c>
      <c r="B77" s="54"/>
      <c r="C77" s="54"/>
      <c r="D77" s="54"/>
      <c r="E77" s="54"/>
      <c r="F77" s="213"/>
      <c r="G77" s="54"/>
      <c r="H77" s="54"/>
      <c r="I77" s="54"/>
      <c r="J77" s="54"/>
      <c r="K77" s="213"/>
      <c r="L77" s="124"/>
      <c r="M77" s="124"/>
      <c r="N77" s="124"/>
      <c r="O77" s="124"/>
      <c r="P77" s="213"/>
      <c r="Q77" s="124"/>
      <c r="R77" s="124">
        <v>10258</v>
      </c>
      <c r="S77" s="124">
        <v>3437</v>
      </c>
      <c r="T77" s="124">
        <v>2479</v>
      </c>
      <c r="U77" s="213">
        <f t="shared" si="11"/>
        <v>16174</v>
      </c>
    </row>
    <row r="78" spans="1:21" ht="12.6" customHeight="1">
      <c r="A78" s="62" t="s">
        <v>32</v>
      </c>
      <c r="B78" s="38">
        <v>25600</v>
      </c>
      <c r="C78" s="38">
        <v>28202</v>
      </c>
      <c r="D78" s="38">
        <v>28540</v>
      </c>
      <c r="E78" s="38">
        <v>33175.546220000004</v>
      </c>
      <c r="F78" s="39">
        <v>115517.54621999999</v>
      </c>
      <c r="G78" s="38">
        <v>33329.265980000004</v>
      </c>
      <c r="H78" s="38">
        <v>32505.693544529102</v>
      </c>
      <c r="I78" s="38">
        <v>28729.70724</v>
      </c>
      <c r="J78" s="38">
        <v>36952.529200680299</v>
      </c>
      <c r="K78" s="39">
        <v>131517.19596520939</v>
      </c>
      <c r="L78" s="38">
        <v>33244</v>
      </c>
      <c r="M78" s="38">
        <v>37474.915419999998</v>
      </c>
      <c r="N78" s="38">
        <v>37175</v>
      </c>
      <c r="O78" s="38">
        <v>36616.435060000003</v>
      </c>
      <c r="P78" s="39">
        <v>144510.35047999999</v>
      </c>
      <c r="Q78" s="38">
        <v>36062</v>
      </c>
      <c r="R78" s="38">
        <v>47469</v>
      </c>
      <c r="S78" s="38">
        <v>35368.400000000001</v>
      </c>
      <c r="T78" s="38">
        <f>T70+T71+T72+T73+T74+T75+T76+T77</f>
        <v>35421</v>
      </c>
      <c r="U78" s="39">
        <f>SUM(U70:U77)</f>
        <v>154320</v>
      </c>
    </row>
    <row r="79" spans="1:21" ht="12.6" customHeight="1">
      <c r="A79" s="59"/>
      <c r="B79" s="60"/>
      <c r="C79" s="60"/>
      <c r="D79" s="60"/>
      <c r="E79" s="60"/>
      <c r="F79" s="61"/>
      <c r="G79" s="60"/>
      <c r="H79" s="60"/>
      <c r="I79" s="60"/>
      <c r="J79" s="60"/>
      <c r="K79" s="61"/>
      <c r="L79" s="126"/>
      <c r="M79" s="126"/>
      <c r="N79" s="126"/>
      <c r="O79" s="126"/>
      <c r="P79" s="61"/>
      <c r="Q79" s="126"/>
      <c r="R79" s="126"/>
      <c r="S79" s="126"/>
      <c r="T79" s="126"/>
      <c r="U79" s="61"/>
    </row>
    <row r="80" spans="1:21">
      <c r="A80" s="62" t="s">
        <v>33</v>
      </c>
      <c r="B80" s="38">
        <v>807.78377999999793</v>
      </c>
      <c r="C80" s="38">
        <v>19592.111239999998</v>
      </c>
      <c r="D80" s="38">
        <v>6902.1090899999981</v>
      </c>
      <c r="E80" s="38">
        <v>30568.406849999999</v>
      </c>
      <c r="F80" s="39">
        <v>57870.410959999994</v>
      </c>
      <c r="G80" s="38">
        <v>2651.7340199999962</v>
      </c>
      <c r="H80" s="38">
        <v>36529.306455470898</v>
      </c>
      <c r="I80" s="38">
        <v>13659.29276</v>
      </c>
      <c r="J80" s="38">
        <v>34930.470799319701</v>
      </c>
      <c r="K80" s="39">
        <v>87770.804034790606</v>
      </c>
      <c r="L80" s="38">
        <v>18932</v>
      </c>
      <c r="M80" s="38">
        <v>12802.084580000002</v>
      </c>
      <c r="N80" s="38">
        <v>7724</v>
      </c>
      <c r="O80" s="38">
        <v>18709.564939999997</v>
      </c>
      <c r="P80" s="39">
        <v>58167.649519999999</v>
      </c>
      <c r="Q80" s="38">
        <v>-291</v>
      </c>
      <c r="R80" s="38">
        <v>1990</v>
      </c>
      <c r="S80" s="38">
        <v>4499.5999999999985</v>
      </c>
      <c r="T80" s="38">
        <v>24727</v>
      </c>
      <c r="U80" s="39">
        <v>30926</v>
      </c>
    </row>
    <row r="81" spans="1:21" ht="6" customHeight="1">
      <c r="A81" s="33"/>
      <c r="B81" s="27"/>
      <c r="C81" s="27"/>
      <c r="D81" s="27"/>
      <c r="E81" s="27"/>
      <c r="F81" s="29"/>
      <c r="G81" s="27"/>
      <c r="H81" s="27"/>
      <c r="I81" s="27"/>
      <c r="J81" s="27"/>
      <c r="K81" s="29"/>
      <c r="L81" s="27"/>
      <c r="M81" s="27"/>
      <c r="N81" s="27"/>
      <c r="O81" s="27"/>
      <c r="P81" s="29"/>
      <c r="Q81" s="27"/>
      <c r="R81" s="27"/>
      <c r="S81" s="27"/>
      <c r="T81" s="27"/>
      <c r="U81" s="29"/>
    </row>
    <row r="82" spans="1:21">
      <c r="A82" s="63" t="s">
        <v>34</v>
      </c>
      <c r="B82" s="63">
        <v>16</v>
      </c>
      <c r="C82" s="63">
        <v>23.888369999999998</v>
      </c>
      <c r="D82" s="63">
        <v>149</v>
      </c>
      <c r="E82" s="63">
        <v>215.934</v>
      </c>
      <c r="F82" s="18">
        <v>404.82236999999998</v>
      </c>
      <c r="G82" s="63">
        <v>246.03529999999998</v>
      </c>
      <c r="H82" s="63">
        <v>259</v>
      </c>
      <c r="I82" s="63">
        <v>221.84278</v>
      </c>
      <c r="J82" s="63">
        <v>241</v>
      </c>
      <c r="K82" s="18">
        <v>967.87807999999995</v>
      </c>
      <c r="L82" s="20">
        <v>467</v>
      </c>
      <c r="M82" s="20">
        <v>380</v>
      </c>
      <c r="N82" s="20">
        <v>369.96034999999995</v>
      </c>
      <c r="O82" s="20">
        <v>273</v>
      </c>
      <c r="P82" s="18">
        <v>1489.9603499999998</v>
      </c>
      <c r="Q82" s="20">
        <v>228</v>
      </c>
      <c r="R82" s="20">
        <v>280</v>
      </c>
      <c r="S82" s="20">
        <v>253</v>
      </c>
      <c r="T82" s="20">
        <v>266</v>
      </c>
      <c r="U82" s="213">
        <f t="shared" ref="U82:U83" si="12">SUM(Q82:T82)</f>
        <v>1027</v>
      </c>
    </row>
    <row r="83" spans="1:21">
      <c r="A83" s="63" t="s">
        <v>35</v>
      </c>
      <c r="B83" s="63">
        <v>266</v>
      </c>
      <c r="C83" s="63">
        <v>267.76634999999999</v>
      </c>
      <c r="D83" s="63">
        <v>269</v>
      </c>
      <c r="E83" s="63">
        <v>121</v>
      </c>
      <c r="F83" s="18">
        <v>923.76634999999999</v>
      </c>
      <c r="G83" s="63">
        <v>303.78652</v>
      </c>
      <c r="H83" s="63">
        <v>403</v>
      </c>
      <c r="I83" s="63">
        <v>463</v>
      </c>
      <c r="J83" s="63">
        <v>491</v>
      </c>
      <c r="K83" s="18">
        <v>1660.7865200000001</v>
      </c>
      <c r="L83" s="20">
        <v>398</v>
      </c>
      <c r="M83" s="20">
        <v>458</v>
      </c>
      <c r="N83" s="20">
        <v>469.03161999999998</v>
      </c>
      <c r="O83" s="20">
        <v>480</v>
      </c>
      <c r="P83" s="18">
        <v>1805.03162</v>
      </c>
      <c r="Q83" s="20">
        <v>-455</v>
      </c>
      <c r="R83" s="20">
        <v>-434.5</v>
      </c>
      <c r="S83" s="20">
        <v>-528</v>
      </c>
      <c r="T83" s="20">
        <v>-524</v>
      </c>
      <c r="U83" s="213">
        <f t="shared" si="12"/>
        <v>-1941.5</v>
      </c>
    </row>
    <row r="84" spans="1:21">
      <c r="A84" s="62" t="s">
        <v>36</v>
      </c>
      <c r="B84" s="38">
        <v>557.78377999999793</v>
      </c>
      <c r="C84" s="38">
        <v>19348.233259999997</v>
      </c>
      <c r="D84" s="38">
        <v>6782.1090899999981</v>
      </c>
      <c r="E84" s="38">
        <v>30663.340850000001</v>
      </c>
      <c r="F84" s="39">
        <v>57351.466979999997</v>
      </c>
      <c r="G84" s="38">
        <v>2593.9827999999961</v>
      </c>
      <c r="H84" s="38">
        <v>36385.306455470898</v>
      </c>
      <c r="I84" s="38">
        <v>13418.135540000001</v>
      </c>
      <c r="J84" s="38">
        <v>34680.470799319701</v>
      </c>
      <c r="K84" s="39">
        <v>87077.895594790607</v>
      </c>
      <c r="L84" s="38">
        <v>19001</v>
      </c>
      <c r="M84" s="38">
        <v>12724.084580000002</v>
      </c>
      <c r="N84" s="38">
        <v>7624.9287300000005</v>
      </c>
      <c r="O84" s="38">
        <v>18502.564939999997</v>
      </c>
      <c r="P84" s="39">
        <v>57852.578249999999</v>
      </c>
      <c r="Q84" s="38">
        <v>-518</v>
      </c>
      <c r="R84" s="38">
        <v>1835.5</v>
      </c>
      <c r="S84" s="38">
        <v>4224.5999999999985</v>
      </c>
      <c r="T84" s="38">
        <f>T80+SUM(T82:T83)</f>
        <v>24469</v>
      </c>
      <c r="U84" s="39">
        <v>30011</v>
      </c>
    </row>
    <row r="85" spans="1:21" ht="7.35" customHeight="1">
      <c r="A85" s="63"/>
      <c r="B85" s="64"/>
      <c r="C85" s="64"/>
      <c r="D85" s="64"/>
      <c r="E85" s="64"/>
      <c r="F85" s="65"/>
      <c r="G85" s="64"/>
      <c r="H85" s="64"/>
      <c r="I85" s="64"/>
      <c r="J85" s="64"/>
      <c r="K85" s="65"/>
      <c r="L85" s="127"/>
      <c r="M85" s="127"/>
      <c r="N85" s="127"/>
      <c r="O85" s="127"/>
      <c r="P85" s="65"/>
      <c r="Q85" s="127"/>
      <c r="R85" s="127"/>
      <c r="S85" s="127"/>
      <c r="T85" s="127"/>
      <c r="U85" s="65"/>
    </row>
    <row r="86" spans="1:21">
      <c r="A86" s="59" t="s">
        <v>37</v>
      </c>
      <c r="B86" s="63">
        <v>72</v>
      </c>
      <c r="C86" s="63">
        <v>5407</v>
      </c>
      <c r="D86" s="63">
        <v>1188.43361</v>
      </c>
      <c r="E86" s="63">
        <v>7798.7065300000004</v>
      </c>
      <c r="F86" s="18">
        <v>14466.14014</v>
      </c>
      <c r="G86" s="63">
        <v>675.31525999999997</v>
      </c>
      <c r="H86" s="63">
        <v>9256</v>
      </c>
      <c r="I86" s="63">
        <v>2477.0440400000002</v>
      </c>
      <c r="J86" s="63">
        <v>7644</v>
      </c>
      <c r="K86" s="18">
        <v>20052.3593</v>
      </c>
      <c r="L86" s="20">
        <v>4608</v>
      </c>
      <c r="M86" s="20">
        <v>2476</v>
      </c>
      <c r="N86" s="20">
        <v>2550.5695599999999</v>
      </c>
      <c r="O86" s="20">
        <v>6576.4173600000004</v>
      </c>
      <c r="P86" s="18">
        <v>16211.123910000002</v>
      </c>
      <c r="Q86" s="20">
        <v>-362</v>
      </c>
      <c r="R86" s="20">
        <v>238</v>
      </c>
      <c r="S86" s="20">
        <v>1009</v>
      </c>
      <c r="T86" s="20">
        <v>15905</v>
      </c>
      <c r="U86" s="213">
        <v>16790</v>
      </c>
    </row>
    <row r="87" spans="1:21">
      <c r="A87" s="19" t="s">
        <v>38</v>
      </c>
      <c r="B87" s="63">
        <v>-262</v>
      </c>
      <c r="C87" s="63">
        <v>-162</v>
      </c>
      <c r="D87" s="63">
        <v>-297.16061999999999</v>
      </c>
      <c r="E87" s="63">
        <v>-349.93089000000003</v>
      </c>
      <c r="F87" s="18">
        <v>-1071.09151</v>
      </c>
      <c r="G87" s="63">
        <v>-433.67930000000001</v>
      </c>
      <c r="H87" s="63">
        <v>-749</v>
      </c>
      <c r="I87" s="63">
        <v>-427</v>
      </c>
      <c r="J87" s="63">
        <v>-792</v>
      </c>
      <c r="K87" s="18">
        <v>-2401.6792999999998</v>
      </c>
      <c r="L87" s="20">
        <v>-441</v>
      </c>
      <c r="M87" s="20">
        <v>-1339.7233000000001</v>
      </c>
      <c r="N87" s="20">
        <v>-690.38681999999994</v>
      </c>
      <c r="O87" s="20">
        <v>149.80103</v>
      </c>
      <c r="P87" s="18">
        <v>-2321.3090900000002</v>
      </c>
      <c r="Q87" s="20">
        <v>-255</v>
      </c>
      <c r="R87" s="20">
        <v>-264</v>
      </c>
      <c r="S87" s="20">
        <v>-318</v>
      </c>
      <c r="T87" s="20">
        <v>134</v>
      </c>
      <c r="U87" s="213">
        <f t="shared" ref="U87" si="13">SUM(Q87:T87)</f>
        <v>-703</v>
      </c>
    </row>
    <row r="88" spans="1:21">
      <c r="A88" s="62" t="s">
        <v>39</v>
      </c>
      <c r="B88" s="38">
        <v>223.78377999999793</v>
      </c>
      <c r="C88" s="38">
        <v>13779.233259999997</v>
      </c>
      <c r="D88" s="38">
        <v>5296.5148599999984</v>
      </c>
      <c r="E88" s="38">
        <v>22514.703430000001</v>
      </c>
      <c r="F88" s="39">
        <v>41814.235329999996</v>
      </c>
      <c r="G88" s="38">
        <v>1484.9882399999963</v>
      </c>
      <c r="H88" s="38">
        <v>26380.306455470898</v>
      </c>
      <c r="I88" s="38">
        <v>10514.0915</v>
      </c>
      <c r="J88" s="38">
        <v>26244.470799319701</v>
      </c>
      <c r="K88" s="39">
        <v>64623.856994790607</v>
      </c>
      <c r="L88" s="38">
        <v>13952</v>
      </c>
      <c r="M88" s="38">
        <v>8908.3612800000028</v>
      </c>
      <c r="N88" s="38">
        <v>4383.9723500000009</v>
      </c>
      <c r="O88" s="38">
        <v>12075.948609999998</v>
      </c>
      <c r="P88" s="39">
        <v>39320.145249999994</v>
      </c>
      <c r="Q88" s="38">
        <v>-887</v>
      </c>
      <c r="R88" s="38">
        <v>1809.5</v>
      </c>
      <c r="S88" s="38">
        <v>2897.5999999999985</v>
      </c>
      <c r="T88" s="38">
        <f>T84-T86+T87</f>
        <v>8698</v>
      </c>
      <c r="U88" s="39">
        <f>U84-U86+U87</f>
        <v>12518</v>
      </c>
    </row>
    <row r="89" spans="1:21" ht="14.65" customHeight="1">
      <c r="A89" s="17" t="s">
        <v>40</v>
      </c>
      <c r="B89" s="17">
        <v>355</v>
      </c>
      <c r="C89" s="17">
        <v>0</v>
      </c>
      <c r="D89" s="17">
        <v>0</v>
      </c>
      <c r="E89" s="17">
        <v>0</v>
      </c>
      <c r="F89" s="18">
        <v>355</v>
      </c>
      <c r="G89" s="17">
        <v>0</v>
      </c>
      <c r="H89" s="17">
        <v>0</v>
      </c>
      <c r="I89" s="17">
        <v>0</v>
      </c>
      <c r="J89" s="17">
        <v>0</v>
      </c>
      <c r="K89" s="18">
        <v>0</v>
      </c>
      <c r="L89" s="123">
        <v>0</v>
      </c>
      <c r="M89" s="123">
        <v>0</v>
      </c>
      <c r="N89" s="123">
        <v>0</v>
      </c>
      <c r="O89" s="123">
        <v>0</v>
      </c>
      <c r="P89" s="18">
        <v>0</v>
      </c>
      <c r="Q89" s="123">
        <v>0</v>
      </c>
      <c r="R89" s="123">
        <v>0</v>
      </c>
      <c r="S89" s="123">
        <v>0</v>
      </c>
      <c r="T89" s="123">
        <v>0</v>
      </c>
      <c r="U89" s="18">
        <v>0</v>
      </c>
    </row>
    <row r="90" spans="1:21" collapsed="1">
      <c r="A90" s="48" t="s">
        <v>41</v>
      </c>
      <c r="B90" s="49">
        <v>578.78377999999793</v>
      </c>
      <c r="C90" s="49">
        <v>13779.233259999997</v>
      </c>
      <c r="D90" s="49">
        <v>5296.5148599999984</v>
      </c>
      <c r="E90" s="49">
        <v>22514.703430000001</v>
      </c>
      <c r="F90" s="49">
        <v>42169.235329999996</v>
      </c>
      <c r="G90" s="49">
        <v>1484.9882399999963</v>
      </c>
      <c r="H90" s="49">
        <v>26380.306455470898</v>
      </c>
      <c r="I90" s="49">
        <v>10514.0915</v>
      </c>
      <c r="J90" s="49">
        <v>26244.470799319701</v>
      </c>
      <c r="K90" s="49">
        <v>64623.856994790607</v>
      </c>
      <c r="L90" s="49">
        <v>13952</v>
      </c>
      <c r="M90" s="49">
        <v>8908.3612800000028</v>
      </c>
      <c r="N90" s="49">
        <v>4383.9723500000009</v>
      </c>
      <c r="O90" s="49">
        <v>12075.948609999998</v>
      </c>
      <c r="P90" s="119">
        <v>39320.145249999994</v>
      </c>
      <c r="Q90" s="49">
        <v>-887</v>
      </c>
      <c r="R90" s="49">
        <v>1809.5</v>
      </c>
      <c r="S90" s="49">
        <v>2897.5999999999985</v>
      </c>
      <c r="T90" s="49">
        <f>SUM(T88:T89)</f>
        <v>8698</v>
      </c>
      <c r="U90" s="49">
        <f>SUM(U88:U89)</f>
        <v>12518</v>
      </c>
    </row>
    <row r="91" spans="1:21">
      <c r="A91" s="59" t="s">
        <v>42</v>
      </c>
      <c r="B91" s="63">
        <v>0</v>
      </c>
      <c r="C91" s="63">
        <v>-472</v>
      </c>
      <c r="D91" s="63">
        <v>-439</v>
      </c>
      <c r="E91" s="63">
        <v>-1522</v>
      </c>
      <c r="F91" s="18">
        <v>-2433</v>
      </c>
      <c r="G91" s="63">
        <v>-1094</v>
      </c>
      <c r="H91" s="63">
        <v>-2030</v>
      </c>
      <c r="I91" s="63">
        <v>-1904</v>
      </c>
      <c r="J91" s="63">
        <v>-3752</v>
      </c>
      <c r="K91" s="18">
        <v>-8780</v>
      </c>
      <c r="L91" s="20">
        <v>-2650.3372453216002</v>
      </c>
      <c r="M91" s="20">
        <v>-2892.1456527073001</v>
      </c>
      <c r="N91" s="20">
        <v>-1859.3238478911001</v>
      </c>
      <c r="O91" s="20">
        <v>-3129.9550803466</v>
      </c>
      <c r="P91" s="209">
        <v>-10531.7618262666</v>
      </c>
      <c r="Q91" s="20">
        <v>962</v>
      </c>
      <c r="R91" s="20">
        <v>-3521</v>
      </c>
      <c r="S91" s="20">
        <v>-3748</v>
      </c>
      <c r="T91" s="20">
        <v>-3867</v>
      </c>
      <c r="U91" s="209">
        <v>-10174</v>
      </c>
    </row>
    <row r="92" spans="1:21" collapsed="1">
      <c r="A92" s="48" t="s">
        <v>43</v>
      </c>
      <c r="B92" s="49">
        <v>578.78377999999793</v>
      </c>
      <c r="C92" s="49">
        <v>13307.233259999997</v>
      </c>
      <c r="D92" s="49">
        <v>4857.5148599999984</v>
      </c>
      <c r="E92" s="49">
        <v>20992.703430000001</v>
      </c>
      <c r="F92" s="49">
        <v>39736.235329999996</v>
      </c>
      <c r="G92" s="49">
        <v>390.98823999999627</v>
      </c>
      <c r="H92" s="49">
        <v>24350.306455470898</v>
      </c>
      <c r="I92" s="49">
        <v>8610.0915000000005</v>
      </c>
      <c r="J92" s="49">
        <v>22492.470799319701</v>
      </c>
      <c r="K92" s="49">
        <v>55843.856994790607</v>
      </c>
      <c r="L92" s="49">
        <v>11301.6627546784</v>
      </c>
      <c r="M92" s="49">
        <v>6016.2156272927023</v>
      </c>
      <c r="N92" s="49">
        <v>2524.6485021089011</v>
      </c>
      <c r="O92" s="49">
        <v>8945.9935296533986</v>
      </c>
      <c r="P92" s="119">
        <v>28788.383423733394</v>
      </c>
      <c r="Q92" s="49">
        <v>75</v>
      </c>
      <c r="R92" s="49">
        <v>-1711.5</v>
      </c>
      <c r="S92" s="49">
        <v>-850.40000000000146</v>
      </c>
      <c r="T92" s="49">
        <f>SUM(T90:T91)</f>
        <v>4831</v>
      </c>
      <c r="U92" s="119">
        <f>SUM(U90:U91)</f>
        <v>2344</v>
      </c>
    </row>
    <row r="93" spans="1:21">
      <c r="A93" s="48" t="s">
        <v>44</v>
      </c>
      <c r="B93" s="120">
        <v>8.3493281978043871E-3</v>
      </c>
      <c r="C93" s="120">
        <v>0.19160331250359958</v>
      </c>
      <c r="D93" s="120">
        <v>6.978987471624376E-2</v>
      </c>
      <c r="E93" s="120">
        <v>0.30007580877097689</v>
      </c>
      <c r="F93" s="120">
        <v>0.56966246136422283</v>
      </c>
      <c r="G93" s="120">
        <v>5.5321217952345389E-3</v>
      </c>
      <c r="H93" s="120">
        <v>0.33967060673293853</v>
      </c>
      <c r="I93" s="120">
        <v>0.12150848856900932</v>
      </c>
      <c r="J93" s="120">
        <v>0.31785188512972273</v>
      </c>
      <c r="K93" s="208">
        <v>0.78589120148034852</v>
      </c>
      <c r="L93" s="120">
        <v>0.16117602331258415</v>
      </c>
      <c r="M93" s="120">
        <v>8.7885700493648411E-2</v>
      </c>
      <c r="N93" s="120">
        <v>3.7266384762331371E-2</v>
      </c>
      <c r="O93" s="120">
        <v>0.13362200940483046</v>
      </c>
      <c r="P93" s="121">
        <v>0.42172748668727411</v>
      </c>
      <c r="Q93" s="120">
        <v>1.1164036915748735E-3</v>
      </c>
      <c r="R93" s="120">
        <v>-2.6013405681455475E-2</v>
      </c>
      <c r="S93" s="120">
        <v>-1.3122849250806312E-2</v>
      </c>
      <c r="T93" s="208">
        <v>0.08</v>
      </c>
      <c r="U93" s="121">
        <f>U92/U97</f>
        <v>3.5764418675617943E-2</v>
      </c>
    </row>
    <row r="94" spans="1:21" ht="13.15" customHeight="1">
      <c r="A94" s="59"/>
      <c r="B94" s="63"/>
      <c r="C94" s="63"/>
      <c r="D94" s="63"/>
      <c r="E94" s="63"/>
      <c r="F94" s="18"/>
      <c r="G94" s="63"/>
      <c r="H94" s="63"/>
      <c r="I94" s="63"/>
      <c r="J94" s="63"/>
      <c r="K94" s="18"/>
      <c r="L94" s="20"/>
      <c r="M94" s="20"/>
      <c r="N94" s="20"/>
      <c r="O94" s="20"/>
      <c r="P94" s="18"/>
      <c r="Q94" s="20"/>
      <c r="R94" s="20"/>
      <c r="S94" s="20"/>
      <c r="T94" s="20"/>
      <c r="U94" s="18"/>
    </row>
    <row r="95" spans="1:21">
      <c r="A95" s="80" t="s">
        <v>94</v>
      </c>
      <c r="B95" s="67">
        <v>3252</v>
      </c>
      <c r="C95" s="67">
        <v>17194</v>
      </c>
      <c r="D95" s="67">
        <v>7819</v>
      </c>
      <c r="E95" s="67">
        <v>24229</v>
      </c>
      <c r="F95" s="113">
        <v>52494</v>
      </c>
      <c r="G95" s="67">
        <v>5004</v>
      </c>
      <c r="H95" s="67">
        <v>28713</v>
      </c>
      <c r="I95" s="67">
        <v>11961</v>
      </c>
      <c r="J95" s="67">
        <v>27286</v>
      </c>
      <c r="K95" s="113">
        <v>72965</v>
      </c>
      <c r="L95" s="67">
        <v>15249.790754678401</v>
      </c>
      <c r="M95" s="67">
        <v>12502.088627292702</v>
      </c>
      <c r="N95" s="67">
        <v>7929</v>
      </c>
      <c r="O95" s="67">
        <v>14482</v>
      </c>
      <c r="P95" s="114">
        <v>49995</v>
      </c>
      <c r="Q95" s="67">
        <v>3870</v>
      </c>
      <c r="R95" s="67">
        <v>9636</v>
      </c>
      <c r="S95" s="67">
        <v>5197</v>
      </c>
      <c r="T95" s="67">
        <v>21772</v>
      </c>
      <c r="U95" s="114">
        <f>SUM(Q95:T95)</f>
        <v>40475</v>
      </c>
    </row>
    <row r="96" spans="1:21">
      <c r="A96" s="80" t="s">
        <v>95</v>
      </c>
      <c r="B96" s="66">
        <v>0.05</v>
      </c>
      <c r="C96" s="66">
        <v>0.25</v>
      </c>
      <c r="D96" s="66">
        <v>0.11</v>
      </c>
      <c r="E96" s="66">
        <v>0.34</v>
      </c>
      <c r="F96" s="66">
        <v>0.75</v>
      </c>
      <c r="G96" s="66">
        <v>7.0000000000000007E-2</v>
      </c>
      <c r="H96" s="66">
        <v>0.4</v>
      </c>
      <c r="I96" s="66">
        <v>0.17</v>
      </c>
      <c r="J96" s="66">
        <v>0.39</v>
      </c>
      <c r="K96" s="66">
        <v>1.02</v>
      </c>
      <c r="L96" s="66">
        <v>0.2174843126069595</v>
      </c>
      <c r="M96" s="66">
        <v>0.18018018084873277</v>
      </c>
      <c r="N96" s="66">
        <v>0.11704012044991587</v>
      </c>
      <c r="O96" s="66">
        <v>0.21631067961165049</v>
      </c>
      <c r="P96" s="115">
        <v>0.73</v>
      </c>
      <c r="Q96" s="66">
        <v>5.7606430485263468E-2</v>
      </c>
      <c r="R96" s="66">
        <v>0.14645934977885186</v>
      </c>
      <c r="S96" s="66">
        <v>8.0196904464299487E-2</v>
      </c>
      <c r="T96" s="66">
        <f>T95/T97</f>
        <v>0.33603951227041212</v>
      </c>
      <c r="U96" s="115">
        <f>U95/U97</f>
        <v>0.61756179432407687</v>
      </c>
    </row>
    <row r="97" spans="1:21" collapsed="1">
      <c r="A97" s="68" t="s">
        <v>45</v>
      </c>
      <c r="B97" s="69">
        <v>69321</v>
      </c>
      <c r="C97" s="69">
        <v>69452</v>
      </c>
      <c r="D97" s="69">
        <v>69602</v>
      </c>
      <c r="E97" s="69">
        <v>69958</v>
      </c>
      <c r="F97" s="70">
        <v>69754</v>
      </c>
      <c r="G97" s="69">
        <v>70676</v>
      </c>
      <c r="H97" s="69">
        <v>71688</v>
      </c>
      <c r="I97" s="69">
        <v>70860</v>
      </c>
      <c r="J97" s="69">
        <v>70764</v>
      </c>
      <c r="K97" s="70">
        <v>71058</v>
      </c>
      <c r="L97" s="128">
        <v>70120</v>
      </c>
      <c r="M97" s="128">
        <v>68455</v>
      </c>
      <c r="N97" s="128">
        <v>67746</v>
      </c>
      <c r="O97" s="128">
        <v>66950</v>
      </c>
      <c r="P97" s="70">
        <v>68263</v>
      </c>
      <c r="Q97" s="128">
        <v>67180</v>
      </c>
      <c r="R97" s="128">
        <v>65793</v>
      </c>
      <c r="S97" s="128">
        <v>64803</v>
      </c>
      <c r="T97" s="128">
        <v>64790</v>
      </c>
      <c r="U97" s="70">
        <v>65540</v>
      </c>
    </row>
    <row r="98" spans="1:21" ht="7.35" customHeight="1">
      <c r="A98" s="71"/>
      <c r="B98" s="72"/>
      <c r="C98" s="72"/>
      <c r="D98" s="72"/>
      <c r="E98" s="72"/>
      <c r="F98" s="73"/>
      <c r="G98" s="72"/>
      <c r="H98" s="72"/>
      <c r="I98" s="72"/>
      <c r="J98" s="72"/>
      <c r="K98" s="73"/>
      <c r="L98" s="72"/>
      <c r="M98" s="72"/>
      <c r="N98" s="72"/>
      <c r="O98" s="72"/>
      <c r="P98" s="74"/>
      <c r="Q98" s="72"/>
      <c r="R98" s="72"/>
      <c r="S98" s="72"/>
      <c r="T98" s="72"/>
      <c r="U98" s="74"/>
    </row>
    <row r="99" spans="1:21">
      <c r="A99" s="75" t="s">
        <v>46</v>
      </c>
      <c r="B99" s="76">
        <v>578.78377999999793</v>
      </c>
      <c r="C99" s="76">
        <v>13779.233259999997</v>
      </c>
      <c r="D99" s="76">
        <v>5296.5148599999984</v>
      </c>
      <c r="E99" s="76">
        <v>22514.703430000001</v>
      </c>
      <c r="F99" s="18">
        <v>42169.235329999996</v>
      </c>
      <c r="G99" s="76">
        <v>1484.9882399999963</v>
      </c>
      <c r="H99" s="76">
        <v>26380.306455470898</v>
      </c>
      <c r="I99" s="76">
        <v>10514.0915</v>
      </c>
      <c r="J99" s="76">
        <v>26244.470799319701</v>
      </c>
      <c r="K99" s="18">
        <v>64623.856994790607</v>
      </c>
      <c r="L99" s="76">
        <v>13952</v>
      </c>
      <c r="M99" s="76">
        <v>8908</v>
      </c>
      <c r="N99" s="76">
        <v>4383.9723500000009</v>
      </c>
      <c r="O99" s="76">
        <v>12075.948609999998</v>
      </c>
      <c r="P99" s="18">
        <v>39320.145249999994</v>
      </c>
      <c r="Q99" s="76">
        <v>-887</v>
      </c>
      <c r="R99" s="76">
        <v>1809.5</v>
      </c>
      <c r="S99" s="76">
        <v>2897.5999999999985</v>
      </c>
      <c r="T99" s="76">
        <f>T90</f>
        <v>8698</v>
      </c>
      <c r="U99" s="18">
        <f>U90</f>
        <v>12518</v>
      </c>
    </row>
    <row r="100" spans="1:21">
      <c r="A100" s="75" t="s">
        <v>47</v>
      </c>
      <c r="B100" s="76">
        <v>289</v>
      </c>
      <c r="C100" s="76">
        <v>5407</v>
      </c>
      <c r="D100" s="76">
        <v>1188</v>
      </c>
      <c r="E100" s="76">
        <v>7799</v>
      </c>
      <c r="F100" s="18">
        <v>14683</v>
      </c>
      <c r="G100" s="76">
        <v>675</v>
      </c>
      <c r="H100" s="76">
        <v>9256</v>
      </c>
      <c r="I100" s="76">
        <v>2477</v>
      </c>
      <c r="J100" s="76">
        <v>7644</v>
      </c>
      <c r="K100" s="18">
        <v>20052</v>
      </c>
      <c r="L100" s="76">
        <v>4608</v>
      </c>
      <c r="M100" s="76">
        <v>2476</v>
      </c>
      <c r="N100" s="76">
        <v>2551</v>
      </c>
      <c r="O100" s="76">
        <v>6577</v>
      </c>
      <c r="P100" s="18">
        <v>16212</v>
      </c>
      <c r="Q100" s="76">
        <v>114</v>
      </c>
      <c r="R100" s="76">
        <v>-238</v>
      </c>
      <c r="S100" s="76">
        <v>1009</v>
      </c>
      <c r="T100" s="76">
        <f>T86</f>
        <v>15905</v>
      </c>
      <c r="U100" s="18">
        <f>U86</f>
        <v>16790</v>
      </c>
    </row>
    <row r="101" spans="1:21">
      <c r="A101" s="75" t="s">
        <v>48</v>
      </c>
      <c r="B101" s="76">
        <v>250</v>
      </c>
      <c r="C101" s="76">
        <v>243.87797999999998</v>
      </c>
      <c r="D101" s="76">
        <v>120</v>
      </c>
      <c r="E101" s="76">
        <v>-94.933999999999997</v>
      </c>
      <c r="F101" s="18">
        <v>518.94398000000001</v>
      </c>
      <c r="G101" s="76">
        <v>57.751220000000018</v>
      </c>
      <c r="H101" s="76">
        <v>144</v>
      </c>
      <c r="I101" s="76">
        <v>241.15722</v>
      </c>
      <c r="J101" s="76">
        <v>250</v>
      </c>
      <c r="K101" s="18">
        <v>692.90844000000004</v>
      </c>
      <c r="L101" s="76">
        <v>-69</v>
      </c>
      <c r="M101" s="76">
        <v>78</v>
      </c>
      <c r="N101" s="76">
        <v>99.071270000000027</v>
      </c>
      <c r="O101" s="76">
        <v>207</v>
      </c>
      <c r="P101" s="18">
        <v>315.07127000000003</v>
      </c>
      <c r="Q101" s="76">
        <v>227</v>
      </c>
      <c r="R101" s="76">
        <v>155</v>
      </c>
      <c r="S101" s="76">
        <v>275</v>
      </c>
      <c r="T101" s="76">
        <v>258</v>
      </c>
      <c r="U101" s="18">
        <v>915</v>
      </c>
    </row>
    <row r="102" spans="1:21">
      <c r="A102" s="75" t="s">
        <v>49</v>
      </c>
      <c r="B102" s="76">
        <v>7424</v>
      </c>
      <c r="C102" s="76">
        <v>8258</v>
      </c>
      <c r="D102" s="76">
        <v>7861</v>
      </c>
      <c r="E102" s="76">
        <v>9687</v>
      </c>
      <c r="F102" s="18">
        <v>33230</v>
      </c>
      <c r="G102" s="76">
        <v>9467</v>
      </c>
      <c r="H102" s="76">
        <v>10861</v>
      </c>
      <c r="I102" s="76">
        <v>10200</v>
      </c>
      <c r="J102" s="76">
        <v>11259</v>
      </c>
      <c r="K102" s="18">
        <v>41787</v>
      </c>
      <c r="L102" s="76">
        <v>10297</v>
      </c>
      <c r="M102" s="76">
        <v>11496</v>
      </c>
      <c r="N102" s="76">
        <v>11984</v>
      </c>
      <c r="O102" s="76">
        <v>12176</v>
      </c>
      <c r="P102" s="18">
        <v>45953</v>
      </c>
      <c r="Q102" s="76">
        <v>11957</v>
      </c>
      <c r="R102" s="76">
        <v>13136</v>
      </c>
      <c r="S102" s="76">
        <v>14252</v>
      </c>
      <c r="T102" s="76">
        <v>26900</v>
      </c>
      <c r="U102" s="18">
        <v>66245</v>
      </c>
    </row>
    <row r="103" spans="1:21" ht="8.65" customHeight="1">
      <c r="A103" s="75"/>
      <c r="B103" s="77"/>
      <c r="C103" s="77"/>
      <c r="D103" s="77"/>
      <c r="E103" s="77"/>
      <c r="F103" s="78"/>
      <c r="G103" s="77"/>
      <c r="H103" s="77"/>
      <c r="I103" s="77"/>
      <c r="J103" s="77"/>
      <c r="K103" s="78"/>
      <c r="L103" s="77"/>
      <c r="M103" s="77"/>
      <c r="N103" s="77"/>
      <c r="O103" s="77"/>
      <c r="P103" s="78"/>
      <c r="Q103" s="77"/>
      <c r="R103" s="77"/>
      <c r="S103" s="77"/>
      <c r="T103" s="77"/>
      <c r="U103" s="78"/>
    </row>
    <row r="104" spans="1:21">
      <c r="A104" s="43" t="s">
        <v>50</v>
      </c>
      <c r="B104" s="43">
        <v>8541.7837799999979</v>
      </c>
      <c r="C104" s="43">
        <v>27688.111239999998</v>
      </c>
      <c r="D104" s="43">
        <v>14465.514859999999</v>
      </c>
      <c r="E104" s="43">
        <v>39905.76943</v>
      </c>
      <c r="F104" s="122">
        <v>90601.179309999992</v>
      </c>
      <c r="G104" s="43">
        <v>11684.739459999997</v>
      </c>
      <c r="H104" s="43">
        <v>46641.306455470898</v>
      </c>
      <c r="I104" s="43">
        <v>23432.24872</v>
      </c>
      <c r="J104" s="43">
        <v>45397.470799319701</v>
      </c>
      <c r="K104" s="122">
        <v>127155.76543479061</v>
      </c>
      <c r="L104" s="43">
        <v>28788</v>
      </c>
      <c r="M104" s="43">
        <v>22958</v>
      </c>
      <c r="N104" s="43">
        <v>19018.04362</v>
      </c>
      <c r="O104" s="43">
        <v>31035.948609999999</v>
      </c>
      <c r="P104" s="122">
        <v>101799.99223</v>
      </c>
      <c r="Q104" s="43">
        <v>11411</v>
      </c>
      <c r="R104" s="43">
        <v>14862.5</v>
      </c>
      <c r="S104" s="43">
        <v>18433.599999999999</v>
      </c>
      <c r="T104" s="43">
        <f>T99+T100+T101+T102</f>
        <v>51761</v>
      </c>
      <c r="U104" s="122">
        <f>U99+U100+U101+U102</f>
        <v>96468</v>
      </c>
    </row>
    <row r="105" spans="1:21">
      <c r="A105" s="56" t="s">
        <v>130</v>
      </c>
      <c r="B105" s="19"/>
      <c r="C105" s="19"/>
      <c r="D105" s="19"/>
      <c r="E105" s="19"/>
      <c r="F105" s="55"/>
      <c r="G105" s="19"/>
      <c r="H105" s="19"/>
      <c r="I105" s="19"/>
      <c r="J105" s="19"/>
      <c r="K105" s="55"/>
      <c r="L105" s="32"/>
      <c r="M105" s="32"/>
      <c r="N105" s="32"/>
      <c r="O105" s="32"/>
      <c r="P105" s="55"/>
      <c r="Q105" s="32"/>
      <c r="R105" s="32">
        <v>10258</v>
      </c>
      <c r="S105" s="32">
        <v>3437</v>
      </c>
      <c r="T105" s="32">
        <v>2479</v>
      </c>
      <c r="U105" s="55">
        <v>16174</v>
      </c>
    </row>
    <row r="106" spans="1:21">
      <c r="A106" s="75" t="s">
        <v>129</v>
      </c>
      <c r="B106" s="76">
        <v>518</v>
      </c>
      <c r="C106" s="76">
        <v>1061</v>
      </c>
      <c r="D106" s="76">
        <v>174</v>
      </c>
      <c r="E106" s="76">
        <v>3541</v>
      </c>
      <c r="F106" s="18">
        <v>5294</v>
      </c>
      <c r="G106" s="76">
        <v>128</v>
      </c>
      <c r="H106" s="76">
        <v>1329</v>
      </c>
      <c r="I106" s="76">
        <v>1471</v>
      </c>
      <c r="J106" s="76">
        <v>797</v>
      </c>
      <c r="K106" s="18">
        <v>3725</v>
      </c>
      <c r="L106" s="76">
        <v>648</v>
      </c>
      <c r="M106" s="76">
        <v>601</v>
      </c>
      <c r="N106" s="76">
        <v>1654</v>
      </c>
      <c r="O106" s="76">
        <v>3037</v>
      </c>
      <c r="P106" s="18">
        <v>5940</v>
      </c>
      <c r="Q106" s="76">
        <v>4010</v>
      </c>
      <c r="R106" s="76">
        <v>3592</v>
      </c>
      <c r="S106" s="76">
        <v>12465</v>
      </c>
      <c r="T106" s="76">
        <v>3948</v>
      </c>
      <c r="U106" s="18">
        <v>24015</v>
      </c>
    </row>
    <row r="107" spans="1:21">
      <c r="A107" s="75" t="s">
        <v>51</v>
      </c>
      <c r="B107" s="76">
        <v>262</v>
      </c>
      <c r="C107" s="76">
        <v>162</v>
      </c>
      <c r="D107" s="76">
        <v>297</v>
      </c>
      <c r="E107" s="76">
        <v>350</v>
      </c>
      <c r="F107" s="18">
        <v>1071</v>
      </c>
      <c r="G107" s="76">
        <v>434</v>
      </c>
      <c r="H107" s="76">
        <v>749</v>
      </c>
      <c r="I107" s="76">
        <v>427</v>
      </c>
      <c r="J107" s="76">
        <v>792</v>
      </c>
      <c r="K107" s="18">
        <v>2402</v>
      </c>
      <c r="L107" s="76">
        <v>441</v>
      </c>
      <c r="M107" s="76">
        <v>1340</v>
      </c>
      <c r="N107" s="76">
        <v>690</v>
      </c>
      <c r="O107" s="76">
        <v>-150</v>
      </c>
      <c r="P107" s="18">
        <v>2321</v>
      </c>
      <c r="Q107" s="76">
        <v>255</v>
      </c>
      <c r="R107" s="76">
        <v>264</v>
      </c>
      <c r="S107" s="76">
        <v>318</v>
      </c>
      <c r="T107" s="76">
        <v>-134</v>
      </c>
      <c r="U107" s="18">
        <v>703</v>
      </c>
    </row>
    <row r="108" spans="1:21">
      <c r="A108" s="79" t="s">
        <v>52</v>
      </c>
      <c r="B108" s="77">
        <v>3281</v>
      </c>
      <c r="C108" s="77">
        <v>4809</v>
      </c>
      <c r="D108" s="77">
        <v>3519</v>
      </c>
      <c r="E108" s="77">
        <v>3858</v>
      </c>
      <c r="F108" s="206">
        <v>15467</v>
      </c>
      <c r="G108" s="77">
        <v>5666</v>
      </c>
      <c r="H108" s="77">
        <v>5195</v>
      </c>
      <c r="I108" s="77">
        <v>4343</v>
      </c>
      <c r="J108" s="77">
        <v>7175</v>
      </c>
      <c r="K108" s="206">
        <v>22379</v>
      </c>
      <c r="L108" s="77">
        <v>6002</v>
      </c>
      <c r="M108" s="77">
        <v>9012</v>
      </c>
      <c r="N108" s="77">
        <v>7882</v>
      </c>
      <c r="O108" s="77">
        <v>8690</v>
      </c>
      <c r="P108" s="206">
        <v>31586</v>
      </c>
      <c r="Q108" s="77">
        <v>5660</v>
      </c>
      <c r="R108" s="77">
        <v>6837</v>
      </c>
      <c r="S108" s="77">
        <v>6419</v>
      </c>
      <c r="T108" s="77">
        <v>4802</v>
      </c>
      <c r="U108" s="206">
        <v>23718</v>
      </c>
    </row>
    <row r="109" spans="1:21" s="105" customFormat="1">
      <c r="A109" s="219" t="s">
        <v>53</v>
      </c>
      <c r="B109" s="220">
        <v>12602.783779999998</v>
      </c>
      <c r="C109" s="220">
        <v>33720.111239999998</v>
      </c>
      <c r="D109" s="220">
        <v>18455.514859999999</v>
      </c>
      <c r="E109" s="220">
        <v>47654.76943</v>
      </c>
      <c r="F109" s="29">
        <v>112433.17930999999</v>
      </c>
      <c r="G109" s="220">
        <v>17912.739459999997</v>
      </c>
      <c r="H109" s="220">
        <v>53914.306455470898</v>
      </c>
      <c r="I109" s="220">
        <v>29673.24872</v>
      </c>
      <c r="J109" s="220">
        <v>54161.470799319701</v>
      </c>
      <c r="K109" s="29">
        <v>155661.76543479061</v>
      </c>
      <c r="L109" s="220">
        <v>35879</v>
      </c>
      <c r="M109" s="220">
        <v>33911</v>
      </c>
      <c r="N109" s="220">
        <v>29244.04362</v>
      </c>
      <c r="O109" s="220">
        <v>42612.948609999999</v>
      </c>
      <c r="P109" s="29">
        <v>141646.99223</v>
      </c>
      <c r="Q109" s="220">
        <v>21336</v>
      </c>
      <c r="R109" s="220">
        <v>35813.5</v>
      </c>
      <c r="S109" s="220">
        <v>41072.6</v>
      </c>
      <c r="T109" s="220">
        <f>SUM(T104:T108)</f>
        <v>62856</v>
      </c>
      <c r="U109" s="29">
        <f>SUM(U104:U108)</f>
        <v>161078</v>
      </c>
    </row>
    <row r="110" spans="1:21">
      <c r="A110" s="75" t="s">
        <v>54</v>
      </c>
      <c r="B110" s="76">
        <v>0</v>
      </c>
      <c r="C110" s="76">
        <v>-889</v>
      </c>
      <c r="D110" s="76">
        <v>-887</v>
      </c>
      <c r="E110" s="76">
        <v>-2161</v>
      </c>
      <c r="F110" s="55">
        <v>-3937</v>
      </c>
      <c r="G110" s="76">
        <v>-1933</v>
      </c>
      <c r="H110" s="76">
        <v>-3538</v>
      </c>
      <c r="I110" s="76">
        <v>-3399</v>
      </c>
      <c r="J110" s="76">
        <v>-6015</v>
      </c>
      <c r="K110" s="55">
        <v>-14885</v>
      </c>
      <c r="L110" s="76">
        <v>-4377</v>
      </c>
      <c r="M110" s="76">
        <v>-4876</v>
      </c>
      <c r="N110" s="76">
        <v>-4738</v>
      </c>
      <c r="O110" s="76">
        <v>-5752</v>
      </c>
      <c r="P110" s="55">
        <v>-19743</v>
      </c>
      <c r="Q110" s="76">
        <v>-2845</v>
      </c>
      <c r="R110" s="76">
        <v>-6516</v>
      </c>
      <c r="S110" s="76">
        <v>-6511</v>
      </c>
      <c r="T110" s="76">
        <v>-7055</v>
      </c>
      <c r="U110" s="55">
        <v>-22927</v>
      </c>
    </row>
    <row r="111" spans="1:21">
      <c r="A111" s="80" t="s">
        <v>134</v>
      </c>
      <c r="B111" s="81">
        <v>12602.783779999998</v>
      </c>
      <c r="C111" s="81">
        <v>32831.111239999998</v>
      </c>
      <c r="D111" s="81">
        <v>17568.514859999999</v>
      </c>
      <c r="E111" s="81">
        <v>45493.76943</v>
      </c>
      <c r="F111" s="82">
        <v>108496.17930999999</v>
      </c>
      <c r="G111" s="81">
        <v>15979.739459999997</v>
      </c>
      <c r="H111" s="81">
        <v>50376.306455470898</v>
      </c>
      <c r="I111" s="81">
        <v>26274.24872</v>
      </c>
      <c r="J111" s="81">
        <v>48146.470799319701</v>
      </c>
      <c r="K111" s="82">
        <v>140776.76543479061</v>
      </c>
      <c r="L111" s="81">
        <v>31502</v>
      </c>
      <c r="M111" s="81">
        <v>29035</v>
      </c>
      <c r="N111" s="81">
        <v>24506.04362</v>
      </c>
      <c r="O111" s="81">
        <v>36860.948609999999</v>
      </c>
      <c r="P111" s="82">
        <v>121903.99223</v>
      </c>
      <c r="Q111" s="81">
        <v>18491</v>
      </c>
      <c r="R111" s="81">
        <v>29297.5</v>
      </c>
      <c r="S111" s="81">
        <v>34561.599999999999</v>
      </c>
      <c r="T111" s="81">
        <f>SUM(T109:T110)</f>
        <v>55801</v>
      </c>
      <c r="U111" s="81">
        <f>SUM(U109:U110)</f>
        <v>138151</v>
      </c>
    </row>
    <row r="112" spans="1:21">
      <c r="A112" s="80" t="s">
        <v>135</v>
      </c>
      <c r="B112" s="244"/>
      <c r="C112" s="244"/>
      <c r="D112" s="244"/>
      <c r="E112" s="244"/>
      <c r="F112" s="245"/>
      <c r="G112" s="244"/>
      <c r="H112" s="244"/>
      <c r="I112" s="244"/>
      <c r="J112" s="244"/>
      <c r="K112" s="245"/>
      <c r="L112" s="244"/>
      <c r="M112" s="244"/>
      <c r="N112" s="244"/>
      <c r="O112" s="244"/>
      <c r="P112" s="245"/>
      <c r="Q112" s="244"/>
      <c r="R112" s="244"/>
      <c r="S112" s="244"/>
      <c r="T112" s="244">
        <v>42361</v>
      </c>
      <c r="U112" s="244">
        <v>126158</v>
      </c>
    </row>
    <row r="113" spans="1:21" ht="7.35" customHeight="1">
      <c r="A113" s="83"/>
      <c r="B113" s="84"/>
      <c r="C113" s="85"/>
      <c r="D113" s="85"/>
      <c r="E113" s="86"/>
      <c r="F113" s="87"/>
      <c r="G113" s="84"/>
      <c r="H113" s="85"/>
      <c r="I113" s="85"/>
      <c r="J113" s="86"/>
      <c r="K113" s="87"/>
      <c r="L113" s="84"/>
      <c r="M113" s="85"/>
      <c r="N113" s="85"/>
      <c r="O113" s="86"/>
      <c r="P113" s="87"/>
      <c r="Q113" s="84"/>
      <c r="R113" s="85"/>
      <c r="S113" s="85"/>
      <c r="T113" s="85"/>
      <c r="U113" s="87"/>
    </row>
    <row r="114" spans="1:21" collapsed="1">
      <c r="A114" s="88" t="s">
        <v>55</v>
      </c>
      <c r="B114" s="89"/>
      <c r="C114" s="89"/>
      <c r="D114" s="89"/>
      <c r="E114" s="89"/>
      <c r="F114" s="90"/>
      <c r="G114" s="89"/>
      <c r="H114" s="89"/>
      <c r="I114" s="89"/>
      <c r="J114" s="89"/>
      <c r="K114" s="90"/>
      <c r="L114" s="89"/>
      <c r="M114" s="89"/>
      <c r="N114" s="89"/>
      <c r="O114" s="89"/>
      <c r="P114" s="90"/>
      <c r="Q114" s="89"/>
      <c r="R114" s="89"/>
      <c r="S114" s="89"/>
      <c r="T114" s="89"/>
      <c r="U114" s="90"/>
    </row>
    <row r="115" spans="1:21" ht="7.35" customHeight="1">
      <c r="A115" s="91"/>
      <c r="B115" s="92"/>
      <c r="C115" s="92"/>
      <c r="D115" s="92"/>
      <c r="E115" s="92"/>
      <c r="F115" s="93"/>
      <c r="G115" s="92"/>
      <c r="H115" s="92"/>
      <c r="I115" s="92"/>
      <c r="J115" s="92"/>
      <c r="K115" s="93"/>
      <c r="L115" s="92"/>
      <c r="M115" s="92"/>
      <c r="N115" s="92"/>
      <c r="O115" s="92"/>
      <c r="P115" s="93"/>
      <c r="Q115" s="92"/>
      <c r="R115" s="92"/>
      <c r="S115" s="92"/>
      <c r="T115" s="92"/>
      <c r="U115" s="93"/>
    </row>
    <row r="116" spans="1:21">
      <c r="A116" s="17" t="s">
        <v>13</v>
      </c>
      <c r="B116" s="94">
        <v>0.72927230819888045</v>
      </c>
      <c r="C116" s="94">
        <v>0.77480249480249486</v>
      </c>
      <c r="D116" s="94">
        <v>0.73400544959128067</v>
      </c>
      <c r="E116" s="94">
        <v>0.77168093172314067</v>
      </c>
      <c r="F116" s="95">
        <v>0.75652863944596738</v>
      </c>
      <c r="G116" s="94">
        <v>0.7481896356641774</v>
      </c>
      <c r="H116" s="94">
        <v>0.77829686091303996</v>
      </c>
      <c r="I116" s="94">
        <v>0.6675772825305536</v>
      </c>
      <c r="J116" s="94">
        <v>0.68877758647675691</v>
      </c>
      <c r="K116" s="95">
        <v>0.72505112569918484</v>
      </c>
      <c r="L116" s="94">
        <v>0.76574400268411336</v>
      </c>
      <c r="M116" s="94">
        <v>0.62477656586291175</v>
      </c>
      <c r="N116" s="94">
        <v>0.57766021625133412</v>
      </c>
      <c r="O116" s="94">
        <v>0.60783036618902875</v>
      </c>
      <c r="P116" s="95">
        <v>0.65032000977416049</v>
      </c>
      <c r="Q116" s="94">
        <v>0.74619788106630214</v>
      </c>
      <c r="R116" s="94">
        <v>0.61238606477645274</v>
      </c>
      <c r="S116" s="94">
        <v>0.69747025528474071</v>
      </c>
      <c r="T116" s="94">
        <f t="shared" ref="T116:T119" si="14">T49/T8</f>
        <v>0.60570041302771382</v>
      </c>
      <c r="U116" s="95">
        <f t="shared" ref="U116" si="15">U49/U8</f>
        <v>0.65950410186214437</v>
      </c>
    </row>
    <row r="117" spans="1:21">
      <c r="A117" s="17" t="s">
        <v>99</v>
      </c>
      <c r="B117" s="94">
        <v>0.69578692493946737</v>
      </c>
      <c r="C117" s="94">
        <v>0.76382297104888464</v>
      </c>
      <c r="D117" s="94">
        <v>0.70188201802941641</v>
      </c>
      <c r="E117" s="94">
        <v>0.75680539932508439</v>
      </c>
      <c r="F117" s="95">
        <v>0.73586543302029273</v>
      </c>
      <c r="G117" s="94">
        <v>0.75141884222474464</v>
      </c>
      <c r="H117" s="94">
        <v>0.83733620534912945</v>
      </c>
      <c r="I117" s="94">
        <v>0.72812186559679037</v>
      </c>
      <c r="J117" s="94">
        <v>0.76438007713136946</v>
      </c>
      <c r="K117" s="95">
        <v>0.78013661604992879</v>
      </c>
      <c r="L117" s="94">
        <v>0.820463501595046</v>
      </c>
      <c r="M117" s="94">
        <v>0.75859062467945426</v>
      </c>
      <c r="N117" s="94">
        <v>0.65862774134405189</v>
      </c>
      <c r="O117" s="94">
        <v>0.70710618751688736</v>
      </c>
      <c r="P117" s="95">
        <v>0.74428571428571433</v>
      </c>
      <c r="Q117" s="94">
        <v>0.67288124466618526</v>
      </c>
      <c r="R117" s="94">
        <v>0.72332768839966133</v>
      </c>
      <c r="S117" s="94">
        <v>0.60050089904957615</v>
      </c>
      <c r="T117" s="94">
        <f t="shared" si="14"/>
        <v>0.67817366568632176</v>
      </c>
      <c r="U117" s="95">
        <f t="shared" ref="U117" si="16">U50/U9</f>
        <v>0.67198058031911878</v>
      </c>
    </row>
    <row r="118" spans="1:21">
      <c r="A118" s="19" t="s">
        <v>100</v>
      </c>
      <c r="B118" s="94">
        <v>1</v>
      </c>
      <c r="C118" s="94">
        <v>1</v>
      </c>
      <c r="D118" s="94">
        <v>1</v>
      </c>
      <c r="E118" s="94">
        <v>1</v>
      </c>
      <c r="F118" s="95">
        <v>1</v>
      </c>
      <c r="G118" s="94">
        <v>1</v>
      </c>
      <c r="H118" s="94">
        <v>1</v>
      </c>
      <c r="I118" s="94">
        <v>1</v>
      </c>
      <c r="J118" s="94">
        <v>1</v>
      </c>
      <c r="K118" s="95">
        <v>1</v>
      </c>
      <c r="L118" s="94">
        <v>1</v>
      </c>
      <c r="M118" s="94">
        <v>1</v>
      </c>
      <c r="N118" s="94">
        <v>1</v>
      </c>
      <c r="O118" s="94">
        <v>1</v>
      </c>
      <c r="P118" s="95">
        <v>1</v>
      </c>
      <c r="Q118" s="94">
        <v>1</v>
      </c>
      <c r="R118" s="94">
        <v>1</v>
      </c>
      <c r="S118" s="94">
        <v>1</v>
      </c>
      <c r="T118" s="94">
        <f t="shared" si="14"/>
        <v>1</v>
      </c>
      <c r="U118" s="95">
        <f t="shared" ref="U118" si="17">U51/U10</f>
        <v>1</v>
      </c>
    </row>
    <row r="119" spans="1:21">
      <c r="A119" s="16" t="s">
        <v>14</v>
      </c>
      <c r="B119" s="96">
        <v>0.72300523280241391</v>
      </c>
      <c r="C119" s="96">
        <v>0.77351714829722107</v>
      </c>
      <c r="D119" s="96">
        <v>0.72593930178039667</v>
      </c>
      <c r="E119" s="97">
        <v>0.77251163623344077</v>
      </c>
      <c r="F119" s="98">
        <v>0.75358170170782213</v>
      </c>
      <c r="G119" s="96">
        <v>0.75476303693136793</v>
      </c>
      <c r="H119" s="96">
        <v>0.80627173430151511</v>
      </c>
      <c r="I119" s="96">
        <v>0.69808238255932298</v>
      </c>
      <c r="J119" s="97">
        <v>0.73061399742378708</v>
      </c>
      <c r="K119" s="98">
        <v>0.75393091977025239</v>
      </c>
      <c r="L119" s="96">
        <v>0.79335856847900899</v>
      </c>
      <c r="M119" s="96">
        <v>0.68843772079298449</v>
      </c>
      <c r="N119" s="96">
        <v>0.61812155906762711</v>
      </c>
      <c r="O119" s="97">
        <v>0.65850277264325319</v>
      </c>
      <c r="P119" s="98">
        <v>0.69654342796144075</v>
      </c>
      <c r="Q119" s="96">
        <v>0.72224058582725215</v>
      </c>
      <c r="R119" s="96">
        <v>0.66302721160128997</v>
      </c>
      <c r="S119" s="96">
        <v>0.66981729483781693</v>
      </c>
      <c r="T119" s="96">
        <f t="shared" si="14"/>
        <v>0.64331008833100878</v>
      </c>
      <c r="U119" s="98">
        <f t="shared" ref="U119" si="18">U52/U11</f>
        <v>0.67153236856327136</v>
      </c>
    </row>
    <row r="120" spans="1:21" ht="9" customHeight="1">
      <c r="A120" s="16"/>
      <c r="B120" s="94"/>
      <c r="C120" s="94"/>
      <c r="D120" s="94"/>
      <c r="E120" s="99"/>
      <c r="F120" s="95"/>
      <c r="G120" s="94"/>
      <c r="H120" s="94"/>
      <c r="I120" s="94"/>
      <c r="J120" s="99"/>
      <c r="K120" s="95"/>
      <c r="L120" s="94"/>
      <c r="M120" s="94"/>
      <c r="N120" s="94"/>
      <c r="O120" s="99"/>
      <c r="P120" s="95"/>
      <c r="Q120" s="94"/>
      <c r="R120" s="94"/>
      <c r="S120" s="94"/>
      <c r="T120" s="94"/>
      <c r="U120" s="95"/>
    </row>
    <row r="121" spans="1:21">
      <c r="A121" s="19" t="s">
        <v>101</v>
      </c>
      <c r="B121" s="94"/>
      <c r="C121" s="94"/>
      <c r="D121" s="94"/>
      <c r="E121" s="99"/>
      <c r="F121" s="95"/>
      <c r="G121" s="94"/>
      <c r="H121" s="94"/>
      <c r="I121" s="94"/>
      <c r="J121" s="99"/>
      <c r="K121" s="95"/>
      <c r="L121" s="94"/>
      <c r="M121" s="94"/>
      <c r="N121" s="94"/>
      <c r="O121" s="99"/>
      <c r="P121" s="95"/>
      <c r="Q121" s="94"/>
      <c r="R121" s="94"/>
      <c r="S121" s="94"/>
      <c r="T121" s="94"/>
      <c r="U121" s="95"/>
    </row>
    <row r="122" spans="1:21">
      <c r="A122" s="19" t="s">
        <v>121</v>
      </c>
      <c r="B122" s="94">
        <v>0.36829285437372988</v>
      </c>
      <c r="C122" s="94">
        <v>0.5701923346887946</v>
      </c>
      <c r="D122" s="94">
        <v>0.63937632833136915</v>
      </c>
      <c r="E122" s="99">
        <v>0.61128763649557327</v>
      </c>
      <c r="F122" s="95">
        <v>0.58575087204167731</v>
      </c>
      <c r="G122" s="94">
        <v>0.56965405154399817</v>
      </c>
      <c r="H122" s="94">
        <v>0.5374029451137885</v>
      </c>
      <c r="I122" s="94">
        <v>0.36703585507790504</v>
      </c>
      <c r="J122" s="99">
        <v>0.60793698879127533</v>
      </c>
      <c r="K122" s="95">
        <v>0.51518393263855333</v>
      </c>
      <c r="L122" s="94">
        <v>0.24002666962995889</v>
      </c>
      <c r="M122" s="94">
        <v>0.50961538461538458</v>
      </c>
      <c r="N122" s="94">
        <v>0.59328563566318104</v>
      </c>
      <c r="O122" s="99">
        <v>0.58033093571589844</v>
      </c>
      <c r="P122" s="95">
        <v>0.50028483663781065</v>
      </c>
      <c r="Q122" s="94">
        <v>0.46384327283203686</v>
      </c>
      <c r="R122" s="94">
        <v>0.60303875968992249</v>
      </c>
      <c r="S122" s="94">
        <v>0.60714427939946636</v>
      </c>
      <c r="T122" s="94">
        <f t="shared" ref="T122" si="19">T55/T15</f>
        <v>0.61401736385161798</v>
      </c>
      <c r="U122" s="95">
        <f t="shared" ref="U122" si="20">U55/U15</f>
        <v>0.5965837225902596</v>
      </c>
    </row>
    <row r="123" spans="1:21">
      <c r="A123" s="17" t="s">
        <v>122</v>
      </c>
      <c r="B123" s="94">
        <v>0.94616576297443844</v>
      </c>
      <c r="C123" s="94">
        <v>0.93726559836345036</v>
      </c>
      <c r="D123" s="94">
        <v>0.94916410781303306</v>
      </c>
      <c r="E123" s="99">
        <v>0.92115689381933441</v>
      </c>
      <c r="F123" s="95">
        <v>0.93883318140382865</v>
      </c>
      <c r="G123" s="94">
        <v>0.92264416315049225</v>
      </c>
      <c r="H123" s="94">
        <v>0.93314763231197773</v>
      </c>
      <c r="I123" s="94">
        <v>0.93860527193860532</v>
      </c>
      <c r="J123" s="99">
        <v>0.91547111283443194</v>
      </c>
      <c r="K123" s="95">
        <v>0.92791356712716966</v>
      </c>
      <c r="L123" s="94">
        <v>0.8702803738317757</v>
      </c>
      <c r="M123" s="94">
        <v>0.96501650165016506</v>
      </c>
      <c r="N123" s="94">
        <v>0.97551546391752575</v>
      </c>
      <c r="O123" s="99">
        <v>0.93333333333333335</v>
      </c>
      <c r="P123" s="95">
        <v>0.93846289286028695</v>
      </c>
      <c r="Q123" s="94">
        <v>0.97524177949709867</v>
      </c>
      <c r="R123" s="94">
        <v>0.9716800612323</v>
      </c>
      <c r="S123" s="94">
        <v>0.95313681027966746</v>
      </c>
      <c r="T123" s="94">
        <f t="shared" ref="T123" si="21">T56/T16</f>
        <v>0.94830188679245286</v>
      </c>
      <c r="U123" s="95">
        <f t="shared" ref="U123" si="22">U56/U16</f>
        <v>0.96197827329902796</v>
      </c>
    </row>
    <row r="124" spans="1:21">
      <c r="A124" s="17" t="s">
        <v>102</v>
      </c>
      <c r="B124" s="94">
        <v>0.18455743879472694</v>
      </c>
      <c r="C124" s="94">
        <v>0.20103709613083368</v>
      </c>
      <c r="D124" s="94">
        <v>0.19444444444444445</v>
      </c>
      <c r="E124" s="99">
        <v>0.23528276394518433</v>
      </c>
      <c r="F124" s="95">
        <v>0.21505873647211174</v>
      </c>
      <c r="G124" s="94">
        <v>0.25895212966453074</v>
      </c>
      <c r="H124" s="94">
        <v>0.19925113666755817</v>
      </c>
      <c r="I124" s="94">
        <v>0.13420026007802341</v>
      </c>
      <c r="J124" s="99">
        <v>0.39067717376786432</v>
      </c>
      <c r="K124" s="95">
        <v>0.27493793726021215</v>
      </c>
      <c r="L124" s="94">
        <v>0.24347826086956523</v>
      </c>
      <c r="M124" s="94">
        <v>0.21890775585130795</v>
      </c>
      <c r="N124" s="94">
        <v>0.29690048939641112</v>
      </c>
      <c r="O124" s="99">
        <v>0.34115281501340483</v>
      </c>
      <c r="P124" s="95">
        <v>0.28649584100932285</v>
      </c>
      <c r="Q124" s="94">
        <v>0.18723404255319148</v>
      </c>
      <c r="R124" s="94">
        <v>0.125</v>
      </c>
      <c r="S124" s="94">
        <v>0.23476297968397292</v>
      </c>
      <c r="T124" s="94">
        <f t="shared" ref="T124" si="23">T57/T17</f>
        <v>0.26191329272662128</v>
      </c>
      <c r="U124" s="95">
        <f t="shared" ref="U124" si="24">U57/U17</f>
        <v>0.23216050602885946</v>
      </c>
    </row>
    <row r="125" spans="1:21">
      <c r="A125" s="19" t="s">
        <v>16</v>
      </c>
      <c r="B125" s="94">
        <v>0.36620157617443511</v>
      </c>
      <c r="C125" s="94">
        <v>0.32067845456880301</v>
      </c>
      <c r="D125" s="94">
        <v>0.37662001885343427</v>
      </c>
      <c r="E125" s="99">
        <v>0.39018235618781355</v>
      </c>
      <c r="F125" s="95">
        <v>0.36330758659549262</v>
      </c>
      <c r="G125" s="94">
        <v>0.37073446327683618</v>
      </c>
      <c r="H125" s="94">
        <v>0.33730072068137146</v>
      </c>
      <c r="I125" s="94">
        <v>0.37710185284352576</v>
      </c>
      <c r="J125" s="99">
        <v>0.29273882696114178</v>
      </c>
      <c r="K125" s="95">
        <v>0.3437906019922044</v>
      </c>
      <c r="L125" s="94">
        <v>0.34998982291878689</v>
      </c>
      <c r="M125" s="94">
        <v>0.33999192897497982</v>
      </c>
      <c r="N125" s="94">
        <v>0.33022442436607402</v>
      </c>
      <c r="O125" s="99">
        <v>0.33195499567266085</v>
      </c>
      <c r="P125" s="95">
        <v>0.33786791986148901</v>
      </c>
      <c r="Q125" s="94">
        <v>0.38469895880488908</v>
      </c>
      <c r="R125" s="94">
        <v>0.4066397652237711</v>
      </c>
      <c r="S125" s="94">
        <v>0.40170271913821565</v>
      </c>
      <c r="T125" s="94">
        <f t="shared" ref="T125" si="25">T58/T18</f>
        <v>0.41672257631667226</v>
      </c>
      <c r="U125" s="95">
        <f t="shared" ref="U125" si="26">U58/U18</f>
        <v>0.40268382433951039</v>
      </c>
    </row>
    <row r="126" spans="1:21">
      <c r="A126" s="19" t="s">
        <v>17</v>
      </c>
      <c r="B126" s="94">
        <v>0.28366979605836268</v>
      </c>
      <c r="C126" s="94">
        <v>0.31677022175341985</v>
      </c>
      <c r="D126" s="94">
        <v>0.24416418256538111</v>
      </c>
      <c r="E126" s="99">
        <v>0.17412211416392323</v>
      </c>
      <c r="F126" s="95">
        <v>0.25908571095911731</v>
      </c>
      <c r="G126" s="94">
        <v>0.24808699154248892</v>
      </c>
      <c r="H126" s="94">
        <v>0.18834688346883469</v>
      </c>
      <c r="I126" s="94">
        <v>0.18155619596541786</v>
      </c>
      <c r="J126" s="99">
        <v>0.18741560896570347</v>
      </c>
      <c r="K126" s="95">
        <v>0.20082045411181074</v>
      </c>
      <c r="L126" s="94">
        <v>-1.2866907921190189E-2</v>
      </c>
      <c r="M126" s="94">
        <v>0.24886244312215611</v>
      </c>
      <c r="N126" s="94">
        <v>0.12842535787321063</v>
      </c>
      <c r="O126" s="99">
        <v>0.30235559858018718</v>
      </c>
      <c r="P126" s="95">
        <v>0.17725936811168258</v>
      </c>
      <c r="Q126" s="94">
        <v>0.19861431870669746</v>
      </c>
      <c r="R126" s="94">
        <v>0.23837551500882873</v>
      </c>
      <c r="S126" s="94">
        <v>0.15573770491803279</v>
      </c>
      <c r="T126" s="94">
        <f t="shared" ref="T126" si="27">T59/T19</f>
        <v>0.2389069264069264</v>
      </c>
      <c r="U126" s="95">
        <f t="shared" ref="U126" si="28">U59/U19</f>
        <v>0.21487151448879169</v>
      </c>
    </row>
    <row r="127" spans="1:21">
      <c r="A127" s="16" t="s">
        <v>18</v>
      </c>
      <c r="B127" s="96">
        <v>0.44851771024033676</v>
      </c>
      <c r="C127" s="96">
        <v>0.48831372479529367</v>
      </c>
      <c r="D127" s="96">
        <v>0.49528128572910962</v>
      </c>
      <c r="E127" s="97">
        <v>0.54076965492866524</v>
      </c>
      <c r="F127" s="98">
        <v>0.50629203202525863</v>
      </c>
      <c r="G127" s="96">
        <v>0.47614368809935542</v>
      </c>
      <c r="H127" s="96">
        <v>0.46284576354411044</v>
      </c>
      <c r="I127" s="96">
        <v>0.37874198146828225</v>
      </c>
      <c r="J127" s="97">
        <v>0.51186633083827027</v>
      </c>
      <c r="K127" s="98">
        <v>0.45872098717069826</v>
      </c>
      <c r="L127" s="96">
        <v>0.30120378822455501</v>
      </c>
      <c r="M127" s="96">
        <v>0.45011189134964119</v>
      </c>
      <c r="N127" s="96">
        <v>0.49382573037091954</v>
      </c>
      <c r="O127" s="97">
        <v>0.50542258435655141</v>
      </c>
      <c r="P127" s="98">
        <v>0.44775592981218587</v>
      </c>
      <c r="Q127" s="96">
        <v>0.45279441547808852</v>
      </c>
      <c r="R127" s="96">
        <v>0.52758862866041711</v>
      </c>
      <c r="S127" s="96">
        <v>0.53463412391983822</v>
      </c>
      <c r="T127" s="96">
        <f t="shared" ref="T127" si="29">T60/T20</f>
        <v>0.52723900084643505</v>
      </c>
      <c r="U127" s="98">
        <f t="shared" ref="U127" si="30">U60/U20</f>
        <v>0.51823630744614269</v>
      </c>
    </row>
    <row r="128" spans="1:21" ht="11.1" customHeight="1">
      <c r="A128" s="17"/>
      <c r="B128" s="94"/>
      <c r="C128" s="94"/>
      <c r="D128" s="94"/>
      <c r="E128" s="99"/>
      <c r="F128" s="95"/>
      <c r="G128" s="94"/>
      <c r="H128" s="94"/>
      <c r="I128" s="94"/>
      <c r="J128" s="99"/>
      <c r="K128" s="95"/>
      <c r="L128" s="94"/>
      <c r="M128" s="94"/>
      <c r="N128" s="94"/>
      <c r="O128" s="99"/>
      <c r="P128" s="95"/>
      <c r="Q128" s="94"/>
      <c r="R128" s="94"/>
      <c r="S128" s="94"/>
      <c r="T128" s="94"/>
      <c r="U128" s="95"/>
    </row>
    <row r="129" spans="1:21" ht="12.6" customHeight="1">
      <c r="A129" s="16" t="s">
        <v>56</v>
      </c>
      <c r="B129" s="214" t="s">
        <v>123</v>
      </c>
      <c r="C129" s="214" t="s">
        <v>123</v>
      </c>
      <c r="D129" s="214" t="s">
        <v>123</v>
      </c>
      <c r="E129" s="214" t="s">
        <v>123</v>
      </c>
      <c r="F129" s="215" t="s">
        <v>123</v>
      </c>
      <c r="G129" s="214" t="s">
        <v>123</v>
      </c>
      <c r="H129" s="214" t="s">
        <v>123</v>
      </c>
      <c r="I129" s="214" t="s">
        <v>123</v>
      </c>
      <c r="J129" s="214" t="s">
        <v>123</v>
      </c>
      <c r="K129" s="215" t="s">
        <v>123</v>
      </c>
      <c r="L129" s="214" t="s">
        <v>123</v>
      </c>
      <c r="M129" s="214" t="s">
        <v>123</v>
      </c>
      <c r="N129" s="214" t="s">
        <v>123</v>
      </c>
      <c r="O129" s="216" t="s">
        <v>123</v>
      </c>
      <c r="P129" s="215" t="s">
        <v>123</v>
      </c>
      <c r="Q129" s="214" t="s">
        <v>123</v>
      </c>
      <c r="R129" s="214" t="s">
        <v>123</v>
      </c>
      <c r="S129" s="214" t="s">
        <v>123</v>
      </c>
      <c r="T129" s="214" t="s">
        <v>123</v>
      </c>
      <c r="U129" s="215" t="s">
        <v>123</v>
      </c>
    </row>
    <row r="130" spans="1:21" ht="11.1" customHeight="1">
      <c r="A130" s="16"/>
      <c r="B130" s="100"/>
      <c r="C130" s="100"/>
      <c r="D130" s="100"/>
      <c r="E130" s="102"/>
      <c r="F130" s="101"/>
      <c r="G130" s="100"/>
      <c r="H130" s="100"/>
      <c r="I130" s="100"/>
      <c r="J130" s="102"/>
      <c r="K130" s="101"/>
      <c r="L130" s="100"/>
      <c r="M130" s="100"/>
      <c r="N130" s="100"/>
      <c r="O130" s="102"/>
      <c r="P130" s="101"/>
      <c r="Q130" s="100"/>
      <c r="R130" s="100"/>
      <c r="S130" s="100"/>
      <c r="T130" s="100"/>
      <c r="U130" s="101"/>
    </row>
    <row r="131" spans="1:21" ht="13.15" customHeight="1">
      <c r="A131" s="16" t="s">
        <v>20</v>
      </c>
      <c r="B131" s="214" t="s">
        <v>123</v>
      </c>
      <c r="C131" s="214" t="s">
        <v>123</v>
      </c>
      <c r="D131" s="214" t="s">
        <v>123</v>
      </c>
      <c r="E131" s="214" t="s">
        <v>123</v>
      </c>
      <c r="F131" s="215" t="s">
        <v>123</v>
      </c>
      <c r="G131" s="214" t="s">
        <v>123</v>
      </c>
      <c r="H131" s="214" t="s">
        <v>123</v>
      </c>
      <c r="I131" s="214" t="s">
        <v>123</v>
      </c>
      <c r="J131" s="214" t="s">
        <v>123</v>
      </c>
      <c r="K131" s="215" t="s">
        <v>123</v>
      </c>
      <c r="L131" s="214" t="s">
        <v>123</v>
      </c>
      <c r="M131" s="214" t="s">
        <v>123</v>
      </c>
      <c r="N131" s="214" t="s">
        <v>123</v>
      </c>
      <c r="O131" s="216" t="s">
        <v>123</v>
      </c>
      <c r="P131" s="215" t="s">
        <v>123</v>
      </c>
      <c r="Q131" s="214" t="s">
        <v>123</v>
      </c>
      <c r="R131" s="214" t="s">
        <v>123</v>
      </c>
      <c r="S131" s="214" t="s">
        <v>123</v>
      </c>
      <c r="T131" s="214" t="s">
        <v>123</v>
      </c>
      <c r="U131" s="215" t="s">
        <v>123</v>
      </c>
    </row>
    <row r="132" spans="1:21" ht="7.35" customHeight="1">
      <c r="A132" s="16"/>
      <c r="B132" s="100"/>
      <c r="C132" s="100"/>
      <c r="D132" s="100"/>
      <c r="E132" s="102"/>
      <c r="F132" s="101"/>
      <c r="G132" s="100"/>
      <c r="H132" s="100"/>
      <c r="I132" s="100"/>
      <c r="J132" s="102"/>
      <c r="K132" s="101"/>
      <c r="L132" s="100"/>
      <c r="M132" s="100"/>
      <c r="N132" s="100"/>
      <c r="O132" s="102"/>
      <c r="P132" s="101"/>
      <c r="Q132" s="100"/>
      <c r="R132" s="100"/>
      <c r="S132" s="100"/>
      <c r="T132" s="100"/>
      <c r="U132" s="101"/>
    </row>
    <row r="133" spans="1:21">
      <c r="A133" s="50" t="s">
        <v>57</v>
      </c>
      <c r="B133" s="103">
        <v>0.54791589207573466</v>
      </c>
      <c r="C133" s="103">
        <v>0.60387951310181265</v>
      </c>
      <c r="D133" s="103">
        <v>0.58348499288173139</v>
      </c>
      <c r="E133" s="103">
        <v>0.62215351091349802</v>
      </c>
      <c r="F133" s="104">
        <v>0.59677629915902108</v>
      </c>
      <c r="G133" s="103">
        <v>0.57837038465866164</v>
      </c>
      <c r="H133" s="103">
        <v>0.64422359089212389</v>
      </c>
      <c r="I133" s="103">
        <v>0.49810225496762672</v>
      </c>
      <c r="J133" s="103">
        <v>0.60237319098656705</v>
      </c>
      <c r="K133" s="104">
        <v>0.58663741790505741</v>
      </c>
      <c r="L133" s="103">
        <v>0.56634248002778742</v>
      </c>
      <c r="M133" s="103">
        <v>0.54802001242601617</v>
      </c>
      <c r="N133" s="103">
        <v>0.51876372039283647</v>
      </c>
      <c r="O133" s="103">
        <v>0.51748618035224903</v>
      </c>
      <c r="P133" s="104">
        <v>0.53713155983823346</v>
      </c>
      <c r="Q133" s="103">
        <v>0.52101023930553325</v>
      </c>
      <c r="R133" s="103">
        <v>0.5635839467626883</v>
      </c>
      <c r="S133" s="103">
        <v>0.40352226720647771</v>
      </c>
      <c r="T133" s="103">
        <f>T66/T26</f>
        <v>0.47907224952409777</v>
      </c>
      <c r="U133" s="104">
        <f>U66/U26</f>
        <v>0.48650877441788393</v>
      </c>
    </row>
    <row r="134" spans="1:21" ht="7.35" customHeight="1">
      <c r="A134" s="17"/>
      <c r="B134" s="94"/>
      <c r="C134" s="94"/>
      <c r="D134" s="94"/>
      <c r="E134" s="99"/>
      <c r="F134" s="95"/>
      <c r="G134" s="94"/>
      <c r="H134" s="94"/>
      <c r="I134" s="94"/>
      <c r="J134" s="99"/>
      <c r="K134" s="95"/>
      <c r="L134" s="94"/>
      <c r="M134" s="94"/>
      <c r="N134" s="94"/>
      <c r="O134" s="99"/>
      <c r="P134" s="95"/>
      <c r="Q134" s="94"/>
      <c r="R134" s="94"/>
      <c r="S134" s="94"/>
    </row>
  </sheetData>
  <mergeCells count="4">
    <mergeCell ref="B3:F3"/>
    <mergeCell ref="G3:K3"/>
    <mergeCell ref="L3:P3"/>
    <mergeCell ref="Q3:U3"/>
  </mergeCells>
  <printOptions horizontalCentered="1"/>
  <pageMargins left="0.25" right="0.25" top="0.5" bottom="0.5" header="0.3" footer="0.3"/>
  <pageSetup scale="48" fitToHeight="3" orientation="landscape" r:id="rId1"/>
  <headerFooter alignWithMargins="0">
    <oddHeader xml:space="preserve">&amp;C&amp;"Arial,Bold"&amp;14 </oddHeader>
  </headerFooter>
  <rowBreaks count="1" manualBreakCount="1">
    <brk id="67" max="20" man="1"/>
  </rowBreaks>
  <customProperties>
    <customPr name="_pios_id" r:id="rId2"/>
  </customProperties>
  <ignoredErrors>
    <ignoredError sqref="K2 P2 U2" numberStoredAsText="1"/>
    <ignoredError sqref="U52:U56 U72 U82:U83 U87 U59:U64 U74:U76" formulaRange="1"/>
  </ignoredError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102"/>
  <sheetViews>
    <sheetView showGridLines="0" view="pageBreakPreview" zoomScale="90" zoomScaleNormal="85" zoomScaleSheetLayoutView="90" workbookViewId="0">
      <pane xSplit="1" ySplit="4" topLeftCell="Q5" activePane="bottomRight" state="frozen"/>
      <selection activeCell="N26" sqref="N26"/>
      <selection pane="topRight" activeCell="N26" sqref="N26"/>
      <selection pane="bottomLeft" activeCell="N26" sqref="N26"/>
      <selection pane="bottomRight" activeCell="A6" sqref="A6"/>
    </sheetView>
  </sheetViews>
  <sheetFormatPr defaultColWidth="9.28515625" defaultRowHeight="15" outlineLevelCol="1"/>
  <cols>
    <col min="1" max="1" width="51.28515625" customWidth="1"/>
    <col min="2" max="2" width="10.7109375" customWidth="1" outlineLevel="1"/>
    <col min="3" max="3" width="12.42578125" customWidth="1" outlineLevel="1"/>
    <col min="4" max="5" width="10.7109375" customWidth="1" outlineLevel="1"/>
    <col min="6" max="6" width="11.5703125" customWidth="1"/>
    <col min="7" max="7" width="10.7109375" customWidth="1" outlineLevel="1"/>
    <col min="8" max="8" width="12.42578125" customWidth="1" outlineLevel="1"/>
    <col min="9" max="10" width="10.7109375" customWidth="1" outlineLevel="1"/>
    <col min="11" max="11" width="11.5703125" customWidth="1"/>
    <col min="12" max="12" width="10.7109375" customWidth="1" outlineLevel="1"/>
    <col min="13" max="13" width="12.42578125" customWidth="1" outlineLevel="1"/>
    <col min="14" max="15" width="10.7109375" customWidth="1" outlineLevel="1"/>
    <col min="16" max="16" width="11.5703125" customWidth="1"/>
    <col min="17" max="17" width="10.7109375" customWidth="1" outlineLevel="1"/>
    <col min="18" max="19" width="12.42578125" customWidth="1" outlineLevel="1"/>
    <col min="20" max="20" width="10.7109375" customWidth="1"/>
    <col min="21" max="21" width="11.5703125" customWidth="1"/>
  </cols>
  <sheetData>
    <row r="1" spans="1:21" ht="20.25">
      <c r="A1" s="1" t="s">
        <v>104</v>
      </c>
      <c r="B1" s="2"/>
      <c r="C1" s="2"/>
      <c r="D1" s="2"/>
      <c r="E1" s="2"/>
      <c r="F1" s="3"/>
      <c r="G1" s="2"/>
      <c r="H1" s="2"/>
      <c r="I1" s="2"/>
      <c r="J1" s="2" t="s">
        <v>0</v>
      </c>
      <c r="K1" s="3"/>
      <c r="L1" s="2"/>
      <c r="M1" s="2"/>
      <c r="N1" s="2"/>
      <c r="O1" s="2" t="s">
        <v>0</v>
      </c>
      <c r="P1" s="3"/>
      <c r="Q1" s="2"/>
      <c r="R1" s="2"/>
      <c r="S1" s="2"/>
      <c r="T1" s="2"/>
      <c r="U1" s="3"/>
    </row>
    <row r="2" spans="1:21">
      <c r="A2" s="4" t="s">
        <v>1</v>
      </c>
      <c r="B2" s="5"/>
      <c r="C2" s="6"/>
      <c r="D2" s="7">
        <v>2014</v>
      </c>
      <c r="E2" s="8"/>
      <c r="F2" s="9" t="s">
        <v>2</v>
      </c>
      <c r="G2" s="5"/>
      <c r="H2" s="6"/>
      <c r="I2" s="7">
        <v>2015</v>
      </c>
      <c r="J2" s="8"/>
      <c r="K2" s="9" t="s">
        <v>3</v>
      </c>
      <c r="L2" s="5"/>
      <c r="M2" s="6"/>
      <c r="N2" s="7">
        <v>2016</v>
      </c>
      <c r="O2" s="8"/>
      <c r="P2" s="9" t="s">
        <v>4</v>
      </c>
      <c r="Q2" s="242"/>
      <c r="R2" s="6"/>
      <c r="S2" s="7">
        <v>2017</v>
      </c>
      <c r="T2" s="241"/>
      <c r="U2" s="9" t="s">
        <v>119</v>
      </c>
    </row>
    <row r="3" spans="1:21">
      <c r="A3" s="10"/>
      <c r="B3" s="246" t="s">
        <v>5</v>
      </c>
      <c r="C3" s="247"/>
      <c r="D3" s="247"/>
      <c r="E3" s="247"/>
      <c r="F3" s="248"/>
      <c r="G3" s="246" t="s">
        <v>5</v>
      </c>
      <c r="H3" s="247"/>
      <c r="I3" s="247"/>
      <c r="J3" s="247"/>
      <c r="K3" s="248"/>
      <c r="L3" s="246" t="s">
        <v>5</v>
      </c>
      <c r="M3" s="247"/>
      <c r="N3" s="247"/>
      <c r="O3" s="247"/>
      <c r="P3" s="248"/>
      <c r="Q3" s="246" t="s">
        <v>5</v>
      </c>
      <c r="R3" s="247"/>
      <c r="S3" s="247"/>
      <c r="T3" s="247"/>
      <c r="U3" s="248"/>
    </row>
    <row r="4" spans="1:21"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3" t="s">
        <v>6</v>
      </c>
      <c r="R4" s="13" t="s">
        <v>7</v>
      </c>
      <c r="S4" s="13" t="s">
        <v>8</v>
      </c>
      <c r="T4" s="13" t="s">
        <v>9</v>
      </c>
      <c r="U4" s="15" t="s">
        <v>10</v>
      </c>
    </row>
    <row r="5" spans="1:21" ht="19.149999999999999" customHeight="1" thickBot="1">
      <c r="A5" s="116" t="s">
        <v>11</v>
      </c>
      <c r="B5" s="117">
        <v>138471.29849999998</v>
      </c>
      <c r="C5" s="116">
        <v>216024.26409395135</v>
      </c>
      <c r="D5" s="116">
        <v>169044.70643533368</v>
      </c>
      <c r="E5" s="116">
        <v>226913.48701250358</v>
      </c>
      <c r="F5" s="118">
        <v>750175.92456180172</v>
      </c>
      <c r="G5" s="117">
        <v>165617.88593027613</v>
      </c>
      <c r="H5" s="116">
        <v>343002.36849132116</v>
      </c>
      <c r="I5" s="116">
        <v>189834.48988673763</v>
      </c>
      <c r="J5" s="116">
        <v>288362.44848000002</v>
      </c>
      <c r="K5" s="118">
        <v>986817.19278833491</v>
      </c>
      <c r="L5" s="116">
        <v>272008.15944999992</v>
      </c>
      <c r="M5" s="116">
        <v>260846.19813999996</v>
      </c>
      <c r="N5" s="116">
        <v>186338.92379999999</v>
      </c>
      <c r="O5" s="116">
        <v>246514.75878999985</v>
      </c>
      <c r="P5" s="118">
        <v>965708.04017999989</v>
      </c>
      <c r="Q5" s="116">
        <f>'Consolidated Model'!Q5</f>
        <v>212234</v>
      </c>
      <c r="R5" s="116">
        <f>'Consolidated Model'!R5</f>
        <v>266885</v>
      </c>
      <c r="S5" s="116">
        <v>219318</v>
      </c>
      <c r="T5" s="116">
        <f>'Consolidated Model'!T5</f>
        <v>278096</v>
      </c>
      <c r="U5" s="118">
        <f>SUM(Q5:T5)</f>
        <v>976533</v>
      </c>
    </row>
    <row r="6" spans="1:21" ht="22.15" customHeight="1">
      <c r="A6" s="16" t="s">
        <v>12</v>
      </c>
      <c r="B6" s="17"/>
      <c r="C6" s="17"/>
      <c r="D6" s="17"/>
      <c r="E6" s="17"/>
      <c r="F6" s="18"/>
      <c r="G6" s="17"/>
      <c r="H6" s="17"/>
      <c r="I6" s="17"/>
      <c r="J6" s="17"/>
      <c r="K6" s="18"/>
      <c r="L6" s="123"/>
      <c r="M6" s="123"/>
      <c r="N6" s="123"/>
      <c r="O6" s="123"/>
      <c r="P6" s="18"/>
      <c r="Q6" s="123"/>
      <c r="R6" s="123"/>
      <c r="S6" s="123"/>
      <c r="U6" s="18"/>
    </row>
    <row r="7" spans="1:21" ht="12.6" customHeight="1">
      <c r="A7" s="16"/>
      <c r="B7" s="17"/>
      <c r="C7" s="17"/>
      <c r="D7" s="17"/>
      <c r="E7" s="17"/>
      <c r="F7" s="18"/>
      <c r="G7" s="17"/>
      <c r="H7" s="17"/>
      <c r="I7" s="17"/>
      <c r="J7" s="17"/>
      <c r="K7" s="18"/>
      <c r="L7" s="123"/>
      <c r="M7" s="123"/>
      <c r="N7" s="123"/>
      <c r="O7" s="123"/>
      <c r="P7" s="18"/>
      <c r="Q7" s="123"/>
      <c r="R7" s="123"/>
      <c r="S7" s="123"/>
      <c r="U7" s="18"/>
    </row>
    <row r="8" spans="1:21">
      <c r="A8" s="17" t="s">
        <v>13</v>
      </c>
      <c r="B8" s="17">
        <v>15185</v>
      </c>
      <c r="C8" s="17">
        <v>24050</v>
      </c>
      <c r="D8" s="17">
        <v>18350</v>
      </c>
      <c r="E8" s="17">
        <v>25587</v>
      </c>
      <c r="F8" s="18">
        <v>83172</v>
      </c>
      <c r="G8" s="17">
        <v>17676</v>
      </c>
      <c r="H8" s="17">
        <v>36603</v>
      </c>
      <c r="I8" s="17">
        <v>20865</v>
      </c>
      <c r="J8" s="17">
        <v>31945</v>
      </c>
      <c r="K8" s="18">
        <v>107089</v>
      </c>
      <c r="L8" s="123">
        <v>29805</v>
      </c>
      <c r="M8" s="123">
        <v>27413</v>
      </c>
      <c r="N8" s="123">
        <v>21549</v>
      </c>
      <c r="O8" s="123">
        <v>27636</v>
      </c>
      <c r="P8" s="18">
        <v>106403</v>
      </c>
      <c r="Q8" s="123">
        <v>23408</v>
      </c>
      <c r="R8" s="123">
        <v>27757</v>
      </c>
      <c r="S8" s="123">
        <v>25971</v>
      </c>
      <c r="T8" s="123">
        <v>31717</v>
      </c>
      <c r="U8" s="18">
        <v>108853</v>
      </c>
    </row>
    <row r="9" spans="1:21">
      <c r="A9" s="17" t="s">
        <v>99</v>
      </c>
      <c r="B9" s="17">
        <v>10325</v>
      </c>
      <c r="C9" s="17">
        <v>16856</v>
      </c>
      <c r="D9" s="17">
        <v>12646</v>
      </c>
      <c r="E9" s="17">
        <v>17780</v>
      </c>
      <c r="F9" s="18">
        <v>57607</v>
      </c>
      <c r="G9" s="17">
        <v>13215</v>
      </c>
      <c r="H9" s="17">
        <v>27855</v>
      </c>
      <c r="I9" s="17">
        <v>15952</v>
      </c>
      <c r="J9" s="17">
        <v>24374</v>
      </c>
      <c r="K9" s="18">
        <v>81396</v>
      </c>
      <c r="L9" s="123">
        <v>21316</v>
      </c>
      <c r="M9" s="123">
        <v>19498</v>
      </c>
      <c r="N9" s="123">
        <v>14181</v>
      </c>
      <c r="O9" s="123">
        <v>18505</v>
      </c>
      <c r="P9" s="18">
        <v>73500</v>
      </c>
      <c r="Q9" s="123">
        <v>15233</v>
      </c>
      <c r="R9" s="123">
        <v>18896</v>
      </c>
      <c r="S9" s="123">
        <v>15572</v>
      </c>
      <c r="T9" s="123">
        <v>20741</v>
      </c>
      <c r="U9" s="18">
        <v>70444</v>
      </c>
    </row>
    <row r="10" spans="1:21">
      <c r="A10" s="19" t="s">
        <v>100</v>
      </c>
      <c r="B10" s="20">
        <v>671</v>
      </c>
      <c r="C10" s="20">
        <v>585</v>
      </c>
      <c r="D10" s="20">
        <v>570</v>
      </c>
      <c r="E10" s="20">
        <v>1321</v>
      </c>
      <c r="F10" s="18">
        <v>3147</v>
      </c>
      <c r="G10" s="20">
        <v>654</v>
      </c>
      <c r="H10" s="20">
        <v>819</v>
      </c>
      <c r="I10" s="20">
        <v>521</v>
      </c>
      <c r="J10" s="20">
        <v>1906</v>
      </c>
      <c r="K10" s="18">
        <v>3900</v>
      </c>
      <c r="L10" s="20">
        <v>1187</v>
      </c>
      <c r="M10" s="20">
        <v>1211</v>
      </c>
      <c r="N10" s="20">
        <v>779</v>
      </c>
      <c r="O10" s="20">
        <v>1467</v>
      </c>
      <c r="P10" s="18">
        <v>4644</v>
      </c>
      <c r="Q10" s="20">
        <v>688</v>
      </c>
      <c r="R10" s="20">
        <v>790</v>
      </c>
      <c r="S10" s="20">
        <v>1094</v>
      </c>
      <c r="T10" s="20">
        <v>1317</v>
      </c>
      <c r="U10" s="18">
        <v>3890</v>
      </c>
    </row>
    <row r="11" spans="1:21">
      <c r="A11" s="16" t="s">
        <v>14</v>
      </c>
      <c r="B11" s="21">
        <v>26181</v>
      </c>
      <c r="C11" s="21">
        <v>41491</v>
      </c>
      <c r="D11" s="21">
        <v>31566</v>
      </c>
      <c r="E11" s="21">
        <v>44688</v>
      </c>
      <c r="F11" s="22">
        <v>143926</v>
      </c>
      <c r="G11" s="21">
        <v>31545</v>
      </c>
      <c r="H11" s="21">
        <v>65277</v>
      </c>
      <c r="I11" s="21">
        <v>37338</v>
      </c>
      <c r="J11" s="21">
        <v>58225</v>
      </c>
      <c r="K11" s="22">
        <v>192385</v>
      </c>
      <c r="L11" s="21">
        <v>52308</v>
      </c>
      <c r="M11" s="21">
        <v>48122</v>
      </c>
      <c r="N11" s="21">
        <v>36509</v>
      </c>
      <c r="O11" s="21">
        <v>47608</v>
      </c>
      <c r="P11" s="22">
        <v>184547</v>
      </c>
      <c r="Q11" s="21">
        <v>39329</v>
      </c>
      <c r="R11" s="21">
        <v>47443</v>
      </c>
      <c r="S11" s="21">
        <v>42637</v>
      </c>
      <c r="T11" s="21">
        <f t="shared" ref="T11:U11" si="0">SUM(T8:T10)</f>
        <v>53775</v>
      </c>
      <c r="U11" s="22">
        <f t="shared" si="0"/>
        <v>183187</v>
      </c>
    </row>
    <row r="12" spans="1:21">
      <c r="A12" s="23" t="s">
        <v>15</v>
      </c>
      <c r="B12" s="24">
        <v>0.18907167249536555</v>
      </c>
      <c r="C12" s="24">
        <v>0.19206638742190138</v>
      </c>
      <c r="D12" s="24">
        <v>0.18673166800449473</v>
      </c>
      <c r="E12" s="25">
        <v>0.19693849223487347</v>
      </c>
      <c r="F12" s="26">
        <v>0.19185633034554009</v>
      </c>
      <c r="G12" s="24">
        <v>0.19046855853044886</v>
      </c>
      <c r="H12" s="24">
        <v>0.19031063921545974</v>
      </c>
      <c r="I12" s="24">
        <v>0.19668712478052461</v>
      </c>
      <c r="J12" s="25">
        <v>0.20191602723209057</v>
      </c>
      <c r="K12" s="26">
        <v>0.19495505490373552</v>
      </c>
      <c r="L12" s="24">
        <v>0.19230305482661511</v>
      </c>
      <c r="M12" s="24">
        <v>0.18448419161613472</v>
      </c>
      <c r="N12" s="24">
        <v>0.19592793204701336</v>
      </c>
      <c r="O12" s="25">
        <v>0.19312433962850939</v>
      </c>
      <c r="P12" s="26">
        <v>0.19110020039348743</v>
      </c>
      <c r="Q12" s="24">
        <v>0.18542668552569544</v>
      </c>
      <c r="R12" s="24">
        <v>0.17644477337726819</v>
      </c>
      <c r="S12" s="24">
        <v>0.1944072077987215</v>
      </c>
      <c r="T12" s="24">
        <f t="shared" ref="T12:U12" si="1">T11/T5</f>
        <v>0.19336847707266555</v>
      </c>
      <c r="U12" s="26">
        <f t="shared" si="1"/>
        <v>0.18758915469318496</v>
      </c>
    </row>
    <row r="13" spans="1:21">
      <c r="A13" s="23"/>
      <c r="B13" s="24"/>
      <c r="C13" s="24"/>
      <c r="D13" s="24"/>
      <c r="E13" s="25"/>
      <c r="F13" s="26"/>
      <c r="G13" s="24"/>
      <c r="H13" s="24"/>
      <c r="I13" s="24"/>
      <c r="J13" s="25"/>
      <c r="K13" s="26"/>
      <c r="L13" s="24"/>
      <c r="M13" s="24"/>
      <c r="N13" s="24"/>
      <c r="O13" s="25"/>
      <c r="P13" s="26"/>
      <c r="Q13" s="24"/>
      <c r="R13" s="24"/>
      <c r="S13" s="24"/>
      <c r="T13" s="24"/>
      <c r="U13" s="26"/>
    </row>
    <row r="14" spans="1:21">
      <c r="A14" s="19" t="s">
        <v>101</v>
      </c>
      <c r="B14" s="106"/>
      <c r="C14" s="106"/>
      <c r="D14" s="106"/>
      <c r="E14" s="130"/>
      <c r="F14" s="55"/>
      <c r="G14" s="106"/>
      <c r="H14" s="106"/>
      <c r="I14" s="106"/>
      <c r="J14" s="130"/>
      <c r="K14" s="55"/>
      <c r="L14" s="106"/>
      <c r="M14" s="106"/>
      <c r="N14" s="106"/>
      <c r="O14" s="130"/>
      <c r="P14" s="55"/>
      <c r="Q14" s="106"/>
      <c r="R14" s="106"/>
      <c r="S14" s="106"/>
      <c r="T14" s="106"/>
      <c r="U14" s="55"/>
    </row>
    <row r="15" spans="1:21">
      <c r="A15" s="19" t="s">
        <v>121</v>
      </c>
      <c r="B15" s="106">
        <v>4506.8351999999995</v>
      </c>
      <c r="C15" s="106">
        <v>14476.24252</v>
      </c>
      <c r="D15" s="106">
        <v>6644.0452700000005</v>
      </c>
      <c r="E15" s="130">
        <v>33245.662380000002</v>
      </c>
      <c r="F15" s="55">
        <v>58872.785369999998</v>
      </c>
      <c r="G15" s="106">
        <v>8614</v>
      </c>
      <c r="H15" s="106">
        <v>18675</v>
      </c>
      <c r="I15" s="106">
        <v>26635</v>
      </c>
      <c r="J15" s="130">
        <v>33010</v>
      </c>
      <c r="K15" s="55">
        <v>86934</v>
      </c>
      <c r="L15" s="106">
        <v>17998</v>
      </c>
      <c r="M15" s="106">
        <v>18720</v>
      </c>
      <c r="N15" s="106">
        <v>21804</v>
      </c>
      <c r="O15" s="130">
        <v>31003</v>
      </c>
      <c r="P15" s="55">
        <v>89525</v>
      </c>
      <c r="Q15" s="106">
        <v>6942</v>
      </c>
      <c r="R15" s="106">
        <v>16125</v>
      </c>
      <c r="S15" s="106">
        <v>25111</v>
      </c>
      <c r="T15" s="106">
        <f>'Consolidated Model'!T15</f>
        <v>31675</v>
      </c>
      <c r="U15" s="55">
        <v>79853</v>
      </c>
    </row>
    <row r="16" spans="1:21">
      <c r="A16" s="17" t="s">
        <v>122</v>
      </c>
      <c r="B16" s="30">
        <v>2582</v>
      </c>
      <c r="C16" s="30">
        <v>2933</v>
      </c>
      <c r="D16" s="30">
        <v>2931</v>
      </c>
      <c r="E16" s="30">
        <v>2524</v>
      </c>
      <c r="F16" s="18">
        <v>10970</v>
      </c>
      <c r="G16" s="30">
        <v>2844</v>
      </c>
      <c r="H16" s="30">
        <v>2872</v>
      </c>
      <c r="I16" s="30">
        <v>2997</v>
      </c>
      <c r="J16" s="30">
        <v>2579</v>
      </c>
      <c r="K16" s="18">
        <v>11292</v>
      </c>
      <c r="L16" s="30">
        <v>2675</v>
      </c>
      <c r="M16" s="30">
        <v>3030</v>
      </c>
      <c r="N16" s="30">
        <v>3104</v>
      </c>
      <c r="O16" s="30">
        <v>2550</v>
      </c>
      <c r="P16" s="31">
        <v>11359</v>
      </c>
      <c r="Q16" s="30">
        <v>2585</v>
      </c>
      <c r="R16" s="30">
        <v>2613</v>
      </c>
      <c r="S16" s="30">
        <v>2646</v>
      </c>
      <c r="T16" s="30">
        <f>'Consolidated Model'!T16</f>
        <v>2650</v>
      </c>
      <c r="U16" s="31">
        <v>10494</v>
      </c>
    </row>
    <row r="17" spans="1:21">
      <c r="A17" s="17" t="s">
        <v>115</v>
      </c>
      <c r="B17" s="30">
        <v>531</v>
      </c>
      <c r="C17" s="30">
        <v>2507</v>
      </c>
      <c r="D17" s="30">
        <v>2592</v>
      </c>
      <c r="E17" s="30">
        <v>5181</v>
      </c>
      <c r="F17" s="18">
        <v>10811</v>
      </c>
      <c r="G17" s="30">
        <v>2653</v>
      </c>
      <c r="H17" s="30">
        <v>3739</v>
      </c>
      <c r="I17" s="30">
        <v>3845</v>
      </c>
      <c r="J17" s="30">
        <v>7487</v>
      </c>
      <c r="K17" s="18">
        <v>17724</v>
      </c>
      <c r="L17" s="30">
        <v>2070</v>
      </c>
      <c r="M17" s="30">
        <v>4358</v>
      </c>
      <c r="N17" s="30">
        <v>5517</v>
      </c>
      <c r="O17" s="30">
        <v>5968</v>
      </c>
      <c r="P17" s="31">
        <v>17913</v>
      </c>
      <c r="Q17" s="30">
        <v>470</v>
      </c>
      <c r="R17" s="30">
        <v>1408</v>
      </c>
      <c r="S17" s="30">
        <v>2658</v>
      </c>
      <c r="T17" s="30">
        <f>'Consolidated Model'!T17</f>
        <v>5582</v>
      </c>
      <c r="U17" s="31">
        <v>10118</v>
      </c>
    </row>
    <row r="18" spans="1:21">
      <c r="A18" s="19" t="s">
        <v>16</v>
      </c>
      <c r="B18" s="20">
        <v>8195.0345799999996</v>
      </c>
      <c r="C18" s="20">
        <v>8673.3595299999997</v>
      </c>
      <c r="D18" s="20">
        <v>8516.4749600000014</v>
      </c>
      <c r="E18" s="20">
        <v>8656.6862300000012</v>
      </c>
      <c r="F18" s="18">
        <v>34041.5553</v>
      </c>
      <c r="G18" s="20">
        <v>8850</v>
      </c>
      <c r="H18" s="20">
        <v>9158</v>
      </c>
      <c r="I18" s="20">
        <v>9337</v>
      </c>
      <c r="J18" s="20">
        <v>9599</v>
      </c>
      <c r="K18" s="18">
        <v>36944</v>
      </c>
      <c r="L18" s="20">
        <v>9826</v>
      </c>
      <c r="M18" s="20">
        <v>9912</v>
      </c>
      <c r="N18" s="20">
        <v>10293</v>
      </c>
      <c r="O18" s="20">
        <v>10399</v>
      </c>
      <c r="P18" s="18">
        <v>40430</v>
      </c>
      <c r="Q18" s="20">
        <v>11045</v>
      </c>
      <c r="R18" s="20">
        <v>10904</v>
      </c>
      <c r="S18" s="20">
        <v>11511</v>
      </c>
      <c r="T18" s="20">
        <f>'Consolidated Model'!T18</f>
        <v>11924</v>
      </c>
      <c r="U18" s="18">
        <v>45383</v>
      </c>
    </row>
    <row r="19" spans="1:21">
      <c r="A19" s="19" t="s">
        <v>17</v>
      </c>
      <c r="B19" s="20">
        <v>658.91399999999999</v>
      </c>
      <c r="C19" s="20">
        <v>1911.50919</v>
      </c>
      <c r="D19" s="20">
        <v>1980.5888600000001</v>
      </c>
      <c r="E19" s="20">
        <v>1140.60446</v>
      </c>
      <c r="F19" s="18">
        <v>5691.6165099999998</v>
      </c>
      <c r="G19" s="20">
        <v>2483</v>
      </c>
      <c r="H19" s="20">
        <v>2214</v>
      </c>
      <c r="I19" s="20">
        <v>2082</v>
      </c>
      <c r="J19" s="20">
        <v>3703</v>
      </c>
      <c r="K19" s="18">
        <v>10482</v>
      </c>
      <c r="L19" s="20">
        <v>2487</v>
      </c>
      <c r="M19" s="20">
        <v>2857</v>
      </c>
      <c r="N19" s="20">
        <v>2445</v>
      </c>
      <c r="O19" s="20">
        <v>3099</v>
      </c>
      <c r="P19" s="18">
        <v>10888</v>
      </c>
      <c r="Q19" s="20">
        <v>2165</v>
      </c>
      <c r="R19" s="20">
        <v>1699</v>
      </c>
      <c r="S19" s="20">
        <v>1586</v>
      </c>
      <c r="T19" s="20">
        <f>'Consolidated Model'!T19</f>
        <v>3696</v>
      </c>
      <c r="U19" s="18">
        <v>9145</v>
      </c>
    </row>
    <row r="20" spans="1:21">
      <c r="A20" s="16" t="s">
        <v>18</v>
      </c>
      <c r="B20" s="21">
        <v>16473.783779999998</v>
      </c>
      <c r="C20" s="21">
        <v>30501.111240000002</v>
      </c>
      <c r="D20" s="21">
        <v>22664.109090000002</v>
      </c>
      <c r="E20" s="21">
        <v>50747.953070000003</v>
      </c>
      <c r="F20" s="22">
        <v>120386.95718</v>
      </c>
      <c r="G20" s="21">
        <v>25444</v>
      </c>
      <c r="H20" s="21">
        <v>36658</v>
      </c>
      <c r="I20" s="21">
        <v>44896</v>
      </c>
      <c r="J20" s="21">
        <v>56378</v>
      </c>
      <c r="K20" s="22">
        <v>163376</v>
      </c>
      <c r="L20" s="21">
        <v>35056</v>
      </c>
      <c r="M20" s="21">
        <v>38877</v>
      </c>
      <c r="N20" s="21">
        <v>43163</v>
      </c>
      <c r="O20" s="21">
        <v>53019</v>
      </c>
      <c r="P20" s="22">
        <v>170115</v>
      </c>
      <c r="Q20" s="21">
        <v>23207</v>
      </c>
      <c r="R20" s="21">
        <v>32749</v>
      </c>
      <c r="S20" s="21">
        <v>43512</v>
      </c>
      <c r="T20" s="21">
        <f t="shared" ref="T20:U20" si="2">SUM(T15:T19)</f>
        <v>55527</v>
      </c>
      <c r="U20" s="22">
        <f t="shared" si="2"/>
        <v>154993</v>
      </c>
    </row>
    <row r="21" spans="1:21" ht="7.35" customHeight="1">
      <c r="A21" s="19"/>
      <c r="B21" s="20"/>
      <c r="C21" s="20"/>
      <c r="D21" s="20"/>
      <c r="E21" s="20"/>
      <c r="F21" s="18"/>
      <c r="G21" s="20"/>
      <c r="H21" s="20"/>
      <c r="I21" s="20"/>
      <c r="J21" s="20"/>
      <c r="K21" s="18"/>
      <c r="L21" s="20"/>
      <c r="M21" s="20"/>
      <c r="N21" s="20"/>
      <c r="O21" s="20"/>
      <c r="P21" s="18"/>
      <c r="Q21" s="20"/>
      <c r="R21" s="20"/>
      <c r="S21" s="20"/>
      <c r="T21" s="20"/>
      <c r="U21" s="18"/>
    </row>
    <row r="22" spans="1:21" s="105" customFormat="1">
      <c r="A22" s="16" t="s">
        <v>20</v>
      </c>
      <c r="B22" s="35">
        <v>5542</v>
      </c>
      <c r="C22" s="35">
        <v>7153</v>
      </c>
      <c r="D22" s="35">
        <v>6512</v>
      </c>
      <c r="E22" s="35">
        <v>7021</v>
      </c>
      <c r="F22" s="36">
        <v>26228</v>
      </c>
      <c r="G22" s="35">
        <v>5222</v>
      </c>
      <c r="H22" s="35">
        <v>5225</v>
      </c>
      <c r="I22" s="35">
        <v>2867</v>
      </c>
      <c r="J22" s="35">
        <v>4730</v>
      </c>
      <c r="K22" s="36">
        <v>18044</v>
      </c>
      <c r="L22" s="35">
        <v>4764</v>
      </c>
      <c r="M22" s="35">
        <v>4716</v>
      </c>
      <c r="N22" s="35">
        <v>6363</v>
      </c>
      <c r="O22" s="35">
        <v>6203</v>
      </c>
      <c r="P22" s="36">
        <v>22046</v>
      </c>
      <c r="Q22" s="35">
        <v>4841</v>
      </c>
      <c r="R22" s="35">
        <v>6255</v>
      </c>
      <c r="S22" s="35">
        <v>3734</v>
      </c>
      <c r="T22" s="35">
        <v>3236</v>
      </c>
      <c r="U22" s="36">
        <v>18065</v>
      </c>
    </row>
    <row r="23" spans="1:21">
      <c r="A23" s="16"/>
      <c r="B23" s="27"/>
      <c r="C23" s="27"/>
      <c r="D23" s="27"/>
      <c r="E23" s="28"/>
      <c r="F23" s="29"/>
      <c r="G23" s="27"/>
      <c r="H23" s="27"/>
      <c r="I23" s="27"/>
      <c r="J23" s="28"/>
      <c r="K23" s="29"/>
      <c r="L23" s="27"/>
      <c r="M23" s="27"/>
      <c r="N23" s="27"/>
      <c r="O23" s="28"/>
      <c r="P23" s="29"/>
      <c r="Q23" s="27"/>
      <c r="R23" s="27"/>
      <c r="S23" s="27"/>
      <c r="T23" s="27"/>
      <c r="U23" s="29"/>
    </row>
    <row r="24" spans="1:21">
      <c r="A24" s="37" t="s">
        <v>21</v>
      </c>
      <c r="B24" s="38">
        <v>48196.783779999998</v>
      </c>
      <c r="C24" s="38">
        <v>79145.111239999998</v>
      </c>
      <c r="D24" s="38">
        <v>60742.109089999998</v>
      </c>
      <c r="E24" s="38">
        <v>102456.95307</v>
      </c>
      <c r="F24" s="39">
        <v>290540.95718000003</v>
      </c>
      <c r="G24" s="38">
        <v>62211</v>
      </c>
      <c r="H24" s="38">
        <v>107160</v>
      </c>
      <c r="I24" s="38">
        <v>85101</v>
      </c>
      <c r="J24" s="38">
        <v>119333</v>
      </c>
      <c r="K24" s="39">
        <v>373805</v>
      </c>
      <c r="L24" s="38">
        <v>92128</v>
      </c>
      <c r="M24" s="38">
        <v>91715</v>
      </c>
      <c r="N24" s="38">
        <v>86035</v>
      </c>
      <c r="O24" s="38">
        <v>106830</v>
      </c>
      <c r="P24" s="39">
        <v>376708</v>
      </c>
      <c r="Q24" s="38">
        <v>67377</v>
      </c>
      <c r="R24" s="38">
        <v>86447</v>
      </c>
      <c r="S24" s="38">
        <v>89883</v>
      </c>
      <c r="T24" s="38">
        <f t="shared" ref="T24:U24" si="3">T11+T20+T22</f>
        <v>112538</v>
      </c>
      <c r="U24" s="39">
        <f t="shared" si="3"/>
        <v>356245</v>
      </c>
    </row>
    <row r="25" spans="1:21" ht="24" customHeight="1">
      <c r="A25" s="40" t="s">
        <v>96</v>
      </c>
      <c r="B25" s="41"/>
      <c r="C25" s="41"/>
      <c r="D25" s="41"/>
      <c r="E25" s="41"/>
      <c r="F25" s="18"/>
      <c r="G25" s="41"/>
      <c r="H25" s="41"/>
      <c r="I25" s="41"/>
      <c r="J25" s="41"/>
      <c r="K25" s="18"/>
      <c r="L25" s="41"/>
      <c r="M25" s="41"/>
      <c r="N25" s="41"/>
      <c r="O25" s="41"/>
      <c r="P25" s="18"/>
      <c r="Q25" s="41"/>
      <c r="R25" s="41"/>
      <c r="S25" s="41"/>
      <c r="T25" s="41"/>
      <c r="U25" s="18"/>
    </row>
    <row r="26" spans="1:21" ht="12" customHeight="1">
      <c r="A26" s="40"/>
      <c r="B26" s="41"/>
      <c r="C26" s="41"/>
      <c r="D26" s="41"/>
      <c r="E26" s="41"/>
      <c r="F26" s="18"/>
      <c r="G26" s="41"/>
      <c r="H26" s="41"/>
      <c r="I26" s="41"/>
      <c r="J26" s="41"/>
      <c r="K26" s="18"/>
      <c r="L26" s="41"/>
      <c r="M26" s="41"/>
      <c r="N26" s="41"/>
      <c r="O26" s="41"/>
      <c r="P26" s="18"/>
      <c r="Q26" s="41"/>
      <c r="R26" s="41"/>
      <c r="S26" s="41"/>
      <c r="T26" s="41"/>
      <c r="U26" s="18"/>
    </row>
    <row r="27" spans="1:21">
      <c r="A27" s="42" t="s">
        <v>13</v>
      </c>
      <c r="B27" s="131">
        <v>4111</v>
      </c>
      <c r="C27" s="131">
        <v>5416</v>
      </c>
      <c r="D27" s="131">
        <v>4881</v>
      </c>
      <c r="E27" s="131">
        <v>5842</v>
      </c>
      <c r="F27" s="55">
        <v>20250</v>
      </c>
      <c r="G27" s="131">
        <v>4451</v>
      </c>
      <c r="H27" s="131">
        <v>8115</v>
      </c>
      <c r="I27" s="131">
        <v>6936</v>
      </c>
      <c r="J27" s="131">
        <v>9942</v>
      </c>
      <c r="K27" s="55">
        <v>29444</v>
      </c>
      <c r="L27" s="131">
        <v>6982</v>
      </c>
      <c r="M27" s="131">
        <v>10286</v>
      </c>
      <c r="N27" s="131">
        <v>9101</v>
      </c>
      <c r="O27" s="131">
        <v>10838</v>
      </c>
      <c r="P27" s="55">
        <v>37207</v>
      </c>
      <c r="Q27" s="131">
        <v>5941</v>
      </c>
      <c r="R27" s="131">
        <v>10759</v>
      </c>
      <c r="S27" s="131">
        <v>7857</v>
      </c>
      <c r="T27" s="131">
        <f>'Consolidated Model'!T29</f>
        <v>12506</v>
      </c>
      <c r="U27" s="18">
        <f>'Consolidated Model'!U29</f>
        <v>37064</v>
      </c>
    </row>
    <row r="28" spans="1:21">
      <c r="A28" s="42" t="s">
        <v>99</v>
      </c>
      <c r="B28" s="41">
        <v>3141</v>
      </c>
      <c r="C28" s="41">
        <v>3981</v>
      </c>
      <c r="D28" s="41">
        <v>3770</v>
      </c>
      <c r="E28" s="41">
        <v>4324</v>
      </c>
      <c r="F28" s="18">
        <v>15216</v>
      </c>
      <c r="G28" s="41">
        <v>3285</v>
      </c>
      <c r="H28" s="41">
        <v>4531</v>
      </c>
      <c r="I28" s="41">
        <v>4337</v>
      </c>
      <c r="J28" s="41">
        <v>5743</v>
      </c>
      <c r="K28" s="18">
        <v>17896</v>
      </c>
      <c r="L28" s="41">
        <v>3827</v>
      </c>
      <c r="M28" s="41">
        <v>4707</v>
      </c>
      <c r="N28" s="41">
        <v>4841</v>
      </c>
      <c r="O28" s="41">
        <v>5420</v>
      </c>
      <c r="P28" s="18">
        <v>18795</v>
      </c>
      <c r="Q28" s="41">
        <v>4983</v>
      </c>
      <c r="R28" s="41">
        <v>5228</v>
      </c>
      <c r="S28" s="41">
        <v>6221</v>
      </c>
      <c r="T28" s="41">
        <f>'Consolidated Model'!T30</f>
        <v>6675</v>
      </c>
      <c r="U28" s="18">
        <f>'Consolidated Model'!U30</f>
        <v>23107</v>
      </c>
    </row>
    <row r="29" spans="1:21">
      <c r="A29" s="42" t="s">
        <v>100</v>
      </c>
      <c r="B29" s="41">
        <v>0</v>
      </c>
      <c r="C29" s="41">
        <v>0</v>
      </c>
      <c r="D29" s="41">
        <v>0</v>
      </c>
      <c r="E29" s="41">
        <v>0</v>
      </c>
      <c r="F29" s="18">
        <v>0</v>
      </c>
      <c r="G29" s="41">
        <v>0</v>
      </c>
      <c r="H29" s="41">
        <v>0</v>
      </c>
      <c r="I29" s="41">
        <v>0</v>
      </c>
      <c r="J29" s="41">
        <v>0</v>
      </c>
      <c r="K29" s="18">
        <v>0</v>
      </c>
      <c r="L29" s="41">
        <v>0</v>
      </c>
      <c r="M29" s="41">
        <v>0</v>
      </c>
      <c r="N29" s="41">
        <v>0</v>
      </c>
      <c r="O29" s="41">
        <v>0</v>
      </c>
      <c r="P29" s="18">
        <v>0</v>
      </c>
      <c r="Q29" s="41">
        <v>0</v>
      </c>
      <c r="R29" s="41">
        <v>0</v>
      </c>
      <c r="S29" s="41">
        <v>0</v>
      </c>
      <c r="T29" s="41">
        <f>'Consolidated Model'!T31</f>
        <v>0</v>
      </c>
      <c r="U29" s="18">
        <f>'Consolidated Model'!U31</f>
        <v>0</v>
      </c>
    </row>
    <row r="30" spans="1:21">
      <c r="A30" s="40" t="s">
        <v>14</v>
      </c>
      <c r="B30" s="43">
        <v>7252</v>
      </c>
      <c r="C30" s="43">
        <v>9397</v>
      </c>
      <c r="D30" s="43">
        <v>8651</v>
      </c>
      <c r="E30" s="43">
        <v>10166</v>
      </c>
      <c r="F30" s="22">
        <v>35466</v>
      </c>
      <c r="G30" s="43">
        <v>7736</v>
      </c>
      <c r="H30" s="43">
        <v>12646</v>
      </c>
      <c r="I30" s="43">
        <v>11273</v>
      </c>
      <c r="J30" s="43">
        <v>15685</v>
      </c>
      <c r="K30" s="22">
        <v>47340</v>
      </c>
      <c r="L30" s="43">
        <v>10809</v>
      </c>
      <c r="M30" s="43">
        <v>14993</v>
      </c>
      <c r="N30" s="43">
        <v>13942</v>
      </c>
      <c r="O30" s="43">
        <v>16258</v>
      </c>
      <c r="P30" s="22">
        <v>56002</v>
      </c>
      <c r="Q30" s="43">
        <v>10924</v>
      </c>
      <c r="R30" s="43">
        <v>15987</v>
      </c>
      <c r="S30" s="43">
        <v>14078</v>
      </c>
      <c r="T30" s="43">
        <f>SUM(T27:T29)</f>
        <v>19181</v>
      </c>
      <c r="U30" s="22">
        <f t="shared" ref="U30" si="4">SUM(U27:U29)</f>
        <v>60171</v>
      </c>
    </row>
    <row r="31" spans="1:21">
      <c r="A31" s="40"/>
      <c r="B31" s="44"/>
      <c r="C31" s="44"/>
      <c r="D31" s="44"/>
      <c r="E31" s="44"/>
      <c r="F31" s="29"/>
      <c r="G31" s="44"/>
      <c r="H31" s="44"/>
      <c r="I31" s="44"/>
      <c r="J31" s="44"/>
      <c r="K31" s="29"/>
      <c r="L31" s="44"/>
      <c r="M31" s="44"/>
      <c r="N31" s="44"/>
      <c r="O31" s="44"/>
      <c r="P31" s="29"/>
      <c r="Q31" s="44"/>
      <c r="R31" s="44"/>
      <c r="S31" s="44"/>
      <c r="T31" s="44"/>
      <c r="U31" s="29"/>
    </row>
    <row r="32" spans="1:21">
      <c r="A32" s="45" t="s">
        <v>101</v>
      </c>
      <c r="B32" s="131"/>
      <c r="C32" s="131"/>
      <c r="D32" s="131"/>
      <c r="E32" s="131"/>
      <c r="F32" s="55"/>
      <c r="G32" s="131"/>
      <c r="H32" s="131"/>
      <c r="I32" s="131"/>
      <c r="J32" s="131"/>
      <c r="K32" s="55"/>
      <c r="L32" s="131"/>
      <c r="M32" s="131"/>
      <c r="N32" s="131"/>
      <c r="O32" s="131"/>
      <c r="P32" s="55"/>
      <c r="Q32" s="131"/>
      <c r="R32" s="131"/>
      <c r="S32" s="131"/>
      <c r="T32" s="131"/>
      <c r="U32" s="55"/>
    </row>
    <row r="33" spans="1:21">
      <c r="A33" s="45" t="s">
        <v>121</v>
      </c>
      <c r="B33" s="131">
        <v>2847</v>
      </c>
      <c r="C33" s="131">
        <v>6222</v>
      </c>
      <c r="D33" s="131">
        <v>2396</v>
      </c>
      <c r="E33" s="131">
        <v>12923.000000000004</v>
      </c>
      <c r="F33" s="55">
        <v>24388</v>
      </c>
      <c r="G33" s="131">
        <v>3707</v>
      </c>
      <c r="H33" s="131">
        <v>8639</v>
      </c>
      <c r="I33" s="131">
        <v>16859</v>
      </c>
      <c r="J33" s="131">
        <v>12942</v>
      </c>
      <c r="K33" s="55">
        <v>42147</v>
      </c>
      <c r="L33" s="131">
        <v>13678</v>
      </c>
      <c r="M33" s="131">
        <v>9180</v>
      </c>
      <c r="N33" s="131">
        <v>8868</v>
      </c>
      <c r="O33" s="131">
        <v>13011</v>
      </c>
      <c r="P33" s="55">
        <v>44737</v>
      </c>
      <c r="Q33" s="131">
        <v>3722</v>
      </c>
      <c r="R33" s="131">
        <v>6401</v>
      </c>
      <c r="S33" s="131">
        <v>9865</v>
      </c>
      <c r="T33" s="131">
        <f>'Consolidated Model'!T35</f>
        <v>12226</v>
      </c>
      <c r="U33" s="55">
        <f>'Consolidated Model'!U35</f>
        <v>32214</v>
      </c>
    </row>
    <row r="34" spans="1:21">
      <c r="A34" s="45" t="s">
        <v>122</v>
      </c>
      <c r="B34" s="46">
        <v>139</v>
      </c>
      <c r="C34" s="46">
        <v>184</v>
      </c>
      <c r="D34" s="46">
        <v>149</v>
      </c>
      <c r="E34" s="46">
        <v>199</v>
      </c>
      <c r="F34" s="18">
        <v>671</v>
      </c>
      <c r="G34" s="46">
        <v>220</v>
      </c>
      <c r="H34" s="46">
        <v>192</v>
      </c>
      <c r="I34" s="46">
        <v>184</v>
      </c>
      <c r="J34" s="46">
        <v>218</v>
      </c>
      <c r="K34" s="18">
        <v>814</v>
      </c>
      <c r="L34" s="46">
        <v>347</v>
      </c>
      <c r="M34" s="46">
        <v>106</v>
      </c>
      <c r="N34" s="46">
        <v>76</v>
      </c>
      <c r="O34" s="46">
        <v>170</v>
      </c>
      <c r="P34" s="18">
        <v>699</v>
      </c>
      <c r="Q34" s="46">
        <v>64</v>
      </c>
      <c r="R34" s="46">
        <v>74</v>
      </c>
      <c r="S34" s="46">
        <v>124</v>
      </c>
      <c r="T34" s="46">
        <f>'Consolidated Model'!T36</f>
        <v>137</v>
      </c>
      <c r="U34" s="31">
        <f>'Consolidated Model'!U36</f>
        <v>399</v>
      </c>
    </row>
    <row r="35" spans="1:21">
      <c r="A35" s="45" t="s">
        <v>115</v>
      </c>
      <c r="B35" s="46">
        <v>433</v>
      </c>
      <c r="C35" s="46">
        <v>2003</v>
      </c>
      <c r="D35" s="46">
        <v>2088</v>
      </c>
      <c r="E35" s="46">
        <v>3962</v>
      </c>
      <c r="F35" s="18">
        <v>8486</v>
      </c>
      <c r="G35" s="46">
        <v>1966</v>
      </c>
      <c r="H35" s="46">
        <v>2994</v>
      </c>
      <c r="I35" s="46">
        <v>3329</v>
      </c>
      <c r="J35" s="46">
        <v>4562</v>
      </c>
      <c r="K35" s="18">
        <v>12851</v>
      </c>
      <c r="L35" s="46">
        <v>1566</v>
      </c>
      <c r="M35" s="46">
        <v>3404</v>
      </c>
      <c r="N35" s="46">
        <v>3879</v>
      </c>
      <c r="O35" s="46">
        <v>3932</v>
      </c>
      <c r="P35" s="18">
        <v>12781</v>
      </c>
      <c r="Q35" s="46">
        <v>382</v>
      </c>
      <c r="R35" s="46">
        <v>1232</v>
      </c>
      <c r="S35" s="46">
        <v>2034</v>
      </c>
      <c r="T35" s="46">
        <f>'Consolidated Model'!T37</f>
        <v>4120</v>
      </c>
      <c r="U35" s="31">
        <f>'Consolidated Model'!U37</f>
        <v>7769</v>
      </c>
    </row>
    <row r="36" spans="1:21">
      <c r="A36" s="45" t="s">
        <v>16</v>
      </c>
      <c r="B36" s="41">
        <v>5194</v>
      </c>
      <c r="C36" s="41">
        <v>5892</v>
      </c>
      <c r="D36" s="41">
        <v>5309</v>
      </c>
      <c r="E36" s="41">
        <v>5279</v>
      </c>
      <c r="F36" s="18">
        <v>21674</v>
      </c>
      <c r="G36" s="41">
        <v>5569</v>
      </c>
      <c r="H36" s="41">
        <v>6069</v>
      </c>
      <c r="I36" s="41">
        <v>5816</v>
      </c>
      <c r="J36" s="41">
        <v>6789</v>
      </c>
      <c r="K36" s="18">
        <v>24243</v>
      </c>
      <c r="L36" s="41">
        <v>6387</v>
      </c>
      <c r="M36" s="41">
        <v>6542</v>
      </c>
      <c r="N36" s="41">
        <v>6894</v>
      </c>
      <c r="O36" s="41">
        <v>6947</v>
      </c>
      <c r="P36" s="18">
        <v>26770</v>
      </c>
      <c r="Q36" s="41">
        <v>6796</v>
      </c>
      <c r="R36" s="41">
        <v>6470</v>
      </c>
      <c r="S36" s="41">
        <v>6887</v>
      </c>
      <c r="T36" s="41">
        <f>'Consolidated Model'!T38</f>
        <v>6955</v>
      </c>
      <c r="U36" s="18">
        <f>'Consolidated Model'!U38</f>
        <v>27108</v>
      </c>
    </row>
    <row r="37" spans="1:21">
      <c r="A37" s="45" t="s">
        <v>17</v>
      </c>
      <c r="B37" s="41">
        <v>472</v>
      </c>
      <c r="C37" s="41">
        <v>1306</v>
      </c>
      <c r="D37" s="41">
        <v>1497</v>
      </c>
      <c r="E37" s="41">
        <v>942</v>
      </c>
      <c r="F37" s="18">
        <v>4217</v>
      </c>
      <c r="G37" s="41">
        <v>1867</v>
      </c>
      <c r="H37" s="41">
        <v>1797</v>
      </c>
      <c r="I37" s="41">
        <v>1704</v>
      </c>
      <c r="J37" s="41">
        <v>3009</v>
      </c>
      <c r="K37" s="18">
        <v>8377</v>
      </c>
      <c r="L37" s="41">
        <v>2519</v>
      </c>
      <c r="M37" s="41">
        <v>2146</v>
      </c>
      <c r="N37" s="41">
        <v>2131</v>
      </c>
      <c r="O37" s="41">
        <v>2162</v>
      </c>
      <c r="P37" s="18">
        <v>8958</v>
      </c>
      <c r="Q37" s="41">
        <v>1735</v>
      </c>
      <c r="R37" s="41">
        <v>1294</v>
      </c>
      <c r="S37" s="41">
        <v>1339</v>
      </c>
      <c r="T37" s="41">
        <f>'Consolidated Model'!T39</f>
        <v>2813</v>
      </c>
      <c r="U37" s="18">
        <f>'Consolidated Model'!U39</f>
        <v>7180</v>
      </c>
    </row>
    <row r="38" spans="1:21">
      <c r="A38" s="40" t="s">
        <v>18</v>
      </c>
      <c r="B38" s="43">
        <v>9085</v>
      </c>
      <c r="C38" s="43">
        <v>15607</v>
      </c>
      <c r="D38" s="43">
        <v>11439</v>
      </c>
      <c r="E38" s="43">
        <v>23305</v>
      </c>
      <c r="F38" s="22">
        <v>59436</v>
      </c>
      <c r="G38" s="43">
        <v>13329</v>
      </c>
      <c r="H38" s="43">
        <v>19691</v>
      </c>
      <c r="I38" s="43">
        <v>27892</v>
      </c>
      <c r="J38" s="43">
        <v>27520</v>
      </c>
      <c r="K38" s="22">
        <v>88432</v>
      </c>
      <c r="L38" s="43">
        <v>24497</v>
      </c>
      <c r="M38" s="43">
        <v>21378</v>
      </c>
      <c r="N38" s="43">
        <v>21848</v>
      </c>
      <c r="O38" s="43">
        <v>26222</v>
      </c>
      <c r="P38" s="22">
        <v>93945</v>
      </c>
      <c r="Q38" s="43">
        <v>12699</v>
      </c>
      <c r="R38" s="43">
        <v>15471</v>
      </c>
      <c r="S38" s="43">
        <v>20249</v>
      </c>
      <c r="T38" s="43">
        <f>SUM(T33:T37)</f>
        <v>26251</v>
      </c>
      <c r="U38" s="22">
        <f t="shared" ref="U38" si="5">SUM(U33:U37)</f>
        <v>74670</v>
      </c>
    </row>
    <row r="39" spans="1:21" ht="7.35" customHeight="1">
      <c r="A39" s="45"/>
      <c r="B39" s="41"/>
      <c r="C39" s="41"/>
      <c r="D39" s="41"/>
      <c r="E39" s="41"/>
      <c r="F39" s="18"/>
      <c r="G39" s="41"/>
      <c r="H39" s="41"/>
      <c r="I39" s="41"/>
      <c r="J39" s="41"/>
      <c r="K39" s="18"/>
      <c r="L39" s="41"/>
      <c r="M39" s="41"/>
      <c r="N39" s="41"/>
      <c r="O39" s="41"/>
      <c r="P39" s="18"/>
      <c r="Q39" s="41"/>
      <c r="R39" s="41"/>
      <c r="S39" s="41"/>
      <c r="T39" s="41"/>
      <c r="U39" s="18"/>
    </row>
    <row r="40" spans="1:21">
      <c r="A40" s="40" t="s">
        <v>20</v>
      </c>
      <c r="B40" s="47">
        <v>5452</v>
      </c>
      <c r="C40" s="47">
        <v>6347</v>
      </c>
      <c r="D40" s="47">
        <v>5210</v>
      </c>
      <c r="E40" s="47">
        <v>5242</v>
      </c>
      <c r="F40" s="34">
        <v>22251</v>
      </c>
      <c r="G40" s="47">
        <v>5165</v>
      </c>
      <c r="H40" s="47">
        <v>5788</v>
      </c>
      <c r="I40" s="47">
        <v>3547</v>
      </c>
      <c r="J40" s="47">
        <v>4245</v>
      </c>
      <c r="K40" s="34">
        <v>18745</v>
      </c>
      <c r="L40" s="47">
        <v>4421</v>
      </c>
      <c r="M40" s="47">
        <v>4715</v>
      </c>
      <c r="N40" s="47">
        <v>5062</v>
      </c>
      <c r="O40" s="47">
        <v>7686</v>
      </c>
      <c r="P40" s="34">
        <v>21884</v>
      </c>
      <c r="Q40" s="47">
        <v>7646</v>
      </c>
      <c r="R40" s="47">
        <v>4347</v>
      </c>
      <c r="S40" s="47">
        <v>3776</v>
      </c>
      <c r="T40" s="47">
        <f>'Consolidated Model'!T44</f>
        <v>4214</v>
      </c>
      <c r="U40" s="18">
        <f>'Consolidated Model'!U44</f>
        <v>19982</v>
      </c>
    </row>
    <row r="41" spans="1:21">
      <c r="A41" s="40"/>
      <c r="B41" s="44"/>
      <c r="C41" s="44"/>
      <c r="D41" s="44"/>
      <c r="E41" s="44"/>
      <c r="F41" s="29"/>
      <c r="G41" s="44"/>
      <c r="H41" s="44"/>
      <c r="I41" s="44"/>
      <c r="J41" s="44"/>
      <c r="K41" s="29"/>
      <c r="L41" s="44"/>
      <c r="M41" s="44"/>
      <c r="N41" s="44"/>
      <c r="O41" s="44"/>
      <c r="P41" s="29"/>
      <c r="Q41" s="44"/>
      <c r="R41" s="44"/>
      <c r="S41" s="44"/>
      <c r="T41" s="44"/>
      <c r="U41" s="29"/>
    </row>
    <row r="42" spans="1:21">
      <c r="A42" s="48" t="s">
        <v>21</v>
      </c>
      <c r="B42" s="49">
        <v>21789</v>
      </c>
      <c r="C42" s="49">
        <v>31351</v>
      </c>
      <c r="D42" s="49">
        <v>25300</v>
      </c>
      <c r="E42" s="49">
        <v>38713</v>
      </c>
      <c r="F42" s="39">
        <v>117153</v>
      </c>
      <c r="G42" s="49">
        <v>26230</v>
      </c>
      <c r="H42" s="49">
        <v>38125</v>
      </c>
      <c r="I42" s="49">
        <v>42712</v>
      </c>
      <c r="J42" s="49">
        <v>47450</v>
      </c>
      <c r="K42" s="39">
        <v>154517</v>
      </c>
      <c r="L42" s="49">
        <v>39727</v>
      </c>
      <c r="M42" s="49">
        <v>41086</v>
      </c>
      <c r="N42" s="49">
        <v>40852</v>
      </c>
      <c r="O42" s="49">
        <v>50166</v>
      </c>
      <c r="P42" s="39">
        <v>171831</v>
      </c>
      <c r="Q42" s="49">
        <v>31269</v>
      </c>
      <c r="R42" s="49">
        <v>35805</v>
      </c>
      <c r="S42" s="49">
        <v>38103</v>
      </c>
      <c r="T42" s="49">
        <f>T30+T38+T40</f>
        <v>49646</v>
      </c>
      <c r="U42" s="39">
        <f t="shared" ref="U42" si="6">U30+U38+U40</f>
        <v>154823</v>
      </c>
    </row>
    <row r="43" spans="1:21" ht="24.6" customHeight="1">
      <c r="A43" s="16" t="s">
        <v>97</v>
      </c>
      <c r="B43" s="17"/>
      <c r="C43" s="17"/>
      <c r="D43" s="17"/>
      <c r="E43" s="17"/>
      <c r="F43" s="18"/>
      <c r="G43" s="17"/>
      <c r="H43" s="17"/>
      <c r="I43" s="17"/>
      <c r="J43" s="17"/>
      <c r="K43" s="18"/>
      <c r="L43" s="17"/>
      <c r="M43" s="17"/>
      <c r="N43" s="17"/>
      <c r="O43" s="17"/>
      <c r="P43" s="18"/>
      <c r="Q43" s="17"/>
      <c r="R43" s="17"/>
      <c r="S43" s="17"/>
      <c r="T43" s="17"/>
      <c r="U43" s="18"/>
    </row>
    <row r="44" spans="1:21">
      <c r="A44" s="16"/>
      <c r="B44" s="17"/>
      <c r="C44" s="17"/>
      <c r="D44" s="17"/>
      <c r="E44" s="17"/>
      <c r="F44" s="18"/>
      <c r="G44" s="17"/>
      <c r="H44" s="17"/>
      <c r="I44" s="17"/>
      <c r="J44" s="17"/>
      <c r="K44" s="18"/>
      <c r="L44" s="17"/>
      <c r="M44" s="17"/>
      <c r="N44" s="17"/>
      <c r="O44" s="17"/>
      <c r="P44" s="18"/>
      <c r="Q44" s="17"/>
      <c r="R44" s="17"/>
      <c r="S44" s="17"/>
      <c r="T44" s="17"/>
      <c r="U44" s="18"/>
    </row>
    <row r="45" spans="1:21">
      <c r="A45" s="17" t="s">
        <v>13</v>
      </c>
      <c r="B45" s="30">
        <v>11074</v>
      </c>
      <c r="C45" s="30">
        <v>18634</v>
      </c>
      <c r="D45" s="30">
        <v>13469</v>
      </c>
      <c r="E45" s="30">
        <v>19745</v>
      </c>
      <c r="F45" s="18">
        <v>62922</v>
      </c>
      <c r="G45" s="30">
        <v>13225</v>
      </c>
      <c r="H45" s="30">
        <v>28488</v>
      </c>
      <c r="I45" s="30">
        <v>13929</v>
      </c>
      <c r="J45" s="30">
        <v>22003</v>
      </c>
      <c r="K45" s="18">
        <v>77645</v>
      </c>
      <c r="L45" s="30">
        <v>22823</v>
      </c>
      <c r="M45" s="30">
        <v>17127</v>
      </c>
      <c r="N45" s="30">
        <v>12448</v>
      </c>
      <c r="O45" s="30">
        <v>16798</v>
      </c>
      <c r="P45" s="18">
        <v>69196</v>
      </c>
      <c r="Q45" s="30">
        <v>17467</v>
      </c>
      <c r="R45" s="30">
        <v>16998</v>
      </c>
      <c r="S45" s="30">
        <v>18114</v>
      </c>
      <c r="T45" s="30">
        <f>'Consolidated Model'!T49</f>
        <v>19211</v>
      </c>
      <c r="U45" s="18">
        <f>'Consolidated Model'!U49</f>
        <v>71789</v>
      </c>
    </row>
    <row r="46" spans="1:21">
      <c r="A46" s="17" t="s">
        <v>99</v>
      </c>
      <c r="B46" s="30">
        <v>7184</v>
      </c>
      <c r="C46" s="30">
        <v>12875</v>
      </c>
      <c r="D46" s="30">
        <v>8876</v>
      </c>
      <c r="E46" s="30">
        <v>13456</v>
      </c>
      <c r="F46" s="18">
        <v>42391</v>
      </c>
      <c r="G46" s="30">
        <v>9930</v>
      </c>
      <c r="H46" s="30">
        <v>23324</v>
      </c>
      <c r="I46" s="30">
        <v>11615</v>
      </c>
      <c r="J46" s="30">
        <v>18631</v>
      </c>
      <c r="K46" s="18">
        <v>63500</v>
      </c>
      <c r="L46" s="30">
        <v>17489</v>
      </c>
      <c r="M46" s="30">
        <v>14791</v>
      </c>
      <c r="N46" s="30">
        <v>9340</v>
      </c>
      <c r="O46" s="30">
        <v>13085</v>
      </c>
      <c r="P46" s="18">
        <v>54705</v>
      </c>
      <c r="Q46" s="30">
        <v>10250</v>
      </c>
      <c r="R46" s="30">
        <v>13668</v>
      </c>
      <c r="S46" s="30">
        <v>9351</v>
      </c>
      <c r="T46" s="30">
        <f>'Consolidated Model'!T50</f>
        <v>14066</v>
      </c>
      <c r="U46" s="18">
        <f>'Consolidated Model'!U50</f>
        <v>47337</v>
      </c>
    </row>
    <row r="47" spans="1:21">
      <c r="A47" s="19" t="s">
        <v>100</v>
      </c>
      <c r="B47" s="30">
        <v>671</v>
      </c>
      <c r="C47" s="30">
        <v>585</v>
      </c>
      <c r="D47" s="30">
        <v>570</v>
      </c>
      <c r="E47" s="30">
        <v>1321</v>
      </c>
      <c r="F47" s="18">
        <v>3147</v>
      </c>
      <c r="G47" s="30">
        <v>654</v>
      </c>
      <c r="H47" s="30">
        <v>819</v>
      </c>
      <c r="I47" s="30">
        <v>521</v>
      </c>
      <c r="J47" s="30">
        <v>1906</v>
      </c>
      <c r="K47" s="18">
        <v>3900</v>
      </c>
      <c r="L47" s="30">
        <v>1187</v>
      </c>
      <c r="M47" s="30">
        <v>1211</v>
      </c>
      <c r="N47" s="30">
        <v>779</v>
      </c>
      <c r="O47" s="30">
        <v>1467</v>
      </c>
      <c r="P47" s="18">
        <v>4644</v>
      </c>
      <c r="Q47" s="30">
        <v>688</v>
      </c>
      <c r="R47" s="30">
        <v>790</v>
      </c>
      <c r="S47" s="30">
        <v>1094</v>
      </c>
      <c r="T47" s="30">
        <f>'Consolidated Model'!T51</f>
        <v>1317</v>
      </c>
      <c r="U47" s="18">
        <f>'Consolidated Model'!U51</f>
        <v>3890</v>
      </c>
    </row>
    <row r="48" spans="1:21">
      <c r="A48" s="16" t="s">
        <v>14</v>
      </c>
      <c r="B48" s="21">
        <v>18929</v>
      </c>
      <c r="C48" s="21">
        <v>32094</v>
      </c>
      <c r="D48" s="21">
        <v>22915</v>
      </c>
      <c r="E48" s="21">
        <v>34522</v>
      </c>
      <c r="F48" s="22">
        <v>108460</v>
      </c>
      <c r="G48" s="21">
        <v>23809</v>
      </c>
      <c r="H48" s="21">
        <v>52631</v>
      </c>
      <c r="I48" s="21">
        <v>26065</v>
      </c>
      <c r="J48" s="21">
        <v>42540</v>
      </c>
      <c r="K48" s="22">
        <v>145045</v>
      </c>
      <c r="L48" s="21">
        <v>41499</v>
      </c>
      <c r="M48" s="21">
        <v>33129</v>
      </c>
      <c r="N48" s="21">
        <v>22567</v>
      </c>
      <c r="O48" s="21">
        <v>31350</v>
      </c>
      <c r="P48" s="22">
        <v>128545</v>
      </c>
      <c r="Q48" s="21">
        <v>28405</v>
      </c>
      <c r="R48" s="21">
        <v>31456</v>
      </c>
      <c r="S48" s="21">
        <v>28559</v>
      </c>
      <c r="T48" s="21">
        <f t="shared" ref="T48:U48" si="7">SUM(T45:T47)</f>
        <v>34594</v>
      </c>
      <c r="U48" s="22">
        <f t="shared" si="7"/>
        <v>123016</v>
      </c>
    </row>
    <row r="49" spans="1:26">
      <c r="A49" s="16"/>
      <c r="B49" s="27"/>
      <c r="C49" s="27"/>
      <c r="D49" s="27"/>
      <c r="E49" s="28"/>
      <c r="F49" s="29"/>
      <c r="G49" s="27"/>
      <c r="H49" s="27"/>
      <c r="I49" s="27"/>
      <c r="J49" s="28"/>
      <c r="K49" s="29"/>
      <c r="L49" s="27"/>
      <c r="M49" s="27"/>
      <c r="N49" s="27"/>
      <c r="O49" s="28"/>
      <c r="P49" s="29"/>
      <c r="Q49" s="27"/>
      <c r="R49" s="27"/>
      <c r="S49" s="27"/>
      <c r="T49" s="27"/>
      <c r="U49" s="29"/>
    </row>
    <row r="50" spans="1:26">
      <c r="A50" s="19" t="s">
        <v>101</v>
      </c>
      <c r="B50" s="106"/>
      <c r="C50" s="106"/>
      <c r="D50" s="106"/>
      <c r="E50" s="130"/>
      <c r="F50" s="55"/>
      <c r="G50" s="106"/>
      <c r="H50" s="106"/>
      <c r="I50" s="106"/>
      <c r="J50" s="130"/>
      <c r="K50" s="55"/>
      <c r="L50" s="106"/>
      <c r="M50" s="106"/>
      <c r="N50" s="106"/>
      <c r="O50" s="130"/>
      <c r="P50" s="55"/>
      <c r="Q50" s="106"/>
      <c r="R50" s="106"/>
      <c r="S50" s="106"/>
      <c r="T50" s="106"/>
      <c r="U50" s="55"/>
    </row>
    <row r="51" spans="1:26">
      <c r="A51" s="19" t="s">
        <v>121</v>
      </c>
      <c r="B51" s="106">
        <v>1659.8351999999995</v>
      </c>
      <c r="C51" s="106">
        <v>8254.2425199999998</v>
      </c>
      <c r="D51" s="106">
        <v>4248.0452700000005</v>
      </c>
      <c r="E51" s="130">
        <v>20322.662379999998</v>
      </c>
      <c r="F51" s="55">
        <v>34484.785369999998</v>
      </c>
      <c r="G51" s="106">
        <v>4907</v>
      </c>
      <c r="H51" s="106">
        <v>10036</v>
      </c>
      <c r="I51" s="106">
        <v>9776</v>
      </c>
      <c r="J51" s="130">
        <v>20068</v>
      </c>
      <c r="K51" s="55">
        <v>44787</v>
      </c>
      <c r="L51" s="106">
        <v>4320</v>
      </c>
      <c r="M51" s="106">
        <v>9540</v>
      </c>
      <c r="N51" s="106">
        <v>12936</v>
      </c>
      <c r="O51" s="130">
        <v>17992</v>
      </c>
      <c r="P51" s="55">
        <v>44788</v>
      </c>
      <c r="Q51" s="106">
        <v>3220</v>
      </c>
      <c r="R51" s="106">
        <v>9724</v>
      </c>
      <c r="S51" s="106">
        <v>15246</v>
      </c>
      <c r="T51" s="106">
        <f>'Consolidated Model'!T55</f>
        <v>19449</v>
      </c>
      <c r="U51" s="55">
        <f>'Consolidated Model'!U55</f>
        <v>47639</v>
      </c>
    </row>
    <row r="52" spans="1:26">
      <c r="A52" s="17" t="s">
        <v>122</v>
      </c>
      <c r="B52" s="30">
        <v>2443</v>
      </c>
      <c r="C52" s="30">
        <v>2749</v>
      </c>
      <c r="D52" s="30">
        <v>2782</v>
      </c>
      <c r="E52" s="30">
        <v>2325</v>
      </c>
      <c r="F52" s="18">
        <v>10299</v>
      </c>
      <c r="G52" s="30">
        <v>2624</v>
      </c>
      <c r="H52" s="30">
        <v>2680</v>
      </c>
      <c r="I52" s="30">
        <v>2813</v>
      </c>
      <c r="J52" s="30">
        <v>2361</v>
      </c>
      <c r="K52" s="18">
        <v>10478</v>
      </c>
      <c r="L52" s="30">
        <v>2328</v>
      </c>
      <c r="M52" s="30">
        <v>2924</v>
      </c>
      <c r="N52" s="30">
        <v>3028</v>
      </c>
      <c r="O52" s="30">
        <v>2380</v>
      </c>
      <c r="P52" s="31">
        <v>10660</v>
      </c>
      <c r="Q52" s="30">
        <v>2521</v>
      </c>
      <c r="R52" s="30">
        <v>2539</v>
      </c>
      <c r="S52" s="30">
        <v>2522</v>
      </c>
      <c r="T52" s="30">
        <f>'Consolidated Model'!T56</f>
        <v>2513</v>
      </c>
      <c r="U52" s="31">
        <f>'Consolidated Model'!U56</f>
        <v>10095</v>
      </c>
    </row>
    <row r="53" spans="1:26">
      <c r="A53" s="17" t="s">
        <v>115</v>
      </c>
      <c r="B53" s="30">
        <v>98</v>
      </c>
      <c r="C53" s="30">
        <v>504</v>
      </c>
      <c r="D53" s="30">
        <v>504</v>
      </c>
      <c r="E53" s="30">
        <v>1219</v>
      </c>
      <c r="F53" s="18">
        <v>2325</v>
      </c>
      <c r="G53" s="30">
        <v>687</v>
      </c>
      <c r="H53" s="30">
        <v>745</v>
      </c>
      <c r="I53" s="30">
        <v>516</v>
      </c>
      <c r="J53" s="30">
        <v>2925</v>
      </c>
      <c r="K53" s="18">
        <v>4873</v>
      </c>
      <c r="L53" s="30">
        <v>504</v>
      </c>
      <c r="M53" s="30">
        <v>954</v>
      </c>
      <c r="N53" s="30">
        <v>1638</v>
      </c>
      <c r="O53" s="30">
        <v>2036</v>
      </c>
      <c r="P53" s="31">
        <v>5132</v>
      </c>
      <c r="Q53" s="30">
        <v>88</v>
      </c>
      <c r="R53" s="30">
        <v>176</v>
      </c>
      <c r="S53" s="30">
        <v>624</v>
      </c>
      <c r="T53" s="30">
        <f>'Consolidated Model'!T57</f>
        <v>1462</v>
      </c>
      <c r="U53" s="31">
        <f>'Consolidated Model'!U57</f>
        <v>2349</v>
      </c>
    </row>
    <row r="54" spans="1:26">
      <c r="A54" s="19" t="s">
        <v>16</v>
      </c>
      <c r="B54" s="20">
        <v>3001.0345799999996</v>
      </c>
      <c r="C54" s="20">
        <v>2781.3595299999997</v>
      </c>
      <c r="D54" s="20">
        <v>3207.4749600000014</v>
      </c>
      <c r="E54" s="20">
        <v>3377.6862300000012</v>
      </c>
      <c r="F54" s="18">
        <v>12367.5553</v>
      </c>
      <c r="G54" s="20">
        <v>3281</v>
      </c>
      <c r="H54" s="20">
        <v>3089</v>
      </c>
      <c r="I54" s="20">
        <v>3521</v>
      </c>
      <c r="J54" s="20">
        <v>2810</v>
      </c>
      <c r="K54" s="18">
        <v>12701</v>
      </c>
      <c r="L54" s="20">
        <v>3439</v>
      </c>
      <c r="M54" s="20">
        <v>3370</v>
      </c>
      <c r="N54" s="20">
        <v>3399</v>
      </c>
      <c r="O54" s="20">
        <v>3452</v>
      </c>
      <c r="P54" s="18">
        <v>13660</v>
      </c>
      <c r="Q54" s="20">
        <v>4249</v>
      </c>
      <c r="R54" s="20">
        <v>4434</v>
      </c>
      <c r="S54" s="20">
        <v>4624</v>
      </c>
      <c r="T54" s="20">
        <f>'Consolidated Model'!T58</f>
        <v>4969</v>
      </c>
      <c r="U54" s="18">
        <f>'Consolidated Model'!U58</f>
        <v>18275</v>
      </c>
    </row>
    <row r="55" spans="1:26">
      <c r="A55" s="19" t="s">
        <v>17</v>
      </c>
      <c r="B55" s="20">
        <v>186.91399999999999</v>
      </c>
      <c r="C55" s="20">
        <v>605.50918999999999</v>
      </c>
      <c r="D55" s="20">
        <v>483.58886000000007</v>
      </c>
      <c r="E55" s="20">
        <v>198.60446000000002</v>
      </c>
      <c r="F55" s="18">
        <v>1474.6165099999998</v>
      </c>
      <c r="G55" s="20">
        <v>616</v>
      </c>
      <c r="H55" s="20">
        <v>417</v>
      </c>
      <c r="I55" s="20">
        <v>378</v>
      </c>
      <c r="J55" s="20">
        <v>694</v>
      </c>
      <c r="K55" s="18">
        <v>2105</v>
      </c>
      <c r="L55" s="20">
        <v>-32</v>
      </c>
      <c r="M55" s="20">
        <v>711</v>
      </c>
      <c r="N55" s="20">
        <v>314</v>
      </c>
      <c r="O55" s="20">
        <v>937</v>
      </c>
      <c r="P55" s="18">
        <v>1930</v>
      </c>
      <c r="Q55" s="20">
        <v>430</v>
      </c>
      <c r="R55" s="20">
        <v>405</v>
      </c>
      <c r="S55" s="20">
        <v>247</v>
      </c>
      <c r="T55" s="20">
        <f>'Consolidated Model'!T59</f>
        <v>883</v>
      </c>
      <c r="U55" s="18">
        <f>'Consolidated Model'!U59</f>
        <v>1965</v>
      </c>
    </row>
    <row r="56" spans="1:26">
      <c r="A56" s="16" t="s">
        <v>18</v>
      </c>
      <c r="B56" s="21">
        <v>7388.7837799999988</v>
      </c>
      <c r="C56" s="21">
        <v>14894.11124</v>
      </c>
      <c r="D56" s="21">
        <v>11225.109090000002</v>
      </c>
      <c r="E56" s="21">
        <v>27442.95307</v>
      </c>
      <c r="F56" s="22">
        <v>60950.957179999998</v>
      </c>
      <c r="G56" s="21">
        <v>12115</v>
      </c>
      <c r="H56" s="21">
        <v>16967</v>
      </c>
      <c r="I56" s="21">
        <v>17004</v>
      </c>
      <c r="J56" s="21">
        <v>28858</v>
      </c>
      <c r="K56" s="22">
        <v>74944</v>
      </c>
      <c r="L56" s="21">
        <v>10559</v>
      </c>
      <c r="M56" s="21">
        <v>17499</v>
      </c>
      <c r="N56" s="21">
        <v>21315</v>
      </c>
      <c r="O56" s="21">
        <v>26797</v>
      </c>
      <c r="P56" s="22">
        <v>76170</v>
      </c>
      <c r="Q56" s="21">
        <v>10508</v>
      </c>
      <c r="R56" s="21">
        <v>17278</v>
      </c>
      <c r="S56" s="21">
        <v>23263</v>
      </c>
      <c r="T56" s="21">
        <f t="shared" ref="T56:U56" si="8">SUM(T51:T55)</f>
        <v>29276</v>
      </c>
      <c r="U56" s="22">
        <f t="shared" si="8"/>
        <v>80323</v>
      </c>
    </row>
    <row r="57" spans="1:26" ht="7.35" customHeight="1">
      <c r="A57" s="17"/>
      <c r="B57" s="20"/>
      <c r="C57" s="20"/>
      <c r="D57" s="20"/>
      <c r="E57" s="20"/>
      <c r="F57" s="18"/>
      <c r="G57" s="20"/>
      <c r="H57" s="20"/>
      <c r="I57" s="20"/>
      <c r="J57" s="20"/>
      <c r="K57" s="18"/>
      <c r="L57" s="20"/>
      <c r="M57" s="20"/>
      <c r="N57" s="20"/>
      <c r="O57" s="20"/>
      <c r="P57" s="18"/>
      <c r="Q57" s="20"/>
      <c r="R57" s="20"/>
      <c r="S57" s="20"/>
      <c r="T57" s="20"/>
      <c r="U57" s="18"/>
    </row>
    <row r="58" spans="1:26">
      <c r="A58" s="16" t="s">
        <v>20</v>
      </c>
      <c r="B58" s="35">
        <v>90</v>
      </c>
      <c r="C58" s="35">
        <v>806</v>
      </c>
      <c r="D58" s="35">
        <v>1302</v>
      </c>
      <c r="E58" s="35">
        <v>1779</v>
      </c>
      <c r="F58" s="36">
        <v>3977</v>
      </c>
      <c r="G58" s="35">
        <v>57</v>
      </c>
      <c r="H58" s="35">
        <v>-563</v>
      </c>
      <c r="I58" s="35">
        <v>-680</v>
      </c>
      <c r="J58" s="35">
        <v>485</v>
      </c>
      <c r="K58" s="36">
        <v>-701</v>
      </c>
      <c r="L58" s="35">
        <v>343</v>
      </c>
      <c r="M58" s="35">
        <v>1</v>
      </c>
      <c r="N58" s="35">
        <v>1301</v>
      </c>
      <c r="O58" s="35">
        <v>-1483</v>
      </c>
      <c r="P58" s="36">
        <v>162</v>
      </c>
      <c r="Q58" s="35">
        <v>-2805</v>
      </c>
      <c r="R58" s="35">
        <v>1908</v>
      </c>
      <c r="S58" s="35">
        <v>-42</v>
      </c>
      <c r="T58" s="35">
        <f>'Consolidated Model'!T64</f>
        <v>-978</v>
      </c>
      <c r="U58" s="18">
        <f>'Consolidated Model'!U64</f>
        <v>-1917</v>
      </c>
    </row>
    <row r="59" spans="1:26">
      <c r="A59" s="16"/>
      <c r="B59" s="27"/>
      <c r="C59" s="27"/>
      <c r="D59" s="27"/>
      <c r="E59" s="27"/>
      <c r="F59" s="29"/>
      <c r="G59" s="27"/>
      <c r="H59" s="27"/>
      <c r="I59" s="27"/>
      <c r="J59" s="27"/>
      <c r="K59" s="29"/>
      <c r="L59" s="27"/>
      <c r="M59" s="27"/>
      <c r="N59" s="27"/>
      <c r="O59" s="27"/>
      <c r="P59" s="29"/>
      <c r="Q59" s="27"/>
      <c r="R59" s="27"/>
      <c r="S59" s="27"/>
      <c r="T59" s="27"/>
      <c r="U59" s="29"/>
    </row>
    <row r="60" spans="1:26">
      <c r="A60" s="50" t="s">
        <v>21</v>
      </c>
      <c r="B60" s="38">
        <f>B48+B56+B58</f>
        <v>26407.783779999998</v>
      </c>
      <c r="C60" s="38">
        <f>C48+C56+C58</f>
        <v>47794.111239999998</v>
      </c>
      <c r="D60" s="38">
        <f>D48+D56+D58</f>
        <v>35442.109089999998</v>
      </c>
      <c r="E60" s="38">
        <f>E48+E56+E58</f>
        <v>63743.953070000003</v>
      </c>
      <c r="F60" s="39">
        <f>SUM(B60:E60)</f>
        <v>173387.95718</v>
      </c>
      <c r="G60" s="38">
        <f>G48+G56+G58</f>
        <v>35981</v>
      </c>
      <c r="H60" s="38">
        <f>H48+H56+H58</f>
        <v>69035</v>
      </c>
      <c r="I60" s="38">
        <f>I48+I56+I58</f>
        <v>42389</v>
      </c>
      <c r="J60" s="38">
        <f>J48+J56+J58</f>
        <v>71883</v>
      </c>
      <c r="K60" s="39">
        <f>SUM(G60:J60)</f>
        <v>219288</v>
      </c>
      <c r="L60" s="38">
        <f>L48+L56+L58</f>
        <v>52401</v>
      </c>
      <c r="M60" s="38">
        <f>M48+M56+M58</f>
        <v>50629</v>
      </c>
      <c r="N60" s="38">
        <f>N48+N56+N58</f>
        <v>45183</v>
      </c>
      <c r="O60" s="38">
        <f>O48+O56+O58</f>
        <v>56664</v>
      </c>
      <c r="P60" s="39">
        <f>SUM(L60:O60)</f>
        <v>204877</v>
      </c>
      <c r="Q60" s="38">
        <f>Q48+Q56+Q58</f>
        <v>36108</v>
      </c>
      <c r="R60" s="38">
        <v>50642</v>
      </c>
      <c r="S60" s="38">
        <v>51780</v>
      </c>
      <c r="T60" s="38">
        <f t="shared" ref="T60:U60" si="9">T48+T56+T58</f>
        <v>62892</v>
      </c>
      <c r="U60" s="39">
        <f t="shared" si="9"/>
        <v>201422</v>
      </c>
    </row>
    <row r="61" spans="1:26">
      <c r="A61" s="51" t="s">
        <v>22</v>
      </c>
      <c r="B61" s="52">
        <f t="shared" ref="B61:P61" si="10">B60/B24</f>
        <v>0.54791589207573466</v>
      </c>
      <c r="C61" s="52">
        <f t="shared" si="10"/>
        <v>0.60387951310181265</v>
      </c>
      <c r="D61" s="52">
        <f t="shared" si="10"/>
        <v>0.58348499288173139</v>
      </c>
      <c r="E61" s="52">
        <f t="shared" si="10"/>
        <v>0.62215351091349802</v>
      </c>
      <c r="F61" s="53">
        <f t="shared" si="10"/>
        <v>0.59677629915902097</v>
      </c>
      <c r="G61" s="52">
        <f t="shared" si="10"/>
        <v>0.57837038465866164</v>
      </c>
      <c r="H61" s="52">
        <f t="shared" si="10"/>
        <v>0.64422359089212389</v>
      </c>
      <c r="I61" s="52">
        <f t="shared" si="10"/>
        <v>0.49810225496762672</v>
      </c>
      <c r="J61" s="52">
        <f t="shared" si="10"/>
        <v>0.60237319098656705</v>
      </c>
      <c r="K61" s="53">
        <f t="shared" si="10"/>
        <v>0.58663741790505741</v>
      </c>
      <c r="L61" s="52">
        <f t="shared" si="10"/>
        <v>0.56878473428273701</v>
      </c>
      <c r="M61" s="52">
        <f t="shared" si="10"/>
        <v>0.55202529575314829</v>
      </c>
      <c r="N61" s="52">
        <f t="shared" si="10"/>
        <v>0.52516998895798217</v>
      </c>
      <c r="O61" s="52">
        <f t="shared" si="10"/>
        <v>0.53041280539174385</v>
      </c>
      <c r="P61" s="53">
        <f t="shared" si="10"/>
        <v>0.54386155855463647</v>
      </c>
      <c r="Q61" s="52">
        <f>Q60/Q24</f>
        <v>0.53590988022618991</v>
      </c>
      <c r="R61" s="217">
        <v>0.58581558642867881</v>
      </c>
      <c r="S61" s="217">
        <v>0.57608224024565269</v>
      </c>
      <c r="T61" s="217">
        <f t="shared" ref="T61:U61" si="11">T60/T24</f>
        <v>0.55885123247258706</v>
      </c>
      <c r="U61" s="53">
        <f t="shared" si="11"/>
        <v>0.56540302320032565</v>
      </c>
    </row>
    <row r="62" spans="1:26" ht="7.35" customHeight="1">
      <c r="A62" s="17"/>
      <c r="B62" s="17"/>
      <c r="C62" s="17"/>
      <c r="D62" s="17"/>
      <c r="E62" s="17"/>
      <c r="F62" s="18"/>
      <c r="G62" s="17"/>
      <c r="H62" s="17"/>
      <c r="I62" s="17"/>
      <c r="J62" s="17"/>
      <c r="K62" s="18"/>
      <c r="L62" s="17"/>
      <c r="M62" s="17"/>
      <c r="N62" s="17"/>
      <c r="O62" s="17"/>
      <c r="P62" s="18"/>
      <c r="Q62" s="17"/>
      <c r="R62" s="17"/>
      <c r="S62" s="17"/>
      <c r="T62" s="17"/>
      <c r="U62" s="18"/>
    </row>
    <row r="63" spans="1:26" s="107" customFormat="1" ht="19.5" customHeight="1">
      <c r="A63" s="19" t="s">
        <v>24</v>
      </c>
      <c r="B63" s="54">
        <v>21173</v>
      </c>
      <c r="C63" s="54">
        <v>23459</v>
      </c>
      <c r="D63" s="54">
        <v>23468</v>
      </c>
      <c r="E63" s="54">
        <v>24564</v>
      </c>
      <c r="F63" s="55">
        <v>92664</v>
      </c>
      <c r="G63" s="54">
        <v>27843</v>
      </c>
      <c r="H63" s="54">
        <v>28270.677604529101</v>
      </c>
      <c r="I63" s="54">
        <v>24033</v>
      </c>
      <c r="J63" s="54">
        <v>31925.292540680297</v>
      </c>
      <c r="K63" s="55">
        <v>112071.9701452094</v>
      </c>
      <c r="L63" s="54">
        <v>28212</v>
      </c>
      <c r="M63" s="54">
        <v>32688.095679999999</v>
      </c>
      <c r="N63" s="54">
        <v>30055</v>
      </c>
      <c r="O63" s="54">
        <v>31453</v>
      </c>
      <c r="P63" s="55">
        <v>122408</v>
      </c>
      <c r="Q63" s="54">
        <v>30253.615000000002</v>
      </c>
      <c r="R63" s="124">
        <v>28214.084999999999</v>
      </c>
      <c r="S63" s="124">
        <v>24687</v>
      </c>
      <c r="T63" s="124">
        <f>SUM(T64:T65)</f>
        <v>23525.965</v>
      </c>
      <c r="U63" s="55">
        <f>SUM(U64:U65)</f>
        <v>106681.66499999999</v>
      </c>
      <c r="Z63" s="233"/>
    </row>
    <row r="64" spans="1:26">
      <c r="A64" s="17" t="s">
        <v>58</v>
      </c>
      <c r="B64" s="58">
        <v>3188</v>
      </c>
      <c r="C64" s="58">
        <v>4714.9348799999998</v>
      </c>
      <c r="D64" s="58">
        <v>3425.1670899999999</v>
      </c>
      <c r="E64" s="58">
        <v>3799.87192</v>
      </c>
      <c r="F64" s="57">
        <v>15127.973889999999</v>
      </c>
      <c r="G64" s="58">
        <v>5575.2451200000005</v>
      </c>
      <c r="H64" s="58">
        <v>5103</v>
      </c>
      <c r="I64" s="58">
        <v>4252.2940899999994</v>
      </c>
      <c r="J64" s="58">
        <v>6949</v>
      </c>
      <c r="K64" s="57">
        <v>21879.539209999999</v>
      </c>
      <c r="L64" s="58">
        <v>5873.3760300000004</v>
      </c>
      <c r="M64" s="58">
        <v>8870</v>
      </c>
      <c r="N64" s="58">
        <v>7741.7571699999999</v>
      </c>
      <c r="O64" s="58">
        <v>8037.562789999999</v>
      </c>
      <c r="P64" s="57">
        <v>30522.600310000002</v>
      </c>
      <c r="Q64" s="58">
        <v>5264</v>
      </c>
      <c r="R64" s="125">
        <v>6189</v>
      </c>
      <c r="S64" s="125">
        <v>5198</v>
      </c>
      <c r="T64" s="125">
        <f>'Consolidated Model'!T70</f>
        <v>3742</v>
      </c>
      <c r="U64" s="213">
        <f>'Consolidated Model'!U70</f>
        <v>20393</v>
      </c>
    </row>
    <row r="65" spans="1:26">
      <c r="A65" s="17" t="s">
        <v>59</v>
      </c>
      <c r="B65" s="58">
        <v>17985</v>
      </c>
      <c r="C65" s="58">
        <v>18744.065119999999</v>
      </c>
      <c r="D65" s="58">
        <v>20042.832910000001</v>
      </c>
      <c r="E65" s="58">
        <v>20764.128079999999</v>
      </c>
      <c r="F65" s="57">
        <v>77536.026109999992</v>
      </c>
      <c r="G65" s="58">
        <v>22267.75488</v>
      </c>
      <c r="H65" s="58">
        <v>23167.677604529101</v>
      </c>
      <c r="I65" s="58">
        <v>19780.705910000001</v>
      </c>
      <c r="J65" s="58">
        <v>24976.292540680297</v>
      </c>
      <c r="K65" s="57">
        <v>90192.430935209399</v>
      </c>
      <c r="L65" s="58">
        <v>22338.623970000001</v>
      </c>
      <c r="M65" s="58">
        <v>23818.095679999999</v>
      </c>
      <c r="N65" s="58">
        <v>22313.242829999999</v>
      </c>
      <c r="O65" s="58">
        <v>23415.43721</v>
      </c>
      <c r="P65" s="57">
        <v>91885.399690000006</v>
      </c>
      <c r="Q65" s="58">
        <v>24989.615000000002</v>
      </c>
      <c r="R65" s="125">
        <v>22025.084999999999</v>
      </c>
      <c r="S65" s="125">
        <v>19489</v>
      </c>
      <c r="T65" s="125">
        <f>'Consolidated Model'!T71-'New Business Model'!T22</f>
        <v>19783.965</v>
      </c>
      <c r="U65" s="213">
        <f>'Consolidated Model'!U71-'New Business Model'!U22</f>
        <v>86288.664999999994</v>
      </c>
      <c r="Z65" s="211"/>
    </row>
    <row r="66" spans="1:26">
      <c r="A66" s="17" t="s">
        <v>27</v>
      </c>
      <c r="B66" s="19">
        <v>3599</v>
      </c>
      <c r="C66" s="19">
        <v>3309</v>
      </c>
      <c r="D66" s="19">
        <v>4560</v>
      </c>
      <c r="E66" s="19">
        <v>4628</v>
      </c>
      <c r="F66" s="57">
        <v>16096</v>
      </c>
      <c r="G66" s="19">
        <v>4542.4119199999996</v>
      </c>
      <c r="H66" s="19">
        <v>1669.0159399999998</v>
      </c>
      <c r="I66" s="19">
        <v>1678</v>
      </c>
      <c r="J66" s="19">
        <v>1997</v>
      </c>
      <c r="K66" s="57">
        <v>9886.4278599999998</v>
      </c>
      <c r="L66" s="19">
        <v>2596</v>
      </c>
      <c r="M66" s="19">
        <v>2509.9154199999998</v>
      </c>
      <c r="N66" s="19">
        <v>3549</v>
      </c>
      <c r="O66" s="19">
        <v>3614.5257300000003</v>
      </c>
      <c r="P66" s="57">
        <v>12269.441149999999</v>
      </c>
      <c r="Q66" s="19">
        <v>2935.5860000000002</v>
      </c>
      <c r="R66" s="124">
        <v>3595.3180000000002</v>
      </c>
      <c r="S66" s="125">
        <v>3143.518</v>
      </c>
      <c r="T66" s="125">
        <f>'Consolidated Model'!T72-'New Business Model'!T23</f>
        <v>3695.009</v>
      </c>
      <c r="U66" s="213">
        <f>'Consolidated Model'!U72-'New Business Model'!U23</f>
        <v>13369.431</v>
      </c>
    </row>
    <row r="67" spans="1:26" ht="12.6" customHeight="1">
      <c r="A67" s="17" t="s">
        <v>28</v>
      </c>
      <c r="B67" s="19">
        <v>402</v>
      </c>
      <c r="C67" s="19">
        <v>416</v>
      </c>
      <c r="D67" s="19">
        <v>441</v>
      </c>
      <c r="E67" s="19">
        <v>465</v>
      </c>
      <c r="F67" s="55">
        <v>1724</v>
      </c>
      <c r="G67" s="19">
        <v>429.97394000000003</v>
      </c>
      <c r="H67" s="19">
        <v>443</v>
      </c>
      <c r="I67" s="19">
        <v>429</v>
      </c>
      <c r="J67" s="19">
        <v>558.31303000000003</v>
      </c>
      <c r="K67" s="55">
        <v>1860.2869700000001</v>
      </c>
      <c r="L67" s="19">
        <v>491</v>
      </c>
      <c r="M67" s="19">
        <v>515</v>
      </c>
      <c r="N67" s="19">
        <v>531</v>
      </c>
      <c r="O67" s="19">
        <v>542.33897999999999</v>
      </c>
      <c r="P67" s="55">
        <v>2079.33898</v>
      </c>
      <c r="Q67" s="19">
        <v>602</v>
      </c>
      <c r="R67" s="124">
        <v>779</v>
      </c>
      <c r="S67" s="124">
        <v>802.4</v>
      </c>
      <c r="T67" s="124">
        <f>'Consolidated Model'!T73</f>
        <v>837</v>
      </c>
      <c r="U67" s="213">
        <f>'Consolidated Model'!U73</f>
        <v>3019</v>
      </c>
    </row>
    <row r="68" spans="1:26" ht="12.6" customHeight="1">
      <c r="A68" s="56" t="s">
        <v>29</v>
      </c>
      <c r="B68" s="19">
        <v>287</v>
      </c>
      <c r="C68" s="19">
        <v>329</v>
      </c>
      <c r="D68" s="19">
        <v>26</v>
      </c>
      <c r="E68" s="19">
        <v>276</v>
      </c>
      <c r="F68" s="55">
        <v>918</v>
      </c>
      <c r="G68" s="19">
        <v>4.8801199999999998</v>
      </c>
      <c r="H68" s="19">
        <v>343</v>
      </c>
      <c r="I68" s="19">
        <v>360.70724000000001</v>
      </c>
      <c r="J68" s="19">
        <v>42.68336</v>
      </c>
      <c r="K68" s="55">
        <v>751.27071999999998</v>
      </c>
      <c r="L68" s="19">
        <v>126</v>
      </c>
      <c r="M68" s="19">
        <v>230</v>
      </c>
      <c r="N68" s="19">
        <v>275</v>
      </c>
      <c r="O68" s="19">
        <v>323.57405</v>
      </c>
      <c r="P68" s="55">
        <v>954.57404999999994</v>
      </c>
      <c r="Q68" s="19">
        <v>185</v>
      </c>
      <c r="R68" s="124">
        <v>940</v>
      </c>
      <c r="S68" s="124">
        <v>963</v>
      </c>
      <c r="T68" s="124">
        <f>'Consolidated Model'!T74</f>
        <v>559</v>
      </c>
      <c r="U68" s="213">
        <f>'Consolidated Model'!U74</f>
        <v>2647</v>
      </c>
    </row>
    <row r="69" spans="1:26" ht="12.6" customHeight="1">
      <c r="A69" s="56" t="s">
        <v>60</v>
      </c>
      <c r="B69" s="19">
        <v>0</v>
      </c>
      <c r="C69" s="19">
        <v>0</v>
      </c>
      <c r="D69" s="19">
        <v>0</v>
      </c>
      <c r="E69" s="19">
        <v>314.04621999999995</v>
      </c>
      <c r="F69" s="55">
        <v>314.04621999999995</v>
      </c>
      <c r="G69" s="19">
        <v>0</v>
      </c>
      <c r="H69" s="19">
        <v>0</v>
      </c>
      <c r="I69" s="19">
        <v>245</v>
      </c>
      <c r="J69" s="19">
        <v>160.24026999999998</v>
      </c>
      <c r="K69" s="55">
        <v>405.24027000000001</v>
      </c>
      <c r="L69" s="19">
        <v>0</v>
      </c>
      <c r="M69" s="19">
        <v>0</v>
      </c>
      <c r="N69" s="19">
        <v>1223</v>
      </c>
      <c r="O69" s="19">
        <v>-1000.0037</v>
      </c>
      <c r="P69" s="55">
        <v>222.99630000000002</v>
      </c>
      <c r="Q69" s="19">
        <v>0</v>
      </c>
      <c r="R69" s="124">
        <v>1225</v>
      </c>
      <c r="S69" s="124">
        <v>0</v>
      </c>
      <c r="T69" s="124">
        <f>'Consolidated Model'!T75</f>
        <v>0</v>
      </c>
      <c r="U69" s="213">
        <f>'Consolidated Model'!U75</f>
        <v>1225</v>
      </c>
    </row>
    <row r="70" spans="1:26" ht="12.6" customHeight="1">
      <c r="A70" s="56" t="s">
        <v>31</v>
      </c>
      <c r="B70" s="19">
        <v>0</v>
      </c>
      <c r="C70" s="19">
        <v>650</v>
      </c>
      <c r="D70" s="19">
        <v>0</v>
      </c>
      <c r="E70" s="19">
        <v>2555.5</v>
      </c>
      <c r="F70" s="55">
        <v>3205.5</v>
      </c>
      <c r="G70" s="19">
        <v>0</v>
      </c>
      <c r="H70" s="19">
        <v>350</v>
      </c>
      <c r="I70" s="19">
        <v>0</v>
      </c>
      <c r="J70" s="19">
        <v>75</v>
      </c>
      <c r="K70" s="55">
        <v>425</v>
      </c>
      <c r="L70" s="19">
        <v>0</v>
      </c>
      <c r="M70" s="19">
        <v>194</v>
      </c>
      <c r="N70" s="19">
        <v>0</v>
      </c>
      <c r="O70" s="19">
        <v>0</v>
      </c>
      <c r="P70" s="55">
        <v>194</v>
      </c>
      <c r="Q70" s="19">
        <v>0</v>
      </c>
      <c r="R70" s="124">
        <v>0</v>
      </c>
      <c r="S70" s="124">
        <v>0</v>
      </c>
      <c r="T70" s="124">
        <f>'Consolidated Model'!T76</f>
        <v>0</v>
      </c>
      <c r="U70" s="213">
        <f>'Consolidated Model'!U76</f>
        <v>0</v>
      </c>
    </row>
    <row r="71" spans="1:26" ht="12.6" customHeight="1">
      <c r="A71" s="56" t="s">
        <v>130</v>
      </c>
      <c r="B71" s="19"/>
      <c r="C71" s="19"/>
      <c r="D71" s="19"/>
      <c r="E71" s="19"/>
      <c r="F71" s="55"/>
      <c r="G71" s="19"/>
      <c r="H71" s="19"/>
      <c r="I71" s="19"/>
      <c r="J71" s="19"/>
      <c r="K71" s="55"/>
      <c r="L71" s="19"/>
      <c r="M71" s="19"/>
      <c r="N71" s="19"/>
      <c r="O71" s="19"/>
      <c r="P71" s="55"/>
      <c r="Q71" s="19"/>
      <c r="R71" s="124">
        <v>6862</v>
      </c>
      <c r="S71" s="124">
        <v>3437</v>
      </c>
      <c r="T71" s="124">
        <f>'Consolidated Model'!T77</f>
        <v>2479</v>
      </c>
      <c r="U71" s="213">
        <v>12778</v>
      </c>
    </row>
    <row r="72" spans="1:26" ht="12.6" customHeight="1">
      <c r="A72" s="62" t="s">
        <v>32</v>
      </c>
      <c r="B72" s="38">
        <f t="shared" ref="B72:Q72" si="12">SUM(B64:B65)+B66+SUM(B67:B70)</f>
        <v>25461</v>
      </c>
      <c r="C72" s="38">
        <f t="shared" si="12"/>
        <v>28163</v>
      </c>
      <c r="D72" s="38">
        <f t="shared" si="12"/>
        <v>28495</v>
      </c>
      <c r="E72" s="38">
        <f t="shared" si="12"/>
        <v>32802.546220000004</v>
      </c>
      <c r="F72" s="39">
        <f t="shared" si="12"/>
        <v>114921.54621999999</v>
      </c>
      <c r="G72" s="38">
        <f t="shared" si="12"/>
        <v>32820.265979999996</v>
      </c>
      <c r="H72" s="38">
        <f t="shared" si="12"/>
        <v>31075.693544529102</v>
      </c>
      <c r="I72" s="38">
        <f t="shared" si="12"/>
        <v>26745.70724</v>
      </c>
      <c r="J72" s="38">
        <f t="shared" si="12"/>
        <v>34758.529200680299</v>
      </c>
      <c r="K72" s="39">
        <f t="shared" si="12"/>
        <v>125400.19596520939</v>
      </c>
      <c r="L72" s="38">
        <f t="shared" si="12"/>
        <v>31425</v>
      </c>
      <c r="M72" s="38">
        <f t="shared" si="12"/>
        <v>36137.011099999996</v>
      </c>
      <c r="N72" s="38">
        <f t="shared" si="12"/>
        <v>35633</v>
      </c>
      <c r="O72" s="38">
        <f t="shared" si="12"/>
        <v>34933.435060000003</v>
      </c>
      <c r="P72" s="39">
        <f t="shared" si="12"/>
        <v>138128.35047999999</v>
      </c>
      <c r="Q72" s="38">
        <f t="shared" si="12"/>
        <v>33976.201000000001</v>
      </c>
      <c r="R72" s="38">
        <v>41615.402999999998</v>
      </c>
      <c r="S72" s="38">
        <v>33032.918000000005</v>
      </c>
      <c r="T72" s="38">
        <f t="shared" ref="T72:U72" si="13">SUM(T64:T71)</f>
        <v>31095.974000000002</v>
      </c>
      <c r="U72" s="39">
        <f t="shared" si="13"/>
        <v>139720.09599999999</v>
      </c>
    </row>
    <row r="73" spans="1:26" ht="12.6" customHeight="1">
      <c r="A73" s="33"/>
      <c r="B73" s="27"/>
      <c r="C73" s="27"/>
      <c r="D73" s="27"/>
      <c r="E73" s="27"/>
      <c r="F73" s="29"/>
      <c r="G73" s="27"/>
      <c r="H73" s="27"/>
      <c r="I73" s="27"/>
      <c r="J73" s="27"/>
      <c r="K73" s="29"/>
      <c r="L73" s="27"/>
      <c r="M73" s="27"/>
      <c r="N73" s="27"/>
      <c r="O73" s="27"/>
      <c r="P73" s="29"/>
      <c r="Q73" s="27"/>
      <c r="R73" s="27"/>
      <c r="S73" s="27"/>
      <c r="T73" s="27"/>
      <c r="U73" s="29"/>
    </row>
    <row r="74" spans="1:26" ht="12.6" customHeight="1">
      <c r="A74" s="62" t="s">
        <v>33</v>
      </c>
      <c r="B74" s="38">
        <f>B60-B72</f>
        <v>946.78377999999793</v>
      </c>
      <c r="C74" s="38">
        <f>C60-C72</f>
        <v>19631.111239999998</v>
      </c>
      <c r="D74" s="38">
        <f>D60-D72</f>
        <v>6947.1090899999981</v>
      </c>
      <c r="E74" s="38">
        <f>E60-E72</f>
        <v>30941.406849999999</v>
      </c>
      <c r="F74" s="39">
        <f>SUM(B74:E74)</f>
        <v>58466.410959999994</v>
      </c>
      <c r="G74" s="38">
        <f>G60-G72</f>
        <v>3160.7340200000035</v>
      </c>
      <c r="H74" s="38">
        <f>H60-H72</f>
        <v>37959.306455470898</v>
      </c>
      <c r="I74" s="38">
        <f>I60-I72</f>
        <v>15643.29276</v>
      </c>
      <c r="J74" s="38">
        <f>J60-J72</f>
        <v>37124.470799319701</v>
      </c>
      <c r="K74" s="39">
        <f>SUM(G74:J74)</f>
        <v>93887.804034790606</v>
      </c>
      <c r="L74" s="38">
        <f>L60-L72</f>
        <v>20976</v>
      </c>
      <c r="M74" s="38">
        <f>M60-M72</f>
        <v>14491.988900000004</v>
      </c>
      <c r="N74" s="38">
        <f>N60-N72</f>
        <v>9550</v>
      </c>
      <c r="O74" s="38">
        <f>O60-O72</f>
        <v>21730.564939999997</v>
      </c>
      <c r="P74" s="39">
        <f>SUM(L74:O74)</f>
        <v>66748.553840000008</v>
      </c>
      <c r="Q74" s="38">
        <f>Q60-Q72</f>
        <v>2131.7989999999991</v>
      </c>
      <c r="R74" s="38">
        <v>9026.5970000000016</v>
      </c>
      <c r="S74" s="38">
        <v>18747.081999999995</v>
      </c>
      <c r="T74" s="38">
        <f t="shared" ref="T74:U74" si="14">T60-T72</f>
        <v>31796.025999999998</v>
      </c>
      <c r="U74" s="39">
        <f t="shared" si="14"/>
        <v>61701.90400000001</v>
      </c>
    </row>
    <row r="75" spans="1:26" ht="10.5" customHeight="1">
      <c r="A75" s="71"/>
      <c r="B75" s="72"/>
      <c r="C75" s="72"/>
      <c r="D75" s="72"/>
      <c r="E75" s="72"/>
      <c r="F75" s="73"/>
      <c r="G75" s="72"/>
      <c r="H75" s="72"/>
      <c r="I75" s="72"/>
      <c r="J75" s="72"/>
      <c r="K75" s="73"/>
      <c r="L75" s="72"/>
      <c r="M75" s="72"/>
      <c r="N75" s="72"/>
      <c r="O75" s="72"/>
      <c r="P75" s="73"/>
      <c r="Q75" s="72"/>
      <c r="R75" s="72"/>
      <c r="S75" s="72"/>
      <c r="T75" s="72"/>
      <c r="U75" s="73"/>
    </row>
    <row r="76" spans="1:26">
      <c r="A76" s="75" t="s">
        <v>130</v>
      </c>
      <c r="B76" s="106"/>
      <c r="C76" s="106"/>
      <c r="D76" s="106"/>
      <c r="E76" s="106"/>
      <c r="F76" s="55"/>
      <c r="G76" s="106"/>
      <c r="H76" s="106"/>
      <c r="I76" s="106"/>
      <c r="J76" s="106"/>
      <c r="K76" s="55"/>
      <c r="L76" s="106"/>
      <c r="M76" s="106"/>
      <c r="N76" s="106"/>
      <c r="O76" s="106"/>
      <c r="P76" s="55"/>
      <c r="Q76" s="106"/>
      <c r="R76" s="76">
        <v>6862</v>
      </c>
      <c r="S76" s="76">
        <v>3437</v>
      </c>
      <c r="T76" s="76">
        <f>'Consolidated Model'!T105</f>
        <v>2479</v>
      </c>
      <c r="U76" s="213">
        <f>'Consolidated Model'!U105</f>
        <v>16174</v>
      </c>
    </row>
    <row r="77" spans="1:26">
      <c r="A77" s="75" t="s">
        <v>129</v>
      </c>
      <c r="B77" s="76">
        <v>518</v>
      </c>
      <c r="C77" s="76">
        <v>1061</v>
      </c>
      <c r="D77" s="76">
        <v>174</v>
      </c>
      <c r="E77" s="76">
        <v>3541</v>
      </c>
      <c r="F77" s="18">
        <v>5294</v>
      </c>
      <c r="G77" s="76">
        <v>128</v>
      </c>
      <c r="H77" s="76">
        <v>1329</v>
      </c>
      <c r="I77" s="76">
        <v>1471</v>
      </c>
      <c r="J77" s="76">
        <v>797</v>
      </c>
      <c r="K77" s="18">
        <v>3725</v>
      </c>
      <c r="L77" s="76">
        <v>648</v>
      </c>
      <c r="M77" s="76">
        <v>601</v>
      </c>
      <c r="N77" s="76">
        <v>1654</v>
      </c>
      <c r="O77" s="76">
        <v>3037</v>
      </c>
      <c r="P77" s="18">
        <v>5940</v>
      </c>
      <c r="Q77" s="76">
        <v>4010</v>
      </c>
      <c r="R77" s="76">
        <v>3592</v>
      </c>
      <c r="S77" s="76">
        <v>1351.9110000000001</v>
      </c>
      <c r="T77" s="76">
        <f>'Consolidated Model'!T106-'New Business Model'!T31</f>
        <v>2096</v>
      </c>
      <c r="U77" s="213">
        <f>'Consolidated Model'!U106-'New Business Model'!U31</f>
        <v>7615.9110000000001</v>
      </c>
    </row>
    <row r="78" spans="1:26" ht="12.6" customHeight="1">
      <c r="A78" s="20" t="s">
        <v>107</v>
      </c>
      <c r="B78" s="76">
        <v>7424</v>
      </c>
      <c r="C78" s="76">
        <v>8258</v>
      </c>
      <c r="D78" s="76">
        <v>7861</v>
      </c>
      <c r="E78" s="76">
        <v>9687</v>
      </c>
      <c r="F78" s="55">
        <f>SUM(B78:E78)</f>
        <v>33230</v>
      </c>
      <c r="G78" s="76">
        <v>9467</v>
      </c>
      <c r="H78" s="76">
        <v>10861</v>
      </c>
      <c r="I78" s="76">
        <v>10200</v>
      </c>
      <c r="J78" s="76">
        <v>11247.962219999999</v>
      </c>
      <c r="K78" s="18">
        <v>41775.962220000001</v>
      </c>
      <c r="L78" s="76">
        <v>10252.799000000001</v>
      </c>
      <c r="M78" s="76">
        <v>11340.51921</v>
      </c>
      <c r="N78" s="76">
        <v>11767.96766</v>
      </c>
      <c r="O78" s="76">
        <v>11962.260329999999</v>
      </c>
      <c r="P78" s="18">
        <v>45323.546199999997</v>
      </c>
      <c r="Q78" s="76">
        <v>11539.624</v>
      </c>
      <c r="R78" s="76">
        <v>12690.022999999999</v>
      </c>
      <c r="S78" s="76">
        <v>12636.454</v>
      </c>
      <c r="T78" s="76">
        <f>'Consolidated Model'!T102-'New Business Model'!T32</f>
        <v>14012.946</v>
      </c>
      <c r="U78" s="213">
        <f>'Consolidated Model'!U102-'New Business Model'!U32+700</f>
        <v>51579.046999999999</v>
      </c>
    </row>
    <row r="79" spans="1:26" ht="12.6" customHeight="1">
      <c r="A79" s="79" t="s">
        <v>52</v>
      </c>
      <c r="B79" s="77">
        <v>3281</v>
      </c>
      <c r="C79" s="77">
        <v>4809</v>
      </c>
      <c r="D79" s="77">
        <v>3519</v>
      </c>
      <c r="E79" s="77">
        <v>3858</v>
      </c>
      <c r="F79" s="55">
        <f>SUM(B79:E79)</f>
        <v>15467</v>
      </c>
      <c r="G79" s="77">
        <v>5666</v>
      </c>
      <c r="H79" s="77">
        <v>5195</v>
      </c>
      <c r="I79" s="77">
        <v>4343</v>
      </c>
      <c r="J79" s="77">
        <v>7175</v>
      </c>
      <c r="K79" s="206">
        <v>22379</v>
      </c>
      <c r="L79" s="207">
        <v>6002</v>
      </c>
      <c r="M79" s="77">
        <v>9012</v>
      </c>
      <c r="N79" s="77">
        <v>7882</v>
      </c>
      <c r="O79" s="77">
        <v>8690</v>
      </c>
      <c r="P79" s="206">
        <v>31586</v>
      </c>
      <c r="Q79" s="77">
        <v>5660</v>
      </c>
      <c r="R79" s="77">
        <v>6837</v>
      </c>
      <c r="S79" s="77">
        <v>6419</v>
      </c>
      <c r="T79" s="77">
        <f>'Consolidated Model'!T108</f>
        <v>4802</v>
      </c>
      <c r="U79" s="213">
        <f>'Consolidated Model'!U108</f>
        <v>23718</v>
      </c>
    </row>
    <row r="80" spans="1:26" ht="12.6" customHeight="1">
      <c r="A80" s="80" t="s">
        <v>53</v>
      </c>
      <c r="B80" s="81">
        <f t="shared" ref="B80:Q80" si="15">B74+SUM(B76:B79)</f>
        <v>12169.783779999998</v>
      </c>
      <c r="C80" s="81">
        <f t="shared" si="15"/>
        <v>33759.111239999998</v>
      </c>
      <c r="D80" s="81">
        <f t="shared" si="15"/>
        <v>18501.109089999998</v>
      </c>
      <c r="E80" s="81">
        <f t="shared" si="15"/>
        <v>48027.406849999999</v>
      </c>
      <c r="F80" s="82">
        <f t="shared" si="15"/>
        <v>112457.41095999999</v>
      </c>
      <c r="G80" s="81">
        <f t="shared" si="15"/>
        <v>18421.734020000004</v>
      </c>
      <c r="H80" s="81">
        <f t="shared" si="15"/>
        <v>55344.306455470898</v>
      </c>
      <c r="I80" s="81">
        <f t="shared" si="15"/>
        <v>31657.29276</v>
      </c>
      <c r="J80" s="81">
        <f t="shared" si="15"/>
        <v>56344.433019319702</v>
      </c>
      <c r="K80" s="82">
        <f t="shared" si="15"/>
        <v>161767.76625479059</v>
      </c>
      <c r="L80" s="81">
        <f t="shared" si="15"/>
        <v>37878.798999999999</v>
      </c>
      <c r="M80" s="81">
        <f t="shared" si="15"/>
        <v>35445.508110000002</v>
      </c>
      <c r="N80" s="81">
        <f t="shared" si="15"/>
        <v>30853.967660000002</v>
      </c>
      <c r="O80" s="81">
        <f t="shared" si="15"/>
        <v>45419.825269999994</v>
      </c>
      <c r="P80" s="82">
        <f t="shared" si="15"/>
        <v>149598.10003999999</v>
      </c>
      <c r="Q80" s="81">
        <f t="shared" si="15"/>
        <v>23341.422999999999</v>
      </c>
      <c r="R80" s="81">
        <v>39007.620000000003</v>
      </c>
      <c r="S80" s="81">
        <v>42591.446999999993</v>
      </c>
      <c r="T80" s="81">
        <f t="shared" ref="T80:U80" si="16">T74+SUM(T76:T79)</f>
        <v>55185.971999999994</v>
      </c>
      <c r="U80" s="82">
        <f t="shared" si="16"/>
        <v>160788.86200000002</v>
      </c>
    </row>
    <row r="81" spans="1:21" ht="7.35" customHeight="1">
      <c r="A81" s="71"/>
      <c r="B81" s="72"/>
      <c r="C81" s="72"/>
      <c r="D81" s="72"/>
      <c r="E81" s="72"/>
      <c r="F81" s="73"/>
      <c r="G81" s="72"/>
      <c r="H81" s="72"/>
      <c r="I81" s="72"/>
      <c r="J81" s="72"/>
      <c r="K81" s="73"/>
      <c r="L81" s="72"/>
      <c r="M81" s="72"/>
      <c r="N81" s="72"/>
      <c r="O81" s="72"/>
      <c r="P81" s="73"/>
      <c r="Q81" s="72"/>
      <c r="R81" s="72"/>
      <c r="S81" s="72"/>
      <c r="T81" s="72"/>
      <c r="U81" s="73"/>
    </row>
    <row r="82" spans="1:21" collapsed="1">
      <c r="A82" s="88" t="s">
        <v>55</v>
      </c>
      <c r="B82" s="89">
        <f>B80-12387</f>
        <v>-217.21622000000207</v>
      </c>
      <c r="C82" s="89"/>
      <c r="D82" s="89"/>
      <c r="E82" s="89"/>
      <c r="F82" s="90"/>
      <c r="G82" s="89"/>
      <c r="H82" s="89"/>
      <c r="I82" s="89"/>
      <c r="J82" s="89"/>
      <c r="K82" s="90"/>
      <c r="L82" s="89"/>
      <c r="M82" s="89"/>
      <c r="N82" s="89"/>
      <c r="O82" s="89"/>
      <c r="P82" s="90"/>
      <c r="Q82" s="89"/>
      <c r="R82" s="89"/>
      <c r="S82" s="89"/>
      <c r="T82" s="89"/>
      <c r="U82" s="90"/>
    </row>
    <row r="83" spans="1:21" ht="7.35" customHeight="1">
      <c r="A83" s="91"/>
      <c r="B83" s="92"/>
      <c r="C83" s="92"/>
      <c r="D83" s="92"/>
      <c r="E83" s="92"/>
      <c r="F83" s="93"/>
      <c r="G83" s="92"/>
      <c r="H83" s="92"/>
      <c r="I83" s="92"/>
      <c r="J83" s="92"/>
      <c r="K83" s="93"/>
      <c r="L83" s="92"/>
      <c r="M83" s="92"/>
      <c r="N83" s="92"/>
      <c r="O83" s="92"/>
      <c r="P83" s="93"/>
      <c r="Q83" s="92"/>
      <c r="R83" s="92"/>
      <c r="S83" s="92"/>
      <c r="T83" s="92"/>
      <c r="U83" s="93"/>
    </row>
    <row r="84" spans="1:21">
      <c r="A84" s="17" t="s">
        <v>13</v>
      </c>
      <c r="B84" s="94">
        <f t="shared" ref="B84:Q84" si="17">B45/B8</f>
        <v>0.72927230819888045</v>
      </c>
      <c r="C84" s="94">
        <f t="shared" si="17"/>
        <v>0.77480249480249486</v>
      </c>
      <c r="D84" s="94">
        <f t="shared" si="17"/>
        <v>0.73400544959128067</v>
      </c>
      <c r="E84" s="94">
        <f t="shared" si="17"/>
        <v>0.77168093172314067</v>
      </c>
      <c r="F84" s="95">
        <f t="shared" si="17"/>
        <v>0.75652863944596738</v>
      </c>
      <c r="G84" s="94">
        <f t="shared" si="17"/>
        <v>0.7481896356641774</v>
      </c>
      <c r="H84" s="94">
        <f t="shared" si="17"/>
        <v>0.77829686091303996</v>
      </c>
      <c r="I84" s="94">
        <f t="shared" si="17"/>
        <v>0.6675772825305536</v>
      </c>
      <c r="J84" s="94">
        <f t="shared" si="17"/>
        <v>0.68877758647675691</v>
      </c>
      <c r="K84" s="95">
        <f t="shared" si="17"/>
        <v>0.72505112569918484</v>
      </c>
      <c r="L84" s="94">
        <f t="shared" si="17"/>
        <v>0.76574400268411336</v>
      </c>
      <c r="M84" s="94">
        <f t="shared" si="17"/>
        <v>0.62477656586291175</v>
      </c>
      <c r="N84" s="94">
        <f t="shared" si="17"/>
        <v>0.57766021625133412</v>
      </c>
      <c r="O84" s="94">
        <f t="shared" si="17"/>
        <v>0.60783036618902875</v>
      </c>
      <c r="P84" s="95">
        <f t="shared" si="17"/>
        <v>0.65032000977416049</v>
      </c>
      <c r="Q84" s="94">
        <f t="shared" si="17"/>
        <v>0.74619788106630214</v>
      </c>
      <c r="R84" s="94">
        <v>0.61238606477645274</v>
      </c>
      <c r="S84" s="94">
        <v>0.69747025528474071</v>
      </c>
      <c r="T84" s="94">
        <f t="shared" ref="T84:U84" si="18">T45/T8</f>
        <v>0.60570041302771382</v>
      </c>
      <c r="U84" s="95">
        <f t="shared" si="18"/>
        <v>0.65950410186214437</v>
      </c>
    </row>
    <row r="85" spans="1:21">
      <c r="A85" s="17" t="s">
        <v>99</v>
      </c>
      <c r="B85" s="94">
        <f t="shared" ref="B85:Q85" si="19">B46/B9</f>
        <v>0.69578692493946737</v>
      </c>
      <c r="C85" s="94">
        <f t="shared" si="19"/>
        <v>0.76382297104888464</v>
      </c>
      <c r="D85" s="94">
        <f t="shared" si="19"/>
        <v>0.70188201802941641</v>
      </c>
      <c r="E85" s="94">
        <f t="shared" si="19"/>
        <v>0.75680539932508439</v>
      </c>
      <c r="F85" s="95">
        <f t="shared" si="19"/>
        <v>0.73586543302029273</v>
      </c>
      <c r="G85" s="94">
        <f t="shared" si="19"/>
        <v>0.75141884222474464</v>
      </c>
      <c r="H85" s="94">
        <f t="shared" si="19"/>
        <v>0.83733620534912945</v>
      </c>
      <c r="I85" s="94">
        <f t="shared" si="19"/>
        <v>0.72812186559679037</v>
      </c>
      <c r="J85" s="94">
        <f t="shared" si="19"/>
        <v>0.76438007713136946</v>
      </c>
      <c r="K85" s="95">
        <f t="shared" si="19"/>
        <v>0.78013661604992879</v>
      </c>
      <c r="L85" s="94">
        <f t="shared" si="19"/>
        <v>0.820463501595046</v>
      </c>
      <c r="M85" s="94">
        <f t="shared" si="19"/>
        <v>0.75859062467945426</v>
      </c>
      <c r="N85" s="94">
        <f t="shared" si="19"/>
        <v>0.65862774134405189</v>
      </c>
      <c r="O85" s="94">
        <f t="shared" si="19"/>
        <v>0.70710618751688736</v>
      </c>
      <c r="P85" s="95">
        <f t="shared" si="19"/>
        <v>0.74428571428571433</v>
      </c>
      <c r="Q85" s="94">
        <f t="shared" si="19"/>
        <v>0.67288124466618526</v>
      </c>
      <c r="R85" s="94">
        <v>0.72332768839966133</v>
      </c>
      <c r="S85" s="94">
        <v>0.60050089904957615</v>
      </c>
      <c r="T85" s="94">
        <f t="shared" ref="T85:U87" si="20">T46/T9</f>
        <v>0.67817366568632176</v>
      </c>
      <c r="U85" s="95">
        <f t="shared" si="20"/>
        <v>0.67198058031911878</v>
      </c>
    </row>
    <row r="86" spans="1:21">
      <c r="A86" s="19" t="s">
        <v>100</v>
      </c>
      <c r="B86" s="94">
        <f t="shared" ref="B86:Q86" si="21">B47/B10</f>
        <v>1</v>
      </c>
      <c r="C86" s="94">
        <f t="shared" si="21"/>
        <v>1</v>
      </c>
      <c r="D86" s="94">
        <f t="shared" si="21"/>
        <v>1</v>
      </c>
      <c r="E86" s="94">
        <f t="shared" si="21"/>
        <v>1</v>
      </c>
      <c r="F86" s="108">
        <f t="shared" si="21"/>
        <v>1</v>
      </c>
      <c r="G86" s="94">
        <f t="shared" si="21"/>
        <v>1</v>
      </c>
      <c r="H86" s="94">
        <f t="shared" si="21"/>
        <v>1</v>
      </c>
      <c r="I86" s="94">
        <f t="shared" si="21"/>
        <v>1</v>
      </c>
      <c r="J86" s="94">
        <f t="shared" si="21"/>
        <v>1</v>
      </c>
      <c r="K86" s="108">
        <f t="shared" si="21"/>
        <v>1</v>
      </c>
      <c r="L86" s="94">
        <f t="shared" si="21"/>
        <v>1</v>
      </c>
      <c r="M86" s="94">
        <f t="shared" si="21"/>
        <v>1</v>
      </c>
      <c r="N86" s="94">
        <f t="shared" si="21"/>
        <v>1</v>
      </c>
      <c r="O86" s="94">
        <f t="shared" si="21"/>
        <v>1</v>
      </c>
      <c r="P86" s="108">
        <f t="shared" si="21"/>
        <v>1</v>
      </c>
      <c r="Q86" s="94">
        <f t="shared" si="21"/>
        <v>1</v>
      </c>
      <c r="R86" s="94">
        <v>1</v>
      </c>
      <c r="S86" s="94">
        <v>1</v>
      </c>
      <c r="T86" s="94">
        <f t="shared" si="20"/>
        <v>1</v>
      </c>
      <c r="U86" s="108">
        <f t="shared" si="20"/>
        <v>1</v>
      </c>
    </row>
    <row r="87" spans="1:21">
      <c r="A87" s="16" t="s">
        <v>14</v>
      </c>
      <c r="B87" s="96">
        <v>0.72300523280241391</v>
      </c>
      <c r="C87" s="96">
        <v>0.77351714829722107</v>
      </c>
      <c r="D87" s="96">
        <v>0.72593930178039667</v>
      </c>
      <c r="E87" s="96">
        <v>0.77251163623344077</v>
      </c>
      <c r="F87" s="101">
        <v>0.75358170170782213</v>
      </c>
      <c r="G87" s="96">
        <v>0.75476303693136793</v>
      </c>
      <c r="H87" s="96">
        <v>0.80627173430151511</v>
      </c>
      <c r="I87" s="96">
        <v>0.69808238255932298</v>
      </c>
      <c r="J87" s="96">
        <v>0.73061399742378708</v>
      </c>
      <c r="K87" s="101">
        <v>0.75393091977025239</v>
      </c>
      <c r="L87" s="96">
        <v>0.79335856847900899</v>
      </c>
      <c r="M87" s="96">
        <v>0.68843772079298449</v>
      </c>
      <c r="N87" s="96">
        <v>0.61812155906762711</v>
      </c>
      <c r="O87" s="96">
        <v>0.65850277264325319</v>
      </c>
      <c r="P87" s="101">
        <v>0.69654342796144075</v>
      </c>
      <c r="Q87" s="96">
        <v>0.72224058582725215</v>
      </c>
      <c r="R87" s="96">
        <v>0.66302721160128997</v>
      </c>
      <c r="S87" s="96">
        <v>0.66981729483781693</v>
      </c>
      <c r="T87" s="96">
        <f t="shared" si="20"/>
        <v>0.64331008833100878</v>
      </c>
      <c r="U87" s="101">
        <f t="shared" si="20"/>
        <v>0.67153236856327136</v>
      </c>
    </row>
    <row r="88" spans="1:21" ht="6.6" customHeight="1">
      <c r="A88" s="16"/>
      <c r="B88" s="94"/>
      <c r="C88" s="94"/>
      <c r="D88" s="94"/>
      <c r="E88" s="94"/>
      <c r="F88" s="101"/>
      <c r="G88" s="94"/>
      <c r="H88" s="94"/>
      <c r="I88" s="94"/>
      <c r="J88" s="94"/>
      <c r="K88" s="101"/>
      <c r="L88" s="94"/>
      <c r="M88" s="94"/>
      <c r="N88" s="94"/>
      <c r="O88" s="94"/>
      <c r="P88" s="101"/>
      <c r="Q88" s="94"/>
      <c r="R88" s="94"/>
      <c r="S88" s="94"/>
      <c r="T88" s="94"/>
      <c r="U88" s="101"/>
    </row>
    <row r="89" spans="1:21" ht="11.65" customHeight="1">
      <c r="A89" s="19" t="s">
        <v>101</v>
      </c>
      <c r="B89" s="94"/>
      <c r="C89" s="94"/>
      <c r="D89" s="94"/>
      <c r="E89" s="94"/>
      <c r="F89" s="95"/>
      <c r="G89" s="94"/>
      <c r="H89" s="94"/>
      <c r="I89" s="94"/>
      <c r="J89" s="94"/>
      <c r="K89" s="95"/>
      <c r="L89" s="94"/>
      <c r="M89" s="94"/>
      <c r="N89" s="94"/>
      <c r="O89" s="94"/>
      <c r="P89" s="95"/>
      <c r="Q89" s="94"/>
      <c r="R89" s="94"/>
      <c r="S89" s="94"/>
      <c r="T89" s="94"/>
      <c r="U89" s="95"/>
    </row>
    <row r="90" spans="1:21" ht="11.65" customHeight="1">
      <c r="A90" s="19" t="s">
        <v>121</v>
      </c>
      <c r="B90" s="94">
        <v>0.36829285437372988</v>
      </c>
      <c r="C90" s="94">
        <v>0.5701923346887946</v>
      </c>
      <c r="D90" s="94">
        <v>0.63937632833136915</v>
      </c>
      <c r="E90" s="94">
        <v>0.61128763649557327</v>
      </c>
      <c r="F90" s="95">
        <v>0.58575087204167731</v>
      </c>
      <c r="G90" s="94">
        <v>0.56965405154399817</v>
      </c>
      <c r="H90" s="94">
        <v>0.5374029451137885</v>
      </c>
      <c r="I90" s="94">
        <v>0.36703585507790504</v>
      </c>
      <c r="J90" s="94">
        <v>0.60793698879127533</v>
      </c>
      <c r="K90" s="95">
        <v>0.51518393263855333</v>
      </c>
      <c r="L90" s="94">
        <v>0.24002666962995889</v>
      </c>
      <c r="M90" s="94">
        <v>0.50961538461538458</v>
      </c>
      <c r="N90" s="94">
        <v>0.59328563566318104</v>
      </c>
      <c r="O90" s="94">
        <v>0.58033093571589844</v>
      </c>
      <c r="P90" s="95">
        <v>0.50028483663781065</v>
      </c>
      <c r="Q90" s="94">
        <v>0.46384327283203686</v>
      </c>
      <c r="R90" s="94">
        <v>0.60303875968992249</v>
      </c>
      <c r="S90" s="94">
        <v>0.60714427939946636</v>
      </c>
      <c r="T90" s="94">
        <f t="shared" ref="T90:U92" si="22">T51/T15</f>
        <v>0.61401736385161798</v>
      </c>
      <c r="U90" s="95">
        <f t="shared" si="22"/>
        <v>0.5965837225902596</v>
      </c>
    </row>
    <row r="91" spans="1:21" ht="11.65" customHeight="1">
      <c r="A91" s="17" t="s">
        <v>122</v>
      </c>
      <c r="B91" s="94">
        <v>0.94616576297443844</v>
      </c>
      <c r="C91" s="94">
        <v>0.93726559836345036</v>
      </c>
      <c r="D91" s="94">
        <v>0.94916410781303306</v>
      </c>
      <c r="E91" s="94">
        <v>0.92115689381933441</v>
      </c>
      <c r="F91" s="95">
        <v>0.93883318140382865</v>
      </c>
      <c r="G91" s="94">
        <v>0.92264416315049225</v>
      </c>
      <c r="H91" s="94">
        <v>0.93314763231197773</v>
      </c>
      <c r="I91" s="94">
        <v>0.93860527193860532</v>
      </c>
      <c r="J91" s="94">
        <v>0.91547111283443194</v>
      </c>
      <c r="K91" s="95">
        <v>0.92791356712716966</v>
      </c>
      <c r="L91" s="94">
        <v>0.8702803738317757</v>
      </c>
      <c r="M91" s="94">
        <v>0.96501650165016506</v>
      </c>
      <c r="N91" s="94">
        <v>0.97551546391752575</v>
      </c>
      <c r="O91" s="94">
        <v>0.93333333333333335</v>
      </c>
      <c r="P91" s="95">
        <v>0.93846289286028695</v>
      </c>
      <c r="Q91" s="94">
        <v>0.97524177949709867</v>
      </c>
      <c r="R91" s="94">
        <v>0.9716800612323</v>
      </c>
      <c r="S91" s="94">
        <v>0.95313681027966746</v>
      </c>
      <c r="T91" s="94">
        <f t="shared" si="22"/>
        <v>0.94830188679245286</v>
      </c>
      <c r="U91" s="95">
        <f t="shared" si="22"/>
        <v>0.96197827329902796</v>
      </c>
    </row>
    <row r="92" spans="1:21" ht="11.65" customHeight="1">
      <c r="A92" s="17" t="s">
        <v>115</v>
      </c>
      <c r="B92" s="94">
        <f t="shared" ref="B92:Q92" si="23">B53/B17</f>
        <v>0.18455743879472694</v>
      </c>
      <c r="C92" s="94">
        <f t="shared" si="23"/>
        <v>0.20103709613083368</v>
      </c>
      <c r="D92" s="94">
        <f t="shared" si="23"/>
        <v>0.19444444444444445</v>
      </c>
      <c r="E92" s="94">
        <f t="shared" si="23"/>
        <v>0.23528276394518433</v>
      </c>
      <c r="F92" s="95">
        <f t="shared" si="23"/>
        <v>0.21505873647211174</v>
      </c>
      <c r="G92" s="94">
        <f t="shared" si="23"/>
        <v>0.25895212966453074</v>
      </c>
      <c r="H92" s="94">
        <f t="shared" si="23"/>
        <v>0.19925113666755817</v>
      </c>
      <c r="I92" s="94">
        <f t="shared" si="23"/>
        <v>0.13420026007802341</v>
      </c>
      <c r="J92" s="94">
        <f t="shared" si="23"/>
        <v>0.39067717376786432</v>
      </c>
      <c r="K92" s="95">
        <f t="shared" si="23"/>
        <v>0.27493793726021215</v>
      </c>
      <c r="L92" s="94">
        <f t="shared" si="23"/>
        <v>0.24347826086956523</v>
      </c>
      <c r="M92" s="94">
        <f t="shared" si="23"/>
        <v>0.21890775585130795</v>
      </c>
      <c r="N92" s="94">
        <f t="shared" si="23"/>
        <v>0.29690048939641112</v>
      </c>
      <c r="O92" s="94">
        <f t="shared" si="23"/>
        <v>0.34115281501340483</v>
      </c>
      <c r="P92" s="95">
        <f t="shared" si="23"/>
        <v>0.28649584100932285</v>
      </c>
      <c r="Q92" s="94">
        <f t="shared" si="23"/>
        <v>0.18723404255319148</v>
      </c>
      <c r="R92" s="94">
        <v>0.125</v>
      </c>
      <c r="S92" s="94">
        <v>0.23476297968397292</v>
      </c>
      <c r="T92" s="94">
        <f t="shared" si="22"/>
        <v>0.26191329272662128</v>
      </c>
      <c r="U92" s="95">
        <f t="shared" si="22"/>
        <v>0.23216050602885946</v>
      </c>
    </row>
    <row r="93" spans="1:21" ht="11.65" customHeight="1">
      <c r="A93" s="19" t="s">
        <v>16</v>
      </c>
      <c r="B93" s="94">
        <f t="shared" ref="B93:G95" si="24">B54/B18</f>
        <v>0.36620157617443511</v>
      </c>
      <c r="C93" s="94">
        <f t="shared" si="24"/>
        <v>0.32067845456880301</v>
      </c>
      <c r="D93" s="94">
        <f t="shared" si="24"/>
        <v>0.37662001885343427</v>
      </c>
      <c r="E93" s="94">
        <f t="shared" si="24"/>
        <v>0.39018235618781355</v>
      </c>
      <c r="F93" s="95">
        <f t="shared" si="24"/>
        <v>0.36330758659549262</v>
      </c>
      <c r="G93" s="94">
        <f t="shared" si="24"/>
        <v>0.37073446327683618</v>
      </c>
      <c r="H93" s="94">
        <f t="shared" ref="H93:Q93" si="25">H54/H18</f>
        <v>0.33730072068137146</v>
      </c>
      <c r="I93" s="94">
        <f t="shared" si="25"/>
        <v>0.37710185284352576</v>
      </c>
      <c r="J93" s="94">
        <f t="shared" si="25"/>
        <v>0.29273882696114178</v>
      </c>
      <c r="K93" s="95">
        <f t="shared" si="25"/>
        <v>0.3437906019922044</v>
      </c>
      <c r="L93" s="94">
        <f t="shared" si="25"/>
        <v>0.34998982291878689</v>
      </c>
      <c r="M93" s="94">
        <f t="shared" si="25"/>
        <v>0.33999192897497982</v>
      </c>
      <c r="N93" s="94">
        <f t="shared" si="25"/>
        <v>0.33022442436607402</v>
      </c>
      <c r="O93" s="94">
        <f t="shared" si="25"/>
        <v>0.33195499567266085</v>
      </c>
      <c r="P93" s="95">
        <f t="shared" si="25"/>
        <v>0.33786791986148901</v>
      </c>
      <c r="Q93" s="94">
        <f t="shared" si="25"/>
        <v>0.38469895880488908</v>
      </c>
      <c r="R93" s="94">
        <v>0.4066397652237711</v>
      </c>
      <c r="S93" s="94">
        <v>0.40170271913821565</v>
      </c>
      <c r="T93" s="94">
        <f t="shared" ref="T93:U93" si="26">T54/T18</f>
        <v>0.41672257631667226</v>
      </c>
      <c r="U93" s="95">
        <f t="shared" si="26"/>
        <v>0.40268382433951039</v>
      </c>
    </row>
    <row r="94" spans="1:21" ht="11.65" customHeight="1">
      <c r="A94" s="19" t="s">
        <v>17</v>
      </c>
      <c r="B94" s="94">
        <f t="shared" si="24"/>
        <v>0.28366979605836268</v>
      </c>
      <c r="C94" s="94">
        <f t="shared" si="24"/>
        <v>0.31677022175341985</v>
      </c>
      <c r="D94" s="94">
        <f t="shared" si="24"/>
        <v>0.24416418256538111</v>
      </c>
      <c r="E94" s="94">
        <f t="shared" si="24"/>
        <v>0.17412211416392323</v>
      </c>
      <c r="F94" s="95">
        <f t="shared" si="24"/>
        <v>0.25908571095911731</v>
      </c>
      <c r="G94" s="94">
        <f t="shared" si="24"/>
        <v>0.24808699154248892</v>
      </c>
      <c r="H94" s="94">
        <f t="shared" ref="H94:Q94" si="27">H55/H19</f>
        <v>0.18834688346883469</v>
      </c>
      <c r="I94" s="94">
        <f t="shared" si="27"/>
        <v>0.18155619596541786</v>
      </c>
      <c r="J94" s="94">
        <f t="shared" si="27"/>
        <v>0.18741560896570347</v>
      </c>
      <c r="K94" s="95">
        <f t="shared" si="27"/>
        <v>0.20082045411181074</v>
      </c>
      <c r="L94" s="94">
        <f t="shared" si="27"/>
        <v>-1.2866907921190189E-2</v>
      </c>
      <c r="M94" s="94">
        <f t="shared" si="27"/>
        <v>0.24886244312215611</v>
      </c>
      <c r="N94" s="94">
        <f t="shared" si="27"/>
        <v>0.12842535787321063</v>
      </c>
      <c r="O94" s="94">
        <f t="shared" si="27"/>
        <v>0.30235559858018718</v>
      </c>
      <c r="P94" s="95">
        <f t="shared" si="27"/>
        <v>0.17725936811168258</v>
      </c>
      <c r="Q94" s="94">
        <f t="shared" si="27"/>
        <v>0.19861431870669746</v>
      </c>
      <c r="R94" s="94">
        <v>0.23837551500882873</v>
      </c>
      <c r="S94" s="94">
        <v>0.15573770491803279</v>
      </c>
      <c r="T94" s="94">
        <f t="shared" ref="T94:U94" si="28">T55/T19</f>
        <v>0.2389069264069264</v>
      </c>
      <c r="U94" s="95">
        <f t="shared" si="28"/>
        <v>0.21487151448879169</v>
      </c>
    </row>
    <row r="95" spans="1:21" ht="11.65" customHeight="1">
      <c r="A95" s="19" t="s">
        <v>18</v>
      </c>
      <c r="B95" s="94">
        <f t="shared" si="24"/>
        <v>0.44851771024033676</v>
      </c>
      <c r="C95" s="94">
        <f t="shared" si="24"/>
        <v>0.48831372479529367</v>
      </c>
      <c r="D95" s="94">
        <f t="shared" si="24"/>
        <v>0.49528128572910962</v>
      </c>
      <c r="E95" s="94">
        <f t="shared" si="24"/>
        <v>0.54076965492866524</v>
      </c>
      <c r="F95" s="95">
        <f t="shared" si="24"/>
        <v>0.50629203202525863</v>
      </c>
      <c r="G95" s="94">
        <f t="shared" si="24"/>
        <v>0.47614368809935542</v>
      </c>
      <c r="H95" s="94">
        <f t="shared" ref="H95:Q95" si="29">H56/H20</f>
        <v>0.46284576354411044</v>
      </c>
      <c r="I95" s="94">
        <f t="shared" si="29"/>
        <v>0.37874198146828225</v>
      </c>
      <c r="J95" s="94">
        <f t="shared" si="29"/>
        <v>0.51186633083827027</v>
      </c>
      <c r="K95" s="95">
        <f t="shared" si="29"/>
        <v>0.45872098717069826</v>
      </c>
      <c r="L95" s="94">
        <f t="shared" si="29"/>
        <v>0.30120378822455501</v>
      </c>
      <c r="M95" s="94">
        <f t="shared" si="29"/>
        <v>0.45011189134964119</v>
      </c>
      <c r="N95" s="94">
        <f t="shared" si="29"/>
        <v>0.49382573037091954</v>
      </c>
      <c r="O95" s="94">
        <f t="shared" si="29"/>
        <v>0.50542258435655141</v>
      </c>
      <c r="P95" s="95">
        <f t="shared" si="29"/>
        <v>0.44775592981218587</v>
      </c>
      <c r="Q95" s="94">
        <f t="shared" si="29"/>
        <v>0.45279441547808852</v>
      </c>
      <c r="R95" s="94">
        <v>0.52758862866041711</v>
      </c>
      <c r="S95" s="94">
        <v>0.53463412391983822</v>
      </c>
      <c r="T95" s="94">
        <f t="shared" ref="T95:U95" si="30">T56/T20</f>
        <v>0.52723900084643505</v>
      </c>
      <c r="U95" s="95">
        <f t="shared" si="30"/>
        <v>0.51823630744614269</v>
      </c>
    </row>
    <row r="96" spans="1:21" ht="11.65" customHeight="1">
      <c r="A96" s="19"/>
      <c r="B96" s="94"/>
      <c r="C96" s="94"/>
      <c r="D96" s="94"/>
      <c r="E96" s="94"/>
      <c r="F96" s="95"/>
      <c r="G96" s="94"/>
      <c r="H96" s="94"/>
      <c r="I96" s="94"/>
      <c r="J96" s="94"/>
      <c r="K96" s="95"/>
      <c r="L96" s="94"/>
      <c r="M96" s="94"/>
      <c r="N96" s="94"/>
      <c r="O96" s="94"/>
      <c r="P96" s="95"/>
      <c r="Q96" s="94"/>
      <c r="R96" s="94"/>
      <c r="S96" s="94"/>
      <c r="T96" s="94"/>
      <c r="U96" s="95"/>
    </row>
    <row r="97" spans="1:21" ht="13.15" customHeight="1">
      <c r="A97" s="16" t="s">
        <v>20</v>
      </c>
      <c r="B97" s="100">
        <f t="shared" ref="B97:Q97" si="31">B58/B22</f>
        <v>1.6239624684229521E-2</v>
      </c>
      <c r="C97" s="100">
        <f t="shared" si="31"/>
        <v>0.11267999440794073</v>
      </c>
      <c r="D97" s="100">
        <f t="shared" si="31"/>
        <v>0.19993857493857495</v>
      </c>
      <c r="E97" s="100">
        <f t="shared" si="31"/>
        <v>0.25338270901580973</v>
      </c>
      <c r="F97" s="101">
        <f t="shared" si="31"/>
        <v>0.1516318438310203</v>
      </c>
      <c r="G97" s="100">
        <f t="shared" si="31"/>
        <v>1.0915358100344696E-2</v>
      </c>
      <c r="H97" s="100">
        <f t="shared" si="31"/>
        <v>-0.10775119617224881</v>
      </c>
      <c r="I97" s="100">
        <f t="shared" si="31"/>
        <v>-0.23718172305545868</v>
      </c>
      <c r="J97" s="100">
        <f t="shared" si="31"/>
        <v>0.10253699788583509</v>
      </c>
      <c r="K97" s="101">
        <f t="shared" si="31"/>
        <v>-3.8849479051208155E-2</v>
      </c>
      <c r="L97" s="100">
        <f t="shared" si="31"/>
        <v>7.1998320738874896E-2</v>
      </c>
      <c r="M97" s="100">
        <f t="shared" si="31"/>
        <v>2.1204410517387616E-4</v>
      </c>
      <c r="N97" s="100">
        <f t="shared" si="31"/>
        <v>0.20446330347320446</v>
      </c>
      <c r="O97" s="100">
        <f t="shared" si="31"/>
        <v>-0.23907786554892793</v>
      </c>
      <c r="P97" s="101">
        <f t="shared" si="31"/>
        <v>7.3482717953370228E-3</v>
      </c>
      <c r="Q97" s="100">
        <f t="shared" si="31"/>
        <v>-0.57942573848378431</v>
      </c>
      <c r="R97" s="100">
        <v>0.30503597122302156</v>
      </c>
      <c r="S97" s="100">
        <v>-1.1247991430101767E-2</v>
      </c>
      <c r="T97" s="100">
        <f t="shared" ref="T97:U97" si="32">T58/T22</f>
        <v>-0.3022249690976514</v>
      </c>
      <c r="U97" s="101">
        <f t="shared" si="32"/>
        <v>-0.10611680044284529</v>
      </c>
    </row>
    <row r="98" spans="1:21" ht="7.35" customHeight="1">
      <c r="A98" s="16"/>
      <c r="B98" s="100"/>
      <c r="C98" s="100"/>
      <c r="D98" s="100"/>
      <c r="E98" s="102"/>
      <c r="F98" s="101"/>
      <c r="G98" s="100"/>
      <c r="H98" s="100"/>
      <c r="I98" s="100"/>
      <c r="J98" s="102"/>
      <c r="K98" s="101"/>
      <c r="L98" s="100"/>
      <c r="M98" s="100"/>
      <c r="N98" s="100"/>
      <c r="O98" s="102"/>
      <c r="P98" s="101"/>
      <c r="Q98" s="100"/>
      <c r="R98" s="100"/>
      <c r="S98" s="100"/>
      <c r="T98" s="100"/>
      <c r="U98" s="101"/>
    </row>
    <row r="99" spans="1:21">
      <c r="A99" s="50" t="s">
        <v>61</v>
      </c>
      <c r="B99" s="103">
        <f t="shared" ref="B99:Q99" si="33">B60/B24</f>
        <v>0.54791589207573466</v>
      </c>
      <c r="C99" s="103">
        <f t="shared" si="33"/>
        <v>0.60387951310181265</v>
      </c>
      <c r="D99" s="103">
        <f t="shared" si="33"/>
        <v>0.58348499288173139</v>
      </c>
      <c r="E99" s="103">
        <f t="shared" si="33"/>
        <v>0.62215351091349802</v>
      </c>
      <c r="F99" s="104">
        <f t="shared" si="33"/>
        <v>0.59677629915902097</v>
      </c>
      <c r="G99" s="103">
        <f t="shared" si="33"/>
        <v>0.57837038465866164</v>
      </c>
      <c r="H99" s="103">
        <f t="shared" si="33"/>
        <v>0.64422359089212389</v>
      </c>
      <c r="I99" s="103">
        <f t="shared" si="33"/>
        <v>0.49810225496762672</v>
      </c>
      <c r="J99" s="103">
        <f t="shared" si="33"/>
        <v>0.60237319098656705</v>
      </c>
      <c r="K99" s="104">
        <f t="shared" si="33"/>
        <v>0.58663741790505741</v>
      </c>
      <c r="L99" s="103">
        <f t="shared" si="33"/>
        <v>0.56878473428273701</v>
      </c>
      <c r="M99" s="103">
        <f t="shared" si="33"/>
        <v>0.55202529575314829</v>
      </c>
      <c r="N99" s="103">
        <f t="shared" si="33"/>
        <v>0.52516998895798217</v>
      </c>
      <c r="O99" s="103">
        <f t="shared" si="33"/>
        <v>0.53041280539174385</v>
      </c>
      <c r="P99" s="104">
        <f t="shared" si="33"/>
        <v>0.54386155855463647</v>
      </c>
      <c r="Q99" s="103">
        <f t="shared" si="33"/>
        <v>0.53590988022618991</v>
      </c>
      <c r="R99" s="103">
        <v>0.58581558642867881</v>
      </c>
      <c r="S99" s="103">
        <v>0.57608224024565269</v>
      </c>
      <c r="T99" s="103">
        <f t="shared" ref="T99:U99" si="34">T60/T24</f>
        <v>0.55885123247258706</v>
      </c>
      <c r="U99" s="104">
        <f t="shared" si="34"/>
        <v>0.56540302320032565</v>
      </c>
    </row>
    <row r="100" spans="1:21" ht="7.35" customHeight="1">
      <c r="A100" s="17"/>
      <c r="B100" s="94"/>
      <c r="C100" s="94"/>
      <c r="D100" s="94"/>
      <c r="E100" s="99"/>
      <c r="F100" s="95"/>
      <c r="G100" s="94"/>
      <c r="H100" s="94"/>
      <c r="I100" s="94"/>
      <c r="J100" s="99"/>
      <c r="K100" s="95"/>
      <c r="L100" s="94"/>
      <c r="M100" s="94"/>
      <c r="N100" s="94"/>
      <c r="O100" s="99"/>
      <c r="P100" s="95"/>
      <c r="Q100" s="94"/>
      <c r="R100" s="94"/>
      <c r="S100" s="94"/>
      <c r="U100" s="95"/>
    </row>
    <row r="102" spans="1:21">
      <c r="B102" s="132"/>
      <c r="C102" s="132"/>
      <c r="D102" s="132"/>
      <c r="E102" s="132"/>
      <c r="F102" s="132"/>
      <c r="G102" s="132"/>
      <c r="H102" s="132"/>
      <c r="I102" s="132"/>
      <c r="J102" s="132"/>
      <c r="K102" s="132"/>
      <c r="L102" s="132"/>
      <c r="M102" s="132"/>
      <c r="N102" s="234"/>
      <c r="O102" s="132"/>
      <c r="P102" s="132"/>
      <c r="Q102" s="132"/>
      <c r="R102" s="132"/>
      <c r="S102" s="132"/>
    </row>
  </sheetData>
  <mergeCells count="4">
    <mergeCell ref="B3:F3"/>
    <mergeCell ref="G3:K3"/>
    <mergeCell ref="L3:P3"/>
    <mergeCell ref="Q3:U3"/>
  </mergeCells>
  <printOptions horizontalCentered="1"/>
  <pageMargins left="0.25" right="0.25" top="0.5" bottom="0.5" header="0.3" footer="0.3"/>
  <pageSetup scale="48" fitToHeight="0" orientation="landscape" r:id="rId1"/>
  <headerFooter alignWithMargins="0">
    <oddHeader xml:space="preserve">&amp;C&amp;"Arial,Bold"&amp;14 </oddHeader>
  </headerFooter>
  <rowBreaks count="1" manualBreakCount="1">
    <brk id="61" max="20" man="1"/>
  </rowBreaks>
  <customProperties>
    <customPr name="_pios_id" r:id="rId2"/>
  </customProperties>
  <ignoredErrors>
    <ignoredError sqref="L72:O74 P72:P74 Q72:Q74" formulaRange="1"/>
  </ignoredError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U35"/>
  <sheetViews>
    <sheetView showGridLines="0" view="pageBreakPreview" zoomScale="90" zoomScaleNormal="70" zoomScaleSheetLayoutView="90" workbookViewId="0">
      <pane xSplit="1" ySplit="4" topLeftCell="Q5" activePane="bottomRight" state="frozen"/>
      <selection activeCell="N26" sqref="N26"/>
      <selection pane="topRight" activeCell="N26" sqref="N26"/>
      <selection pane="bottomLeft" activeCell="N26" sqref="N26"/>
      <selection pane="bottomRight" activeCell="T12" sqref="T12"/>
    </sheetView>
  </sheetViews>
  <sheetFormatPr defaultColWidth="9.28515625" defaultRowHeight="15" outlineLevelCol="1"/>
  <cols>
    <col min="1" max="1" width="52.28515625" customWidth="1"/>
    <col min="2" max="2" width="10.7109375" customWidth="1" outlineLevel="1"/>
    <col min="3" max="3" width="12.42578125" customWidth="1" outlineLevel="1"/>
    <col min="4" max="5" width="10.7109375" customWidth="1" outlineLevel="1"/>
    <col min="6" max="6" width="11.5703125" customWidth="1"/>
    <col min="7" max="7" width="10.7109375" customWidth="1" outlineLevel="1"/>
    <col min="8" max="8" width="12.42578125" customWidth="1" outlineLevel="1"/>
    <col min="9" max="10" width="10.7109375" customWidth="1" outlineLevel="1"/>
    <col min="11" max="11" width="11.5703125" customWidth="1"/>
    <col min="12" max="12" width="10.7109375" customWidth="1" outlineLevel="1"/>
    <col min="13" max="13" width="12.42578125" customWidth="1" outlineLevel="1"/>
    <col min="14" max="15" width="10.7109375" customWidth="1" outlineLevel="1"/>
    <col min="16" max="16" width="11.5703125" customWidth="1"/>
    <col min="17" max="17" width="10.7109375" customWidth="1" outlineLevel="1"/>
    <col min="18" max="19" width="12.42578125" customWidth="1" outlineLevel="1"/>
    <col min="20" max="20" width="10.7109375" customWidth="1"/>
    <col min="21" max="21" width="11.5703125" customWidth="1"/>
  </cols>
  <sheetData>
    <row r="1" spans="1:21" ht="20.25">
      <c r="A1" s="1" t="s">
        <v>105</v>
      </c>
      <c r="B1" s="2"/>
      <c r="C1" s="2"/>
      <c r="D1" s="2"/>
      <c r="E1" s="2"/>
      <c r="F1" s="3"/>
      <c r="G1" s="2"/>
      <c r="H1" s="2"/>
      <c r="I1" s="2"/>
      <c r="J1" s="2" t="s">
        <v>0</v>
      </c>
      <c r="K1" s="3"/>
      <c r="L1" s="2"/>
      <c r="M1" s="2"/>
      <c r="N1" s="2"/>
      <c r="O1" s="2" t="s">
        <v>0</v>
      </c>
      <c r="P1" s="3"/>
      <c r="Q1" s="2"/>
      <c r="R1" s="2"/>
      <c r="S1" s="2"/>
      <c r="T1" s="2"/>
      <c r="U1" s="3"/>
    </row>
    <row r="2" spans="1:21">
      <c r="A2" s="4" t="s">
        <v>1</v>
      </c>
      <c r="B2" s="5"/>
      <c r="C2" s="6"/>
      <c r="D2" s="7">
        <v>2014</v>
      </c>
      <c r="E2" s="8"/>
      <c r="F2" s="9" t="s">
        <v>2</v>
      </c>
      <c r="G2" s="5"/>
      <c r="H2" s="6"/>
      <c r="I2" s="7">
        <v>2015</v>
      </c>
      <c r="J2" s="8"/>
      <c r="K2" s="9" t="s">
        <v>3</v>
      </c>
      <c r="L2" s="5"/>
      <c r="M2" s="6"/>
      <c r="N2" s="7">
        <v>2016</v>
      </c>
      <c r="O2" s="8"/>
      <c r="P2" s="9" t="s">
        <v>4</v>
      </c>
      <c r="Q2" s="242"/>
      <c r="R2" s="6"/>
      <c r="S2" s="7">
        <v>2017</v>
      </c>
      <c r="T2" s="241"/>
      <c r="U2" s="9" t="s">
        <v>119</v>
      </c>
    </row>
    <row r="3" spans="1:21">
      <c r="A3" s="10"/>
      <c r="B3" s="246" t="s">
        <v>5</v>
      </c>
      <c r="C3" s="247"/>
      <c r="D3" s="247"/>
      <c r="E3" s="247"/>
      <c r="F3" s="248"/>
      <c r="G3" s="246" t="s">
        <v>5</v>
      </c>
      <c r="H3" s="247"/>
      <c r="I3" s="247"/>
      <c r="J3" s="247"/>
      <c r="K3" s="248"/>
      <c r="L3" s="246" t="s">
        <v>5</v>
      </c>
      <c r="M3" s="247"/>
      <c r="N3" s="247"/>
      <c r="O3" s="247"/>
      <c r="P3" s="248"/>
      <c r="Q3" s="246" t="s">
        <v>5</v>
      </c>
      <c r="R3" s="247"/>
      <c r="S3" s="247"/>
      <c r="T3" s="247"/>
      <c r="U3" s="248"/>
    </row>
    <row r="4" spans="1:21" ht="16.5">
      <c r="A4" s="11"/>
      <c r="B4" s="12" t="s">
        <v>6</v>
      </c>
      <c r="C4" s="12" t="s">
        <v>7</v>
      </c>
      <c r="D4" s="13" t="s">
        <v>8</v>
      </c>
      <c r="E4" s="14" t="s">
        <v>9</v>
      </c>
      <c r="F4" s="15" t="s">
        <v>10</v>
      </c>
      <c r="G4" s="12" t="s">
        <v>6</v>
      </c>
      <c r="H4" s="12" t="s">
        <v>7</v>
      </c>
      <c r="I4" s="13" t="s">
        <v>8</v>
      </c>
      <c r="J4" s="14" t="s">
        <v>9</v>
      </c>
      <c r="K4" s="15" t="s">
        <v>10</v>
      </c>
      <c r="L4" s="12" t="s">
        <v>6</v>
      </c>
      <c r="M4" s="12" t="s">
        <v>7</v>
      </c>
      <c r="N4" s="13" t="s">
        <v>8</v>
      </c>
      <c r="O4" s="14" t="s">
        <v>9</v>
      </c>
      <c r="P4" s="15" t="s">
        <v>10</v>
      </c>
      <c r="Q4" s="13" t="s">
        <v>6</v>
      </c>
      <c r="R4" s="13" t="s">
        <v>7</v>
      </c>
      <c r="S4" s="13" t="s">
        <v>8</v>
      </c>
      <c r="T4" s="14" t="s">
        <v>9</v>
      </c>
      <c r="U4" s="15" t="s">
        <v>10</v>
      </c>
    </row>
    <row r="5" spans="1:21" ht="22.5" customHeight="1">
      <c r="A5" s="16" t="s">
        <v>12</v>
      </c>
      <c r="B5" s="20"/>
      <c r="C5" s="20"/>
      <c r="D5" s="20"/>
      <c r="E5" s="32"/>
      <c r="F5" s="18"/>
      <c r="G5" s="20"/>
      <c r="H5" s="20"/>
      <c r="I5" s="20"/>
      <c r="J5" s="32"/>
      <c r="K5" s="18"/>
      <c r="L5" s="20"/>
      <c r="M5" s="20"/>
      <c r="N5" s="20"/>
      <c r="O5" s="32"/>
      <c r="P5" s="18"/>
      <c r="Q5" s="20"/>
      <c r="R5" s="20"/>
      <c r="S5" s="20"/>
      <c r="T5" s="32"/>
      <c r="U5" s="18"/>
    </row>
    <row r="6" spans="1:21" ht="18.600000000000001" customHeight="1">
      <c r="A6" s="19" t="s">
        <v>56</v>
      </c>
      <c r="B6" s="109">
        <v>0</v>
      </c>
      <c r="C6" s="20">
        <v>0</v>
      </c>
      <c r="D6" s="20">
        <v>0</v>
      </c>
      <c r="E6" s="20">
        <v>0</v>
      </c>
      <c r="F6" s="18">
        <v>0</v>
      </c>
      <c r="G6" s="109">
        <v>0</v>
      </c>
      <c r="H6" s="109">
        <v>0</v>
      </c>
      <c r="I6" s="109">
        <v>0</v>
      </c>
      <c r="J6" s="109">
        <v>0</v>
      </c>
      <c r="K6" s="18">
        <v>0</v>
      </c>
      <c r="L6" s="30">
        <v>0</v>
      </c>
      <c r="M6" s="30">
        <v>28</v>
      </c>
      <c r="N6" s="30">
        <v>515</v>
      </c>
      <c r="O6" s="30">
        <v>83</v>
      </c>
      <c r="P6" s="18">
        <v>626</v>
      </c>
      <c r="Q6" s="30">
        <v>1280.22</v>
      </c>
      <c r="R6" s="30">
        <v>1311.348</v>
      </c>
      <c r="S6" s="30">
        <v>8917</v>
      </c>
      <c r="T6" s="30">
        <v>13013</v>
      </c>
      <c r="U6" s="18">
        <f>SUM(Q6:T6)</f>
        <v>24521.567999999999</v>
      </c>
    </row>
    <row r="7" spans="1:21">
      <c r="A7" s="16" t="s">
        <v>56</v>
      </c>
      <c r="B7" s="21">
        <f>SUM(B6)</f>
        <v>0</v>
      </c>
      <c r="C7" s="21">
        <f>SUM(C6)</f>
        <v>0</v>
      </c>
      <c r="D7" s="21">
        <f>SUM(D6)</f>
        <v>0</v>
      </c>
      <c r="E7" s="21">
        <f>SUM(E6)</f>
        <v>0</v>
      </c>
      <c r="F7" s="22">
        <f>SUM(B7:E7)</f>
        <v>0</v>
      </c>
      <c r="G7" s="21">
        <f>SUM(G6)</f>
        <v>0</v>
      </c>
      <c r="H7" s="21">
        <f>SUM(H6)</f>
        <v>0</v>
      </c>
      <c r="I7" s="21">
        <f>SUM(I6)</f>
        <v>0</v>
      </c>
      <c r="J7" s="21">
        <f>SUM(J6)</f>
        <v>0</v>
      </c>
      <c r="K7" s="22">
        <f>SUM(G7:J7)</f>
        <v>0</v>
      </c>
      <c r="L7" s="21">
        <f>SUM(L6)</f>
        <v>0</v>
      </c>
      <c r="M7" s="21">
        <f>SUM(M6)</f>
        <v>28</v>
      </c>
      <c r="N7" s="21">
        <f>SUM(N6)</f>
        <v>515</v>
      </c>
      <c r="O7" s="21">
        <f>SUM(O6)</f>
        <v>83</v>
      </c>
      <c r="P7" s="22">
        <f>SUM(L7:O7)</f>
        <v>626</v>
      </c>
      <c r="Q7" s="21">
        <f>SUM(Q6)</f>
        <v>1280.22</v>
      </c>
      <c r="R7" s="21">
        <f>SUM(R6)</f>
        <v>1311.348</v>
      </c>
      <c r="S7" s="21">
        <f>SUM(S6)</f>
        <v>8917</v>
      </c>
      <c r="T7" s="21">
        <f>SUM(T6)</f>
        <v>13013</v>
      </c>
      <c r="U7" s="22">
        <f>U6</f>
        <v>24521.567999999999</v>
      </c>
    </row>
    <row r="8" spans="1:21">
      <c r="A8" s="16"/>
      <c r="B8" s="27"/>
      <c r="C8" s="27"/>
      <c r="D8" s="27"/>
      <c r="E8" s="28"/>
      <c r="F8" s="29"/>
      <c r="G8" s="27"/>
      <c r="H8" s="27"/>
      <c r="I8" s="27"/>
      <c r="J8" s="28"/>
      <c r="K8" s="29"/>
      <c r="L8" s="27"/>
      <c r="M8" s="27"/>
      <c r="N8" s="27"/>
      <c r="O8" s="28"/>
      <c r="P8" s="29"/>
      <c r="Q8" s="27"/>
      <c r="R8" s="27"/>
      <c r="S8" s="27"/>
      <c r="T8" s="28"/>
      <c r="U8" s="29"/>
    </row>
    <row r="9" spans="1:21">
      <c r="A9" s="37" t="s">
        <v>21</v>
      </c>
      <c r="B9" s="38">
        <f>B7</f>
        <v>0</v>
      </c>
      <c r="C9" s="38">
        <f>C7</f>
        <v>0</v>
      </c>
      <c r="D9" s="38">
        <f>D7</f>
        <v>0</v>
      </c>
      <c r="E9" s="38">
        <f>E7</f>
        <v>0</v>
      </c>
      <c r="F9" s="39">
        <f>SUM(B9:E9)</f>
        <v>0</v>
      </c>
      <c r="G9" s="38">
        <f>G7</f>
        <v>0</v>
      </c>
      <c r="H9" s="38">
        <f>H7</f>
        <v>0</v>
      </c>
      <c r="I9" s="38">
        <f>I7</f>
        <v>0</v>
      </c>
      <c r="J9" s="38">
        <f>J7</f>
        <v>0</v>
      </c>
      <c r="K9" s="39">
        <f>SUM(G9:J9)</f>
        <v>0</v>
      </c>
      <c r="L9" s="38">
        <f>L7</f>
        <v>0</v>
      </c>
      <c r="M9" s="38">
        <f>M7</f>
        <v>28</v>
      </c>
      <c r="N9" s="38">
        <f>N7</f>
        <v>515</v>
      </c>
      <c r="O9" s="38">
        <f>O7</f>
        <v>83</v>
      </c>
      <c r="P9" s="39">
        <f>SUM(L9:O9)</f>
        <v>626</v>
      </c>
      <c r="Q9" s="38">
        <f>Q7</f>
        <v>1280.22</v>
      </c>
      <c r="R9" s="38">
        <f>R7</f>
        <v>1311.348</v>
      </c>
      <c r="S9" s="38">
        <f>S7</f>
        <v>8917</v>
      </c>
      <c r="T9" s="38">
        <f>T7</f>
        <v>13013</v>
      </c>
      <c r="U9" s="39">
        <f>U7</f>
        <v>24521.567999999999</v>
      </c>
    </row>
    <row r="10" spans="1:21" ht="20.100000000000001" customHeight="1">
      <c r="A10" s="40" t="s">
        <v>96</v>
      </c>
      <c r="B10" s="41"/>
      <c r="C10" s="41"/>
      <c r="D10" s="41"/>
      <c r="E10" s="41"/>
      <c r="F10" s="18"/>
      <c r="G10" s="41"/>
      <c r="H10" s="41"/>
      <c r="I10" s="41"/>
      <c r="J10" s="41"/>
      <c r="K10" s="18"/>
      <c r="L10" s="41"/>
      <c r="M10" s="41"/>
      <c r="N10" s="41"/>
      <c r="O10" s="41"/>
      <c r="P10" s="18"/>
      <c r="Q10" s="41"/>
      <c r="R10" s="41"/>
      <c r="S10" s="41"/>
      <c r="T10" s="41"/>
      <c r="U10" s="18"/>
    </row>
    <row r="11" spans="1:21" ht="21.6" customHeight="1">
      <c r="A11" s="42" t="s">
        <v>56</v>
      </c>
      <c r="B11" s="110">
        <v>0</v>
      </c>
      <c r="C11" s="110">
        <v>0</v>
      </c>
      <c r="D11" s="110">
        <v>0</v>
      </c>
      <c r="E11" s="110">
        <v>0</v>
      </c>
      <c r="F11" s="111">
        <v>0</v>
      </c>
      <c r="G11" s="110">
        <v>0</v>
      </c>
      <c r="H11" s="110">
        <v>0</v>
      </c>
      <c r="I11" s="110">
        <v>0</v>
      </c>
      <c r="J11" s="110">
        <v>0</v>
      </c>
      <c r="K11" s="111">
        <v>0</v>
      </c>
      <c r="L11" s="41">
        <v>225</v>
      </c>
      <c r="M11" s="41">
        <v>380</v>
      </c>
      <c r="N11" s="41">
        <v>799</v>
      </c>
      <c r="O11" s="41">
        <v>1421</v>
      </c>
      <c r="P11" s="18">
        <v>2825</v>
      </c>
      <c r="Q11" s="41">
        <v>1617</v>
      </c>
      <c r="R11" s="41">
        <v>2494.1999999999998</v>
      </c>
      <c r="S11" s="41">
        <v>20829</v>
      </c>
      <c r="T11" s="41">
        <v>15757</v>
      </c>
      <c r="U11" s="18">
        <v>40697</v>
      </c>
    </row>
    <row r="12" spans="1:21">
      <c r="A12" s="40" t="s">
        <v>56</v>
      </c>
      <c r="B12" s="43">
        <f>B11</f>
        <v>0</v>
      </c>
      <c r="C12" s="43">
        <f>C11</f>
        <v>0</v>
      </c>
      <c r="D12" s="43">
        <f>D11</f>
        <v>0</v>
      </c>
      <c r="E12" s="43">
        <f>E11</f>
        <v>0</v>
      </c>
      <c r="F12" s="22">
        <f>SUM(B12:E12)</f>
        <v>0</v>
      </c>
      <c r="G12" s="43">
        <f>G11</f>
        <v>0</v>
      </c>
      <c r="H12" s="43">
        <f>H11</f>
        <v>0</v>
      </c>
      <c r="I12" s="43">
        <f>I11</f>
        <v>0</v>
      </c>
      <c r="J12" s="43">
        <f>J11</f>
        <v>0</v>
      </c>
      <c r="K12" s="22">
        <f>SUM(G12:J12)</f>
        <v>0</v>
      </c>
      <c r="L12" s="43">
        <f>L11</f>
        <v>225</v>
      </c>
      <c r="M12" s="43">
        <f>M11</f>
        <v>380</v>
      </c>
      <c r="N12" s="43">
        <f>N11</f>
        <v>799</v>
      </c>
      <c r="O12" s="43">
        <f>O11</f>
        <v>1421</v>
      </c>
      <c r="P12" s="22">
        <f>SUM(L12:O12)</f>
        <v>2825</v>
      </c>
      <c r="Q12" s="43">
        <f>Q11</f>
        <v>1617</v>
      </c>
      <c r="R12" s="43">
        <f>R11</f>
        <v>2494.1999999999998</v>
      </c>
      <c r="S12" s="43">
        <f>S11</f>
        <v>20829</v>
      </c>
      <c r="T12" s="43">
        <f>T11</f>
        <v>15757</v>
      </c>
      <c r="U12" s="22">
        <f>U11</f>
        <v>40697</v>
      </c>
    </row>
    <row r="13" spans="1:21">
      <c r="A13" s="40"/>
      <c r="B13" s="44"/>
      <c r="C13" s="44"/>
      <c r="D13" s="44"/>
      <c r="E13" s="44"/>
      <c r="F13" s="29"/>
      <c r="G13" s="44"/>
      <c r="H13" s="44"/>
      <c r="I13" s="44"/>
      <c r="J13" s="44"/>
      <c r="K13" s="29"/>
      <c r="L13" s="44"/>
      <c r="M13" s="44"/>
      <c r="N13" s="44"/>
      <c r="O13" s="44"/>
      <c r="P13" s="29"/>
      <c r="Q13" s="44"/>
      <c r="R13" s="44"/>
      <c r="S13" s="44"/>
      <c r="T13" s="44"/>
      <c r="U13" s="29"/>
    </row>
    <row r="14" spans="1:21">
      <c r="A14" s="48" t="s">
        <v>21</v>
      </c>
      <c r="B14" s="49">
        <f>B12</f>
        <v>0</v>
      </c>
      <c r="C14" s="49">
        <f>C12</f>
        <v>0</v>
      </c>
      <c r="D14" s="49">
        <f>D12</f>
        <v>0</v>
      </c>
      <c r="E14" s="49">
        <f>E12</f>
        <v>0</v>
      </c>
      <c r="F14" s="39">
        <f>SUM(B14:E14)</f>
        <v>0</v>
      </c>
      <c r="G14" s="49">
        <f>G12</f>
        <v>0</v>
      </c>
      <c r="H14" s="49">
        <f>H12</f>
        <v>0</v>
      </c>
      <c r="I14" s="49">
        <f>I12</f>
        <v>0</v>
      </c>
      <c r="J14" s="49">
        <f>J12</f>
        <v>0</v>
      </c>
      <c r="K14" s="39">
        <f>SUM(G14:J14)</f>
        <v>0</v>
      </c>
      <c r="L14" s="49">
        <f>L12</f>
        <v>225</v>
      </c>
      <c r="M14" s="49">
        <f>M12</f>
        <v>380</v>
      </c>
      <c r="N14" s="49">
        <f>N12</f>
        <v>799</v>
      </c>
      <c r="O14" s="49">
        <f>O12</f>
        <v>1421</v>
      </c>
      <c r="P14" s="39">
        <f>SUM(L14:O14)</f>
        <v>2825</v>
      </c>
      <c r="Q14" s="49">
        <f>Q12</f>
        <v>1617</v>
      </c>
      <c r="R14" s="49">
        <f>R12</f>
        <v>2494.1999999999998</v>
      </c>
      <c r="S14" s="49">
        <f>S12</f>
        <v>20829</v>
      </c>
      <c r="T14" s="49">
        <f>T12</f>
        <v>15757</v>
      </c>
      <c r="U14" s="39">
        <f>U12</f>
        <v>40697</v>
      </c>
    </row>
    <row r="15" spans="1:21" ht="20.65" customHeight="1">
      <c r="A15" s="16" t="s">
        <v>97</v>
      </c>
      <c r="B15" s="20"/>
      <c r="C15" s="20"/>
      <c r="D15" s="20"/>
      <c r="E15" s="32"/>
      <c r="F15" s="18"/>
      <c r="G15" s="20"/>
      <c r="H15" s="20"/>
      <c r="I15" s="20"/>
      <c r="J15" s="32"/>
      <c r="K15" s="18"/>
      <c r="L15" s="20"/>
      <c r="M15" s="20"/>
      <c r="N15" s="20"/>
      <c r="O15" s="32"/>
      <c r="P15" s="18"/>
      <c r="Q15" s="20"/>
      <c r="R15" s="20"/>
      <c r="S15" s="20"/>
      <c r="T15" s="32"/>
      <c r="U15" s="18"/>
    </row>
    <row r="16" spans="1:21" ht="19.5" customHeight="1">
      <c r="A16" s="19" t="s">
        <v>19</v>
      </c>
      <c r="B16" s="109">
        <v>0</v>
      </c>
      <c r="C16" s="20">
        <v>0</v>
      </c>
      <c r="D16" s="20">
        <v>0</v>
      </c>
      <c r="E16" s="20">
        <v>0</v>
      </c>
      <c r="F16" s="18">
        <v>0</v>
      </c>
      <c r="G16" s="109">
        <v>0</v>
      </c>
      <c r="H16" s="109">
        <v>0</v>
      </c>
      <c r="I16" s="109">
        <v>0</v>
      </c>
      <c r="J16" s="109">
        <v>0</v>
      </c>
      <c r="K16" s="18">
        <v>0</v>
      </c>
      <c r="L16" s="20">
        <v>-225</v>
      </c>
      <c r="M16" s="20">
        <v>-352</v>
      </c>
      <c r="N16" s="20">
        <v>-284</v>
      </c>
      <c r="O16" s="20">
        <v>-1338</v>
      </c>
      <c r="P16" s="18">
        <v>-2199</v>
      </c>
      <c r="Q16" s="20">
        <f>Q6-Q11</f>
        <v>-336.78</v>
      </c>
      <c r="R16" s="20">
        <f>R6-R11</f>
        <v>-1182.8519999999999</v>
      </c>
      <c r="S16" s="20">
        <f>S6-S11</f>
        <v>-11912</v>
      </c>
      <c r="T16" s="20">
        <f>T6-T11</f>
        <v>-2744</v>
      </c>
      <c r="U16" s="18">
        <f>SUM(Q16:T16)</f>
        <v>-16175.632</v>
      </c>
    </row>
    <row r="17" spans="1:21">
      <c r="A17" s="16" t="s">
        <v>56</v>
      </c>
      <c r="B17" s="21">
        <f>B16</f>
        <v>0</v>
      </c>
      <c r="C17" s="21">
        <f>C16</f>
        <v>0</v>
      </c>
      <c r="D17" s="21">
        <f>D16</f>
        <v>0</v>
      </c>
      <c r="E17" s="21">
        <f>E16</f>
        <v>0</v>
      </c>
      <c r="F17" s="22">
        <f>SUM(B17:E17)</f>
        <v>0</v>
      </c>
      <c r="G17" s="21">
        <f>G16</f>
        <v>0</v>
      </c>
      <c r="H17" s="21">
        <f>H16</f>
        <v>0</v>
      </c>
      <c r="I17" s="21">
        <f>I16</f>
        <v>0</v>
      </c>
      <c r="J17" s="21">
        <f>J16</f>
        <v>0</v>
      </c>
      <c r="K17" s="22">
        <f>SUM(G17:J17)</f>
        <v>0</v>
      </c>
      <c r="L17" s="21">
        <f>L16</f>
        <v>-225</v>
      </c>
      <c r="M17" s="21">
        <f>M16</f>
        <v>-352</v>
      </c>
      <c r="N17" s="21">
        <f>N16</f>
        <v>-284</v>
      </c>
      <c r="O17" s="21">
        <f>O16</f>
        <v>-1338</v>
      </c>
      <c r="P17" s="22">
        <f>SUM(L17:O17)</f>
        <v>-2199</v>
      </c>
      <c r="Q17" s="21">
        <f>Q16</f>
        <v>-336.78</v>
      </c>
      <c r="R17" s="21">
        <f>R16</f>
        <v>-1182.8519999999999</v>
      </c>
      <c r="S17" s="21">
        <f>S16</f>
        <v>-11912</v>
      </c>
      <c r="T17" s="21">
        <f>T16</f>
        <v>-2744</v>
      </c>
      <c r="U17" s="22">
        <f>U16</f>
        <v>-16175.632</v>
      </c>
    </row>
    <row r="18" spans="1:21">
      <c r="A18" s="16"/>
      <c r="B18" s="27"/>
      <c r="C18" s="27"/>
      <c r="D18" s="27"/>
      <c r="E18" s="28"/>
      <c r="F18" s="29"/>
      <c r="G18" s="27"/>
      <c r="H18" s="27"/>
      <c r="I18" s="27"/>
      <c r="J18" s="28"/>
      <c r="K18" s="29"/>
      <c r="L18" s="27"/>
      <c r="M18" s="27"/>
      <c r="N18" s="27"/>
      <c r="O18" s="28"/>
      <c r="P18" s="29"/>
      <c r="Q18" s="27"/>
      <c r="R18" s="27"/>
      <c r="S18" s="27"/>
      <c r="T18" s="28"/>
      <c r="U18" s="29"/>
    </row>
    <row r="19" spans="1:21">
      <c r="A19" s="50" t="s">
        <v>21</v>
      </c>
      <c r="B19" s="38">
        <f>B17</f>
        <v>0</v>
      </c>
      <c r="C19" s="38">
        <f>C17</f>
        <v>0</v>
      </c>
      <c r="D19" s="38">
        <f>D17</f>
        <v>0</v>
      </c>
      <c r="E19" s="38">
        <f>E17</f>
        <v>0</v>
      </c>
      <c r="F19" s="39">
        <f>SUM(B19:E19)</f>
        <v>0</v>
      </c>
      <c r="G19" s="38">
        <f>G17</f>
        <v>0</v>
      </c>
      <c r="H19" s="38">
        <f>H17</f>
        <v>0</v>
      </c>
      <c r="I19" s="38">
        <f>I17</f>
        <v>0</v>
      </c>
      <c r="J19" s="38">
        <f>J17</f>
        <v>0</v>
      </c>
      <c r="K19" s="39">
        <f>SUM(G19:J19)</f>
        <v>0</v>
      </c>
      <c r="L19" s="38">
        <f>L17</f>
        <v>-225</v>
      </c>
      <c r="M19" s="38">
        <f>M17</f>
        <v>-352</v>
      </c>
      <c r="N19" s="38">
        <f>N17</f>
        <v>-284</v>
      </c>
      <c r="O19" s="38">
        <f>O17</f>
        <v>-1338</v>
      </c>
      <c r="P19" s="39">
        <f>SUM(L19:O19)</f>
        <v>-2199</v>
      </c>
      <c r="Q19" s="38">
        <f>Q17</f>
        <v>-336.78</v>
      </c>
      <c r="R19" s="38">
        <f>R17</f>
        <v>-1182.8519999999999</v>
      </c>
      <c r="S19" s="38">
        <f>S17</f>
        <v>-11912</v>
      </c>
      <c r="T19" s="38">
        <f>T17</f>
        <v>-2744</v>
      </c>
      <c r="U19" s="39">
        <f>U17</f>
        <v>-16175.632</v>
      </c>
    </row>
    <row r="20" spans="1:21">
      <c r="A20" s="51"/>
      <c r="B20" s="52"/>
      <c r="C20" s="52"/>
      <c r="D20" s="52"/>
      <c r="E20" s="52"/>
      <c r="F20" s="53"/>
      <c r="G20" s="52"/>
      <c r="H20" s="52"/>
      <c r="I20" s="52"/>
      <c r="J20" s="52"/>
      <c r="K20" s="53"/>
      <c r="L20" s="52"/>
      <c r="M20" s="52"/>
      <c r="N20" s="52"/>
      <c r="O20" s="52"/>
      <c r="P20" s="53"/>
      <c r="Q20" s="52"/>
      <c r="R20" s="52"/>
      <c r="S20" s="52"/>
      <c r="T20" s="52"/>
      <c r="U20" s="53"/>
    </row>
    <row r="21" spans="1:21" ht="17.100000000000001" customHeight="1">
      <c r="A21" s="112" t="s">
        <v>62</v>
      </c>
      <c r="B21" s="17"/>
      <c r="C21" s="17"/>
      <c r="D21" s="17"/>
      <c r="E21" s="17"/>
      <c r="F21" s="18"/>
      <c r="G21" s="17"/>
      <c r="H21" s="17"/>
      <c r="I21" s="17"/>
      <c r="J21" s="17"/>
      <c r="K21" s="18"/>
      <c r="L21" s="17"/>
      <c r="M21" s="17"/>
      <c r="N21" s="17"/>
      <c r="O21" s="17"/>
      <c r="P21" s="18"/>
      <c r="Q21" s="17"/>
      <c r="R21" s="17"/>
      <c r="S21" s="17"/>
      <c r="T21" s="17"/>
      <c r="U21" s="18"/>
    </row>
    <row r="22" spans="1:21" ht="20.100000000000001" customHeight="1">
      <c r="A22" s="17" t="s">
        <v>63</v>
      </c>
      <c r="B22" s="17">
        <v>139</v>
      </c>
      <c r="C22" s="17">
        <v>39</v>
      </c>
      <c r="D22" s="17">
        <v>45</v>
      </c>
      <c r="E22" s="17">
        <v>373</v>
      </c>
      <c r="F22" s="18">
        <v>596</v>
      </c>
      <c r="G22" s="17">
        <v>509</v>
      </c>
      <c r="H22" s="17">
        <v>752</v>
      </c>
      <c r="I22" s="17">
        <v>940</v>
      </c>
      <c r="J22" s="17">
        <v>1072</v>
      </c>
      <c r="K22" s="18">
        <v>3273</v>
      </c>
      <c r="L22" s="17">
        <v>707</v>
      </c>
      <c r="M22" s="17">
        <v>413</v>
      </c>
      <c r="N22" s="17">
        <v>631</v>
      </c>
      <c r="O22" s="17">
        <v>585</v>
      </c>
      <c r="P22" s="18">
        <v>2336</v>
      </c>
      <c r="Q22" s="17">
        <v>687.38499999999999</v>
      </c>
      <c r="R22" s="17">
        <v>374.91500000000002</v>
      </c>
      <c r="S22" s="17">
        <v>853</v>
      </c>
      <c r="T22" s="17">
        <v>1803.0350000000001</v>
      </c>
      <c r="U22" s="18">
        <f>SUM(Q22:T22)</f>
        <v>3718.335</v>
      </c>
    </row>
    <row r="23" spans="1:21">
      <c r="A23" s="17" t="s">
        <v>64</v>
      </c>
      <c r="B23" s="17">
        <v>0</v>
      </c>
      <c r="C23" s="17">
        <v>0</v>
      </c>
      <c r="D23" s="17">
        <v>0</v>
      </c>
      <c r="E23" s="17">
        <v>0</v>
      </c>
      <c r="F23" s="18">
        <v>0</v>
      </c>
      <c r="G23" s="17">
        <v>0</v>
      </c>
      <c r="H23" s="17">
        <v>678</v>
      </c>
      <c r="I23" s="17">
        <v>1044</v>
      </c>
      <c r="J23" s="17">
        <v>1122</v>
      </c>
      <c r="K23" s="18">
        <v>2844</v>
      </c>
      <c r="L23" s="17">
        <v>1112</v>
      </c>
      <c r="M23" s="17">
        <v>925</v>
      </c>
      <c r="N23" s="17">
        <v>911</v>
      </c>
      <c r="O23" s="17">
        <v>1098</v>
      </c>
      <c r="P23" s="18">
        <v>4046</v>
      </c>
      <c r="Q23" s="17">
        <v>1398.414</v>
      </c>
      <c r="R23" s="17">
        <v>2082.6819999999998</v>
      </c>
      <c r="S23" s="17">
        <v>1482.482</v>
      </c>
      <c r="T23" s="17">
        <v>2521.991</v>
      </c>
      <c r="U23" s="18">
        <f>SUM(Q23:T23)</f>
        <v>7485.5689999999995</v>
      </c>
    </row>
    <row r="24" spans="1:21">
      <c r="A24" s="17" t="s">
        <v>130</v>
      </c>
      <c r="B24" s="17"/>
      <c r="C24" s="17"/>
      <c r="D24" s="17"/>
      <c r="E24" s="17"/>
      <c r="F24" s="18"/>
      <c r="G24" s="17"/>
      <c r="H24" s="17"/>
      <c r="I24" s="17"/>
      <c r="J24" s="17"/>
      <c r="K24" s="18"/>
      <c r="L24" s="17"/>
      <c r="M24" s="17"/>
      <c r="N24" s="17"/>
      <c r="O24" s="17"/>
      <c r="P24" s="18"/>
      <c r="Q24" s="17"/>
      <c r="R24" s="17">
        <v>3434</v>
      </c>
      <c r="S24" s="17"/>
      <c r="T24" s="17"/>
      <c r="U24" s="18">
        <f>SUM(Q24:T24)</f>
        <v>3434</v>
      </c>
    </row>
    <row r="25" spans="1:21" ht="12.6" customHeight="1">
      <c r="A25" s="62" t="s">
        <v>32</v>
      </c>
      <c r="B25" s="38">
        <f t="shared" ref="B25:P25" si="0">SUM(B22:B24)</f>
        <v>139</v>
      </c>
      <c r="C25" s="38">
        <f t="shared" si="0"/>
        <v>39</v>
      </c>
      <c r="D25" s="38">
        <f t="shared" si="0"/>
        <v>45</v>
      </c>
      <c r="E25" s="38">
        <f t="shared" si="0"/>
        <v>373</v>
      </c>
      <c r="F25" s="39">
        <f t="shared" si="0"/>
        <v>596</v>
      </c>
      <c r="G25" s="38">
        <f t="shared" si="0"/>
        <v>509</v>
      </c>
      <c r="H25" s="38">
        <f t="shared" si="0"/>
        <v>1430</v>
      </c>
      <c r="I25" s="38">
        <f t="shared" si="0"/>
        <v>1984</v>
      </c>
      <c r="J25" s="38">
        <f t="shared" si="0"/>
        <v>2194</v>
      </c>
      <c r="K25" s="39">
        <f t="shared" si="0"/>
        <v>6117</v>
      </c>
      <c r="L25" s="38">
        <f t="shared" si="0"/>
        <v>1819</v>
      </c>
      <c r="M25" s="38">
        <f t="shared" si="0"/>
        <v>1338</v>
      </c>
      <c r="N25" s="38">
        <f t="shared" si="0"/>
        <v>1542</v>
      </c>
      <c r="O25" s="38">
        <f t="shared" si="0"/>
        <v>1683</v>
      </c>
      <c r="P25" s="39">
        <f t="shared" si="0"/>
        <v>6382</v>
      </c>
      <c r="Q25" s="38">
        <f>SUM(Q22:Q24)</f>
        <v>2085.799</v>
      </c>
      <c r="R25" s="38">
        <f>SUM(R22:R24)</f>
        <v>5891.5969999999998</v>
      </c>
      <c r="S25" s="38">
        <f>SUM(S22:S24)</f>
        <v>2335.482</v>
      </c>
      <c r="T25" s="38">
        <f>SUM(T22:T24)</f>
        <v>4325.0259999999998</v>
      </c>
      <c r="U25" s="39">
        <f>SUM(U22:U24)</f>
        <v>14637.903999999999</v>
      </c>
    </row>
    <row r="26" spans="1:21" ht="12.6" customHeight="1">
      <c r="A26" s="56"/>
      <c r="B26" s="60"/>
      <c r="C26" s="60"/>
      <c r="D26" s="60"/>
      <c r="E26" s="60"/>
      <c r="F26" s="61"/>
      <c r="G26" s="60"/>
      <c r="H26" s="60"/>
      <c r="I26" s="60"/>
      <c r="J26" s="60"/>
      <c r="K26" s="61"/>
      <c r="L26" s="60"/>
      <c r="M26" s="60"/>
      <c r="N26" s="60"/>
      <c r="O26" s="60"/>
      <c r="P26" s="61"/>
      <c r="Q26" s="60"/>
      <c r="R26" s="60"/>
      <c r="S26" s="60"/>
      <c r="T26" s="60"/>
      <c r="U26" s="61"/>
    </row>
    <row r="27" spans="1:21">
      <c r="A27" s="62" t="s">
        <v>33</v>
      </c>
      <c r="B27" s="38">
        <f>B19-B25</f>
        <v>-139</v>
      </c>
      <c r="C27" s="38">
        <f>C19-C25</f>
        <v>-39</v>
      </c>
      <c r="D27" s="38">
        <f>D19-D25</f>
        <v>-45</v>
      </c>
      <c r="E27" s="38">
        <f>E19-E25</f>
        <v>-373</v>
      </c>
      <c r="F27" s="39">
        <f>SUM(B27:E27)</f>
        <v>-596</v>
      </c>
      <c r="G27" s="38">
        <f>G19-G25</f>
        <v>-509</v>
      </c>
      <c r="H27" s="38">
        <f>H19-H25</f>
        <v>-1430</v>
      </c>
      <c r="I27" s="38">
        <f>I19-I25</f>
        <v>-1984</v>
      </c>
      <c r="J27" s="38">
        <f>J19-J25</f>
        <v>-2194</v>
      </c>
      <c r="K27" s="39">
        <f>SUM(G27:J27)</f>
        <v>-6117</v>
      </c>
      <c r="L27" s="38">
        <f>L19-L25</f>
        <v>-2044</v>
      </c>
      <c r="M27" s="38">
        <f>M19-M25</f>
        <v>-1690</v>
      </c>
      <c r="N27" s="38">
        <f>N19-N25</f>
        <v>-1826</v>
      </c>
      <c r="O27" s="38">
        <f>O19-O25</f>
        <v>-3021</v>
      </c>
      <c r="P27" s="39">
        <f>SUM(L27:O27)</f>
        <v>-8581</v>
      </c>
      <c r="Q27" s="38">
        <f>Q19-Q25</f>
        <v>-2422.5789999999997</v>
      </c>
      <c r="R27" s="38">
        <f>R19-R25</f>
        <v>-7074.4489999999996</v>
      </c>
      <c r="S27" s="38">
        <f>S19-S25</f>
        <v>-14247.482</v>
      </c>
      <c r="T27" s="38">
        <f>T19-T25</f>
        <v>-7069.0259999999998</v>
      </c>
      <c r="U27" s="39">
        <f>U19-U25</f>
        <v>-30813.536</v>
      </c>
    </row>
    <row r="28" spans="1:21">
      <c r="A28" s="19" t="s">
        <v>38</v>
      </c>
      <c r="B28" s="63">
        <v>-262</v>
      </c>
      <c r="C28" s="63">
        <v>-162</v>
      </c>
      <c r="D28" s="63">
        <v>-297.16061999999999</v>
      </c>
      <c r="E28" s="63">
        <v>-349.93089000000003</v>
      </c>
      <c r="F28" s="18">
        <v>-1071.09151</v>
      </c>
      <c r="G28" s="63">
        <v>-433.67930000000001</v>
      </c>
      <c r="H28" s="63">
        <v>-749</v>
      </c>
      <c r="I28" s="63">
        <v>-427</v>
      </c>
      <c r="J28" s="63">
        <v>-792</v>
      </c>
      <c r="K28" s="18">
        <v>-2401.6792999999998</v>
      </c>
      <c r="L28" s="20">
        <v>-441</v>
      </c>
      <c r="M28" s="20">
        <v>-1339.7233000000001</v>
      </c>
      <c r="N28" s="20">
        <v>-690.38681999999994</v>
      </c>
      <c r="O28" s="20">
        <v>149.80103</v>
      </c>
      <c r="P28" s="18">
        <v>-2321.3090900000002</v>
      </c>
      <c r="Q28" s="20">
        <v>-255.36099999999999</v>
      </c>
      <c r="R28" s="20">
        <v>-263.93799999999999</v>
      </c>
      <c r="S28" s="20">
        <v>-318.19400000000002</v>
      </c>
      <c r="T28" s="20">
        <v>134.74100000000001</v>
      </c>
      <c r="U28" s="18">
        <f>SUM(Q28:T28)</f>
        <v>-702.75199999999995</v>
      </c>
    </row>
    <row r="29" spans="1:21">
      <c r="A29" s="62" t="s">
        <v>98</v>
      </c>
      <c r="B29" s="38">
        <f>SUM(B27:B28)</f>
        <v>-401</v>
      </c>
      <c r="C29" s="38">
        <f>SUM(C27:C28)</f>
        <v>-201</v>
      </c>
      <c r="D29" s="38">
        <f>SUM(D27:D28)</f>
        <v>-342.16061999999999</v>
      </c>
      <c r="E29" s="38">
        <f>SUM(E27:E28)</f>
        <v>-722.93089000000009</v>
      </c>
      <c r="F29" s="39">
        <f>SUM(B29:E29)</f>
        <v>-1667.0915100000002</v>
      </c>
      <c r="G29" s="38">
        <f>SUM(G27:G28)</f>
        <v>-942.67930000000001</v>
      </c>
      <c r="H29" s="38">
        <f>SUM(H27:H28)</f>
        <v>-2179</v>
      </c>
      <c r="I29" s="38">
        <f>SUM(I27:I28)</f>
        <v>-2411</v>
      </c>
      <c r="J29" s="38">
        <f>SUM(J27:J28)</f>
        <v>-2986</v>
      </c>
      <c r="K29" s="39">
        <f>SUM(G29:J29)</f>
        <v>-8518.6792999999998</v>
      </c>
      <c r="L29" s="38">
        <f>SUM(L27:L28)</f>
        <v>-2485</v>
      </c>
      <c r="M29" s="38">
        <f>SUM(M27:M28)</f>
        <v>-3029.7233000000001</v>
      </c>
      <c r="N29" s="38">
        <f>SUM(N27:N28)</f>
        <v>-2516.3868199999997</v>
      </c>
      <c r="O29" s="38">
        <f>SUM(O27:O28)</f>
        <v>-2871.1989699999999</v>
      </c>
      <c r="P29" s="39">
        <f>SUM(L29:O29)</f>
        <v>-10902.309089999999</v>
      </c>
      <c r="Q29" s="38">
        <f>SUM(Q27:Q28)</f>
        <v>-2677.9399999999996</v>
      </c>
      <c r="R29" s="38">
        <f>SUM(R27:R28)</f>
        <v>-7338.3869999999997</v>
      </c>
      <c r="S29" s="38">
        <f>SUM(S27:S28)</f>
        <v>-14565.675999999999</v>
      </c>
      <c r="T29" s="38">
        <f>SUM(T27:T28)</f>
        <v>-6934.2849999999999</v>
      </c>
      <c r="U29" s="39">
        <f>SUM(U27:U28)</f>
        <v>-31516.288</v>
      </c>
    </row>
    <row r="30" spans="1:21" ht="10.5" customHeight="1">
      <c r="B30" s="17"/>
      <c r="C30" s="17"/>
      <c r="D30" s="17"/>
      <c r="E30" s="17"/>
      <c r="F30" s="18"/>
      <c r="G30" s="17"/>
      <c r="H30" s="17"/>
      <c r="I30" s="17"/>
      <c r="J30" s="205"/>
      <c r="K30" s="18"/>
      <c r="L30" s="17"/>
      <c r="M30" s="17"/>
      <c r="N30" s="17"/>
      <c r="O30" s="17"/>
      <c r="P30" s="18"/>
      <c r="Q30" s="17"/>
      <c r="R30" s="17"/>
      <c r="S30" s="17"/>
      <c r="T30" s="17"/>
      <c r="U30" s="18"/>
    </row>
    <row r="31" spans="1:21">
      <c r="A31" t="s">
        <v>130</v>
      </c>
      <c r="B31" s="17"/>
      <c r="C31" s="17"/>
      <c r="D31" s="17"/>
      <c r="E31" s="17"/>
      <c r="F31" s="18"/>
      <c r="G31" s="17"/>
      <c r="H31" s="17"/>
      <c r="I31" s="17"/>
      <c r="J31" s="17"/>
      <c r="K31" s="18"/>
      <c r="L31" s="17"/>
      <c r="M31" s="17"/>
      <c r="N31" s="17"/>
      <c r="O31" s="17"/>
      <c r="P31" s="18"/>
      <c r="Q31" s="17"/>
      <c r="R31" s="17">
        <f>R24</f>
        <v>3434</v>
      </c>
      <c r="S31" s="17">
        <v>11113.089</v>
      </c>
      <c r="T31" s="17">
        <v>1852</v>
      </c>
      <c r="U31" s="18">
        <f>SUM(Q31:T31)</f>
        <v>16399.089</v>
      </c>
    </row>
    <row r="32" spans="1:21">
      <c r="A32" t="s">
        <v>106</v>
      </c>
      <c r="B32" s="17"/>
      <c r="C32" s="17"/>
      <c r="D32" s="17"/>
      <c r="E32" s="17"/>
      <c r="F32" s="18"/>
      <c r="G32" s="17"/>
      <c r="H32" s="17"/>
      <c r="I32" s="17"/>
      <c r="J32" s="17">
        <v>11.03778</v>
      </c>
      <c r="K32" s="18">
        <v>11.03778</v>
      </c>
      <c r="L32" s="17">
        <v>44.201000000000001</v>
      </c>
      <c r="M32" s="17">
        <v>155.48079000000001</v>
      </c>
      <c r="N32" s="17">
        <v>216.03234</v>
      </c>
      <c r="O32" s="17">
        <v>213.73967000000002</v>
      </c>
      <c r="P32" s="18">
        <v>629.4538</v>
      </c>
      <c r="Q32" s="17">
        <v>417.37599999999998</v>
      </c>
      <c r="R32" s="17">
        <v>445.97699999999998</v>
      </c>
      <c r="S32" s="17">
        <v>1615.5459999999998</v>
      </c>
      <c r="T32" s="17">
        <v>12887.054</v>
      </c>
      <c r="U32" s="18">
        <f t="shared" ref="U32:U33" si="1">SUM(Q32:T32)</f>
        <v>15365.953</v>
      </c>
    </row>
    <row r="33" spans="1:21">
      <c r="A33" t="s">
        <v>38</v>
      </c>
      <c r="B33" s="63">
        <v>262</v>
      </c>
      <c r="C33" s="63">
        <v>162</v>
      </c>
      <c r="D33" s="63">
        <v>297.16061999999999</v>
      </c>
      <c r="E33" s="63">
        <v>349.93089000000003</v>
      </c>
      <c r="F33" s="18">
        <v>1071.09151</v>
      </c>
      <c r="G33" s="63">
        <v>433.67930000000001</v>
      </c>
      <c r="H33" s="63">
        <v>749</v>
      </c>
      <c r="I33" s="63">
        <v>427</v>
      </c>
      <c r="J33" s="63">
        <v>792</v>
      </c>
      <c r="K33" s="18">
        <v>2401.6792999999998</v>
      </c>
      <c r="L33" s="20">
        <v>441</v>
      </c>
      <c r="M33" s="20">
        <v>1339.7233000000001</v>
      </c>
      <c r="N33" s="20">
        <v>690.38681999999994</v>
      </c>
      <c r="O33" s="20">
        <v>-149.80103</v>
      </c>
      <c r="P33" s="18">
        <v>2321.3090900000002</v>
      </c>
      <c r="Q33" s="20">
        <v>255.36099999999999</v>
      </c>
      <c r="R33" s="20">
        <v>263.93799999999999</v>
      </c>
      <c r="S33" s="20">
        <f>-S28</f>
        <v>318.19400000000002</v>
      </c>
      <c r="T33" s="20">
        <f>-T28</f>
        <v>-134.74100000000001</v>
      </c>
      <c r="U33" s="18">
        <f t="shared" si="1"/>
        <v>702.75199999999995</v>
      </c>
    </row>
    <row r="34" spans="1:21" ht="6" customHeight="1">
      <c r="B34" s="60"/>
      <c r="C34" s="60"/>
      <c r="D34" s="60"/>
      <c r="E34" s="60"/>
      <c r="F34" s="61"/>
      <c r="G34" s="60"/>
      <c r="H34" s="60"/>
      <c r="I34" s="60"/>
      <c r="J34" s="60"/>
      <c r="K34" s="61"/>
      <c r="L34" s="60"/>
      <c r="M34" s="60"/>
      <c r="N34" s="60"/>
      <c r="O34" s="60"/>
      <c r="P34" s="61"/>
      <c r="Q34" s="60"/>
      <c r="R34" s="60"/>
      <c r="S34" s="60"/>
      <c r="T34" s="60"/>
      <c r="U34" s="61"/>
    </row>
    <row r="35" spans="1:21" s="105" customFormat="1">
      <c r="A35" s="80" t="s">
        <v>53</v>
      </c>
      <c r="B35" s="81">
        <v>-139</v>
      </c>
      <c r="C35" s="81">
        <v>-39</v>
      </c>
      <c r="D35" s="81">
        <v>-45</v>
      </c>
      <c r="E35" s="81">
        <v>-373.00000000000006</v>
      </c>
      <c r="F35" s="82">
        <v>-596.00000000000023</v>
      </c>
      <c r="G35" s="81">
        <v>-509</v>
      </c>
      <c r="H35" s="81">
        <v>-1430</v>
      </c>
      <c r="I35" s="81">
        <v>-1984</v>
      </c>
      <c r="J35" s="81">
        <v>-2182.9622199999999</v>
      </c>
      <c r="K35" s="82">
        <v>-6105.9622199999994</v>
      </c>
      <c r="L35" s="81">
        <v>-1999.799</v>
      </c>
      <c r="M35" s="81">
        <v>-1534.5192099999999</v>
      </c>
      <c r="N35" s="81">
        <v>-1609.9676599999998</v>
      </c>
      <c r="O35" s="81">
        <v>-2807.2603300000001</v>
      </c>
      <c r="P35" s="82">
        <v>-7951.5461999999989</v>
      </c>
      <c r="Q35" s="81">
        <v>-2005.2029999999995</v>
      </c>
      <c r="R35" s="81">
        <f>R29+SUM(R31:R33)</f>
        <v>-3194.4719999999998</v>
      </c>
      <c r="S35" s="81">
        <f>S29+SUM(S31:S33)</f>
        <v>-1518.8469999999998</v>
      </c>
      <c r="T35" s="81">
        <f>T29+SUM(T31:T33)</f>
        <v>7670.0280000000002</v>
      </c>
      <c r="U35" s="82">
        <f>U29+SUM(U31:U33)</f>
        <v>951.50600000000122</v>
      </c>
    </row>
  </sheetData>
  <mergeCells count="4">
    <mergeCell ref="B3:F3"/>
    <mergeCell ref="G3:K3"/>
    <mergeCell ref="L3:P3"/>
    <mergeCell ref="Q3:U3"/>
  </mergeCells>
  <printOptions horizontalCentered="1"/>
  <pageMargins left="0.25" right="0.25" top="0.5" bottom="0.5" header="0.3" footer="0.3"/>
  <pageSetup scale="47" fitToHeight="0" orientation="landscape" r:id="rId1"/>
  <headerFooter alignWithMargins="0">
    <oddHeader xml:space="preserve">&amp;C&amp;"Arial,Bold"&amp;14 </oddHeader>
  </headerFooter>
  <customProperties>
    <customPr name="_pios_id" r:id="rId2"/>
  </customProperties>
  <ignoredErrors>
    <ignoredError sqref="U6 U22" formulaRange="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C48"/>
  <sheetViews>
    <sheetView showGridLines="0" view="pageBreakPreview" zoomScale="90" zoomScaleNormal="100" zoomScaleSheetLayoutView="90" workbookViewId="0">
      <pane xSplit="3" ySplit="4" topLeftCell="I5" activePane="bottomRight" state="frozen"/>
      <selection activeCell="N26" sqref="N26"/>
      <selection pane="topRight" activeCell="N26" sqref="N26"/>
      <selection pane="bottomLeft" activeCell="N26" sqref="N26"/>
      <selection pane="bottomRight" activeCell="AB11" sqref="AB11:AC11"/>
    </sheetView>
  </sheetViews>
  <sheetFormatPr defaultColWidth="8.42578125" defaultRowHeight="14.25"/>
  <cols>
    <col min="1" max="1" width="2.5703125" style="133" customWidth="1"/>
    <col min="2" max="2" width="9.5703125" style="133" customWidth="1"/>
    <col min="3" max="3" width="22.7109375" style="133" customWidth="1"/>
    <col min="4" max="21" width="8.28515625" style="133" customWidth="1"/>
    <col min="22" max="25" width="8.42578125" style="133"/>
    <col min="26" max="26" width="8.42578125" style="236"/>
    <col min="27" max="16384" width="8.42578125" style="133"/>
  </cols>
  <sheetData>
    <row r="1" spans="1:29" ht="15.75">
      <c r="A1" s="134" t="s">
        <v>65</v>
      </c>
      <c r="B1" s="135"/>
      <c r="C1" s="136"/>
      <c r="D1" s="136"/>
      <c r="E1" s="136"/>
      <c r="F1" s="136"/>
      <c r="G1" s="136"/>
      <c r="H1" s="136"/>
      <c r="I1" s="136"/>
      <c r="J1" s="136"/>
      <c r="K1" s="136"/>
      <c r="L1" s="136"/>
      <c r="M1" s="136"/>
      <c r="N1" s="136"/>
      <c r="O1" s="136"/>
      <c r="P1" s="136"/>
      <c r="Q1" s="136"/>
      <c r="R1" s="136"/>
      <c r="S1" s="136"/>
      <c r="T1" s="136"/>
      <c r="U1" s="136"/>
      <c r="V1" s="136"/>
      <c r="W1" s="136"/>
    </row>
    <row r="2" spans="1:29">
      <c r="A2" s="137"/>
      <c r="B2" s="138"/>
      <c r="C2" s="139"/>
      <c r="D2" s="140"/>
      <c r="E2" s="140"/>
      <c r="F2" s="140"/>
      <c r="G2" s="140"/>
      <c r="H2" s="140"/>
      <c r="I2" s="140"/>
      <c r="J2" s="140"/>
      <c r="K2" s="140"/>
      <c r="L2" s="140"/>
      <c r="M2" s="140"/>
      <c r="N2" s="139"/>
      <c r="O2" s="139"/>
      <c r="P2" s="139"/>
      <c r="Q2" s="139"/>
      <c r="R2" s="139"/>
      <c r="S2" s="139"/>
      <c r="T2" s="139"/>
      <c r="U2" s="139"/>
    </row>
    <row r="3" spans="1:29">
      <c r="A3" s="138"/>
      <c r="B3" s="138"/>
      <c r="C3" s="139"/>
      <c r="D3" s="141">
        <v>2014</v>
      </c>
      <c r="E3" s="142"/>
      <c r="F3" s="142"/>
      <c r="G3" s="142"/>
      <c r="H3" s="143"/>
      <c r="I3" s="141">
        <v>2015</v>
      </c>
      <c r="J3" s="142"/>
      <c r="K3" s="142"/>
      <c r="L3" s="142"/>
      <c r="M3" s="143"/>
      <c r="N3" s="141">
        <v>2016</v>
      </c>
      <c r="O3" s="142"/>
      <c r="P3" s="142"/>
      <c r="Q3" s="142"/>
      <c r="R3" s="143"/>
      <c r="S3" s="141">
        <v>2017</v>
      </c>
      <c r="T3" s="142"/>
      <c r="U3" s="142"/>
      <c r="V3" s="142"/>
      <c r="W3" s="143"/>
    </row>
    <row r="4" spans="1:29" ht="15" customHeight="1">
      <c r="A4" s="144"/>
      <c r="B4" s="144"/>
      <c r="C4" s="144"/>
      <c r="D4" s="145" t="s">
        <v>66</v>
      </c>
      <c r="E4" s="146" t="s">
        <v>67</v>
      </c>
      <c r="F4" s="146" t="s">
        <v>68</v>
      </c>
      <c r="G4" s="146" t="s">
        <v>69</v>
      </c>
      <c r="H4" s="147" t="s">
        <v>70</v>
      </c>
      <c r="I4" s="145" t="s">
        <v>71</v>
      </c>
      <c r="J4" s="146" t="s">
        <v>72</v>
      </c>
      <c r="K4" s="146" t="s">
        <v>73</v>
      </c>
      <c r="L4" s="146" t="s">
        <v>74</v>
      </c>
      <c r="M4" s="147" t="s">
        <v>75</v>
      </c>
      <c r="N4" s="145" t="s">
        <v>76</v>
      </c>
      <c r="O4" s="146" t="s">
        <v>77</v>
      </c>
      <c r="P4" s="146" t="s">
        <v>78</v>
      </c>
      <c r="Q4" s="146" t="s">
        <v>79</v>
      </c>
      <c r="R4" s="147" t="s">
        <v>80</v>
      </c>
      <c r="S4" s="145" t="s">
        <v>117</v>
      </c>
      <c r="T4" s="146" t="s">
        <v>124</v>
      </c>
      <c r="U4" s="146" t="s">
        <v>127</v>
      </c>
      <c r="V4" s="146" t="s">
        <v>132</v>
      </c>
      <c r="W4" s="147" t="s">
        <v>133</v>
      </c>
    </row>
    <row r="5" spans="1:29">
      <c r="A5" s="144"/>
      <c r="B5" s="144"/>
      <c r="C5" s="144"/>
      <c r="D5" s="144"/>
      <c r="E5" s="144"/>
      <c r="F5" s="144"/>
      <c r="G5" s="144"/>
      <c r="H5" s="148"/>
      <c r="I5" s="144"/>
      <c r="J5" s="144"/>
      <c r="K5" s="144"/>
      <c r="L5" s="144"/>
      <c r="M5" s="148"/>
      <c r="N5" s="144"/>
      <c r="O5" s="144"/>
      <c r="P5" s="144"/>
      <c r="Q5" s="144"/>
      <c r="R5" s="148"/>
      <c r="S5" s="144"/>
      <c r="T5" s="144"/>
      <c r="U5" s="144"/>
      <c r="V5" s="144"/>
      <c r="W5" s="144"/>
    </row>
    <row r="6" spans="1:29" hidden="1">
      <c r="A6" s="144"/>
      <c r="B6" s="144"/>
      <c r="C6" s="144"/>
      <c r="D6" s="144"/>
      <c r="E6" s="144"/>
      <c r="F6" s="144"/>
      <c r="G6" s="144"/>
      <c r="H6" s="148"/>
      <c r="I6" s="144"/>
      <c r="J6" s="144"/>
      <c r="K6" s="144"/>
      <c r="L6" s="144"/>
      <c r="M6" s="148"/>
      <c r="N6" s="144"/>
      <c r="O6" s="144"/>
      <c r="P6" s="144"/>
      <c r="Q6" s="144"/>
      <c r="R6" s="148"/>
      <c r="S6" s="144"/>
      <c r="T6" s="144"/>
      <c r="U6" s="144"/>
      <c r="V6" s="144"/>
      <c r="W6" s="144"/>
    </row>
    <row r="7" spans="1:29" ht="15">
      <c r="A7" s="149" t="s">
        <v>81</v>
      </c>
      <c r="B7" s="150"/>
      <c r="C7" s="150"/>
      <c r="D7" s="151"/>
      <c r="E7" s="151"/>
      <c r="F7" s="151"/>
      <c r="G7" s="152"/>
      <c r="H7" s="153"/>
      <c r="I7" s="151"/>
      <c r="J7" s="151"/>
      <c r="K7" s="151"/>
      <c r="L7" s="152"/>
      <c r="M7" s="153"/>
      <c r="N7" s="151"/>
      <c r="O7" s="151"/>
      <c r="P7" s="151"/>
      <c r="Q7" s="152"/>
      <c r="R7" s="153"/>
      <c r="S7" s="151"/>
      <c r="T7" s="151"/>
      <c r="U7" s="151"/>
      <c r="V7" s="151"/>
      <c r="W7" s="151"/>
    </row>
    <row r="8" spans="1:29" ht="15" customHeight="1">
      <c r="A8" s="144"/>
      <c r="B8" s="144"/>
      <c r="C8" s="144"/>
      <c r="D8" s="144"/>
      <c r="E8" s="144"/>
      <c r="F8" s="144"/>
      <c r="G8" s="144"/>
      <c r="H8" s="148"/>
      <c r="I8" s="144"/>
      <c r="J8" s="144"/>
      <c r="K8" s="144"/>
      <c r="L8" s="144"/>
      <c r="M8" s="148"/>
      <c r="N8" s="144"/>
      <c r="O8" s="144"/>
      <c r="P8" s="144"/>
      <c r="Q8" s="144"/>
      <c r="R8" s="148"/>
      <c r="S8" s="144"/>
      <c r="T8" s="144"/>
      <c r="U8" s="144"/>
      <c r="V8" s="144"/>
      <c r="W8" s="144"/>
    </row>
    <row r="9" spans="1:29" s="144" customFormat="1" ht="15" customHeight="1">
      <c r="B9" s="154" t="s">
        <v>82</v>
      </c>
      <c r="C9" s="154"/>
      <c r="D9" s="155">
        <v>47.381798499999995</v>
      </c>
      <c r="E9" s="155">
        <v>92.815063999999992</v>
      </c>
      <c r="F9" s="155">
        <v>60.644825499999996</v>
      </c>
      <c r="G9" s="156">
        <v>92.714520970000009</v>
      </c>
      <c r="H9" s="157">
        <v>293.55620897</v>
      </c>
      <c r="I9" s="155">
        <v>59.108316999999992</v>
      </c>
      <c r="J9" s="155">
        <v>133.66664874999998</v>
      </c>
      <c r="K9" s="155">
        <v>60.658470000000001</v>
      </c>
      <c r="L9" s="156">
        <v>133.13856184000005</v>
      </c>
      <c r="M9" s="157">
        <v>386.57199759000002</v>
      </c>
      <c r="N9" s="155">
        <v>110.72234737999995</v>
      </c>
      <c r="O9" s="155">
        <v>88.756246539999964</v>
      </c>
      <c r="P9" s="155">
        <v>68.07494994000001</v>
      </c>
      <c r="Q9" s="156">
        <v>100.97170775999993</v>
      </c>
      <c r="R9" s="157">
        <v>368.52525161999989</v>
      </c>
      <c r="S9" s="155">
        <v>74.849999999999994</v>
      </c>
      <c r="T9" s="218">
        <v>85.9</v>
      </c>
      <c r="U9" s="218">
        <v>80.099999999999994</v>
      </c>
      <c r="V9" s="218">
        <v>116.9</v>
      </c>
      <c r="W9" s="218">
        <v>357.75</v>
      </c>
      <c r="X9" s="232"/>
      <c r="Y9" s="232"/>
      <c r="Z9" s="237"/>
    </row>
    <row r="10" spans="1:29" s="144" customFormat="1" ht="15" customHeight="1">
      <c r="B10" s="154" t="s">
        <v>83</v>
      </c>
      <c r="C10" s="154"/>
      <c r="D10" s="155">
        <v>40.549720848382037</v>
      </c>
      <c r="E10" s="155">
        <v>56.713633566908044</v>
      </c>
      <c r="F10" s="155">
        <v>48.385646477806134</v>
      </c>
      <c r="G10" s="156">
        <v>57.456429506054647</v>
      </c>
      <c r="H10" s="157">
        <v>203.11363677499301</v>
      </c>
      <c r="I10" s="155">
        <v>62.895538913609023</v>
      </c>
      <c r="J10" s="155">
        <v>112.21620207001804</v>
      </c>
      <c r="K10" s="155">
        <v>70.402543663673143</v>
      </c>
      <c r="L10" s="156">
        <v>67.003249289999971</v>
      </c>
      <c r="M10" s="157">
        <v>312.51753393730019</v>
      </c>
      <c r="N10" s="155">
        <v>83.395252580000005</v>
      </c>
      <c r="O10" s="155">
        <v>97.071781850000022</v>
      </c>
      <c r="P10" s="155">
        <v>55.196149449999993</v>
      </c>
      <c r="Q10" s="156">
        <v>60.006356629999949</v>
      </c>
      <c r="R10" s="157">
        <v>295.66954050999999</v>
      </c>
      <c r="S10" s="155">
        <v>70.150000000000006</v>
      </c>
      <c r="T10" s="155">
        <v>97.2</v>
      </c>
      <c r="U10" s="155">
        <v>60.1</v>
      </c>
      <c r="V10" s="155">
        <v>63.3</v>
      </c>
      <c r="W10" s="218">
        <v>290.75</v>
      </c>
      <c r="X10" s="232"/>
      <c r="Y10" s="232"/>
      <c r="Z10" s="237"/>
    </row>
    <row r="11" spans="1:29" s="144" customFormat="1" ht="15" customHeight="1">
      <c r="B11" s="158" t="s">
        <v>84</v>
      </c>
      <c r="C11" s="154"/>
      <c r="D11" s="155">
        <v>50.539779151617964</v>
      </c>
      <c r="E11" s="155">
        <v>66.495566527043337</v>
      </c>
      <c r="F11" s="155">
        <v>60.014234457527536</v>
      </c>
      <c r="G11" s="156">
        <v>76.742536536448938</v>
      </c>
      <c r="H11" s="157">
        <v>253.5060788168087</v>
      </c>
      <c r="I11" s="155">
        <v>43.614030016667094</v>
      </c>
      <c r="J11" s="155">
        <v>97.119517671303143</v>
      </c>
      <c r="K11" s="155">
        <v>58.773476223064471</v>
      </c>
      <c r="L11" s="156">
        <v>88.22063734999999</v>
      </c>
      <c r="M11" s="157">
        <v>287.72766126103465</v>
      </c>
      <c r="N11" s="155">
        <v>77.890559489999987</v>
      </c>
      <c r="O11" s="155">
        <v>75.018169749999998</v>
      </c>
      <c r="P11" s="155">
        <v>63.067824409999986</v>
      </c>
      <c r="Q11" s="156">
        <v>85.536694399999973</v>
      </c>
      <c r="R11" s="157">
        <v>301.51324804999996</v>
      </c>
      <c r="S11" s="155">
        <v>67.2</v>
      </c>
      <c r="T11" s="155">
        <v>83.8</v>
      </c>
      <c r="U11" s="155">
        <v>79.099999999999994</v>
      </c>
      <c r="V11" s="155">
        <v>97.9</v>
      </c>
      <c r="W11" s="218">
        <v>328</v>
      </c>
      <c r="X11" s="232"/>
      <c r="Y11" s="232"/>
      <c r="Z11" s="237"/>
      <c r="AB11" s="232"/>
      <c r="AC11" s="232"/>
    </row>
    <row r="12" spans="1:29" s="144" customFormat="1" ht="15" customHeight="1">
      <c r="B12" s="159" t="s">
        <v>85</v>
      </c>
      <c r="C12" s="160"/>
      <c r="D12" s="161">
        <v>138.47129849999999</v>
      </c>
      <c r="E12" s="161">
        <v>216.02426409395136</v>
      </c>
      <c r="F12" s="161">
        <v>169.04470643533367</v>
      </c>
      <c r="G12" s="161">
        <v>226.91348701250359</v>
      </c>
      <c r="H12" s="162">
        <v>750.17592456180171</v>
      </c>
      <c r="I12" s="161">
        <v>165.61788593027612</v>
      </c>
      <c r="J12" s="161">
        <v>343.00236849132114</v>
      </c>
      <c r="K12" s="161">
        <v>189.83448988673763</v>
      </c>
      <c r="L12" s="161">
        <v>288.36244848000001</v>
      </c>
      <c r="M12" s="162">
        <v>986.81719278833486</v>
      </c>
      <c r="N12" s="161">
        <v>272.00815944999994</v>
      </c>
      <c r="O12" s="161">
        <v>260.84619813999996</v>
      </c>
      <c r="P12" s="161">
        <v>186.33892379999998</v>
      </c>
      <c r="Q12" s="161">
        <v>246.51475878999986</v>
      </c>
      <c r="R12" s="162">
        <v>965.7080401799999</v>
      </c>
      <c r="S12" s="161">
        <v>212.2</v>
      </c>
      <c r="T12" s="161">
        <f>SUM(T9:T11)</f>
        <v>266.90000000000003</v>
      </c>
      <c r="U12" s="161">
        <f>SUM(U9:U11)</f>
        <v>219.29999999999998</v>
      </c>
      <c r="V12" s="161">
        <f>SUM(V9:V11)</f>
        <v>278.10000000000002</v>
      </c>
      <c r="W12" s="161">
        <v>976.5</v>
      </c>
      <c r="Y12" s="232"/>
      <c r="Z12" s="237"/>
    </row>
    <row r="13" spans="1:29" s="144" customFormat="1" ht="3" customHeight="1">
      <c r="B13" s="163"/>
      <c r="C13" s="163"/>
      <c r="D13" s="164"/>
      <c r="E13" s="164"/>
      <c r="F13" s="164"/>
      <c r="G13" s="164"/>
      <c r="H13" s="165"/>
      <c r="I13" s="164"/>
      <c r="J13" s="164"/>
      <c r="K13" s="164"/>
      <c r="L13" s="164"/>
      <c r="M13" s="165"/>
      <c r="N13" s="164"/>
      <c r="O13" s="164"/>
      <c r="P13" s="164"/>
      <c r="Q13" s="164"/>
      <c r="R13" s="165"/>
      <c r="S13" s="164"/>
      <c r="T13" s="164"/>
      <c r="U13" s="164"/>
      <c r="V13" s="164"/>
      <c r="W13" s="164"/>
      <c r="Z13" s="238"/>
    </row>
    <row r="14" spans="1:29" s="144" customFormat="1" ht="12.75">
      <c r="H14" s="166"/>
      <c r="M14" s="166"/>
      <c r="R14" s="166"/>
      <c r="Z14" s="238"/>
    </row>
    <row r="15" spans="1:29" s="144" customFormat="1" ht="15">
      <c r="A15" s="149" t="s">
        <v>116</v>
      </c>
      <c r="B15" s="150"/>
      <c r="C15" s="150"/>
      <c r="D15" s="151"/>
      <c r="E15" s="151"/>
      <c r="F15" s="151"/>
      <c r="G15" s="152"/>
      <c r="H15" s="153"/>
      <c r="I15" s="151"/>
      <c r="J15" s="151"/>
      <c r="K15" s="151"/>
      <c r="L15" s="152"/>
      <c r="M15" s="153"/>
      <c r="N15" s="151"/>
      <c r="O15" s="151"/>
      <c r="P15" s="151"/>
      <c r="Q15" s="152"/>
      <c r="R15" s="153"/>
      <c r="S15" s="151"/>
      <c r="T15" s="151"/>
      <c r="U15" s="151"/>
      <c r="V15" s="151"/>
      <c r="W15" s="151"/>
      <c r="Z15" s="238"/>
    </row>
    <row r="16" spans="1:29" s="144" customFormat="1" ht="15" customHeight="1">
      <c r="A16" s="167"/>
      <c r="B16" s="168"/>
      <c r="H16" s="148"/>
      <c r="M16" s="148"/>
      <c r="R16" s="148"/>
      <c r="Z16" s="238"/>
    </row>
    <row r="17" spans="1:26" s="144" customFormat="1" ht="15" customHeight="1">
      <c r="B17" s="169" t="s">
        <v>86</v>
      </c>
      <c r="C17" s="169"/>
      <c r="D17" s="170">
        <v>131.19999999999999</v>
      </c>
      <c r="E17" s="170">
        <v>255.79729319482723</v>
      </c>
      <c r="F17" s="170">
        <v>166.63684765082431</v>
      </c>
      <c r="G17" s="170">
        <v>248.36898142969449</v>
      </c>
      <c r="H17" s="171">
        <v>803.88556328464131</v>
      </c>
      <c r="I17" s="170">
        <v>157.39350927542233</v>
      </c>
      <c r="J17" s="170">
        <v>359.83980819010151</v>
      </c>
      <c r="K17" s="170">
        <v>161.43772390650315</v>
      </c>
      <c r="L17" s="170">
        <v>348.99699943812863</v>
      </c>
      <c r="M17" s="171">
        <v>1031.4660567406945</v>
      </c>
      <c r="N17" s="170">
        <v>280.67673997381462</v>
      </c>
      <c r="O17" s="170">
        <v>225.86181306319904</v>
      </c>
      <c r="P17" s="170">
        <v>174.220969024146</v>
      </c>
      <c r="Q17" s="170">
        <v>255.42074607275413</v>
      </c>
      <c r="R17" s="171">
        <v>934.93035322977107</v>
      </c>
      <c r="S17" s="170">
        <v>186.9</v>
      </c>
      <c r="T17" s="170">
        <v>216.3</v>
      </c>
      <c r="U17" s="170">
        <v>197.9</v>
      </c>
      <c r="V17" s="170">
        <v>286.10000000000002</v>
      </c>
      <c r="W17" s="170">
        <v>883.4</v>
      </c>
      <c r="Z17" s="238"/>
    </row>
    <row r="18" spans="1:26" s="144" customFormat="1" ht="15" customHeight="1">
      <c r="B18" s="169" t="s">
        <v>87</v>
      </c>
      <c r="C18" s="169"/>
      <c r="D18" s="170">
        <v>268.95680421212933</v>
      </c>
      <c r="E18" s="170">
        <v>353.77986390105787</v>
      </c>
      <c r="F18" s="170">
        <v>287.16453593428281</v>
      </c>
      <c r="G18" s="170">
        <v>307.20006477346601</v>
      </c>
      <c r="H18" s="171">
        <v>1223.2732847598784</v>
      </c>
      <c r="I18" s="170">
        <v>295.4074993333063</v>
      </c>
      <c r="J18" s="170">
        <v>511.65820164203035</v>
      </c>
      <c r="K18" s="170">
        <v>300.90750369607099</v>
      </c>
      <c r="L18" s="170">
        <v>258.08243394096712</v>
      </c>
      <c r="M18" s="171">
        <v>1344.5288824146025</v>
      </c>
      <c r="N18" s="170">
        <v>289.98731313641571</v>
      </c>
      <c r="O18" s="170">
        <v>325.30039213220408</v>
      </c>
      <c r="P18" s="170">
        <v>170.9204223964995</v>
      </c>
      <c r="Q18" s="170">
        <v>168.43889580350867</v>
      </c>
      <c r="R18" s="171">
        <v>932.26459287995965</v>
      </c>
      <c r="S18" s="170">
        <v>174.8</v>
      </c>
      <c r="T18" s="170">
        <v>235.1</v>
      </c>
      <c r="U18" s="170">
        <v>134.1</v>
      </c>
      <c r="V18" s="170">
        <v>131.1</v>
      </c>
      <c r="W18" s="170">
        <v>666.1</v>
      </c>
      <c r="Z18" s="238"/>
    </row>
    <row r="19" spans="1:26" s="144" customFormat="1" ht="15" customHeight="1">
      <c r="B19" s="158" t="s">
        <v>84</v>
      </c>
      <c r="C19" s="169"/>
      <c r="D19" s="170">
        <v>264.20601175340744</v>
      </c>
      <c r="E19" s="170">
        <v>336.88322870286959</v>
      </c>
      <c r="F19" s="170">
        <v>286.74237822298676</v>
      </c>
      <c r="G19" s="170">
        <v>354.78961614840716</v>
      </c>
      <c r="H19" s="171">
        <v>1243.578727093718</v>
      </c>
      <c r="I19" s="170">
        <v>191.4671485049528</v>
      </c>
      <c r="J19" s="170">
        <v>410.68197528292689</v>
      </c>
      <c r="K19" s="170">
        <v>234.01539913970097</v>
      </c>
      <c r="L19" s="170">
        <v>334.22412436995546</v>
      </c>
      <c r="M19" s="171">
        <v>1166.8480759827842</v>
      </c>
      <c r="N19" s="170">
        <v>283.88500935557505</v>
      </c>
      <c r="O19" s="170">
        <v>266.74950950492342</v>
      </c>
      <c r="P19" s="170">
        <v>213.82074903154475</v>
      </c>
      <c r="Q19" s="170">
        <v>280.53815852554266</v>
      </c>
      <c r="R19" s="171">
        <v>1037.2261321368662</v>
      </c>
      <c r="S19" s="170">
        <v>210.7</v>
      </c>
      <c r="T19" s="170">
        <v>267.89999999999998</v>
      </c>
      <c r="U19" s="170">
        <v>220.4</v>
      </c>
      <c r="V19" s="170">
        <v>290.2</v>
      </c>
      <c r="W19" s="170">
        <v>1014.7</v>
      </c>
      <c r="Z19" s="238"/>
    </row>
    <row r="20" spans="1:26" s="144" customFormat="1" ht="15" customHeight="1">
      <c r="B20" s="172" t="s">
        <v>88</v>
      </c>
      <c r="C20" s="173"/>
      <c r="D20" s="174">
        <v>196.9165951031714</v>
      </c>
      <c r="E20" s="174">
        <v>299.80948363631563</v>
      </c>
      <c r="F20" s="174">
        <v>227.90743715447152</v>
      </c>
      <c r="G20" s="174">
        <v>292.17691819664566</v>
      </c>
      <c r="H20" s="175">
        <v>1020.5575546030341</v>
      </c>
      <c r="I20" s="174">
        <v>202.90231321941755</v>
      </c>
      <c r="J20" s="174">
        <v>414.62275385170534</v>
      </c>
      <c r="K20" s="174">
        <v>220.51759579767241</v>
      </c>
      <c r="L20" s="174">
        <v>318.6095796622871</v>
      </c>
      <c r="M20" s="175">
        <v>1155.7584304119591</v>
      </c>
      <c r="N20" s="174">
        <v>284.39660037168522</v>
      </c>
      <c r="O20" s="174">
        <v>268.19352176370228</v>
      </c>
      <c r="P20" s="174">
        <v>184.74449845464147</v>
      </c>
      <c r="Q20" s="174">
        <v>233.33872944781098</v>
      </c>
      <c r="R20" s="175">
        <v>963.75550723802871</v>
      </c>
      <c r="S20" s="174">
        <v>189.3</v>
      </c>
      <c r="T20" s="174">
        <v>237.8</v>
      </c>
      <c r="U20" s="174">
        <v>181.1</v>
      </c>
      <c r="V20" s="174">
        <v>227</v>
      </c>
      <c r="W20" s="174">
        <v>838.4</v>
      </c>
      <c r="Z20" s="238"/>
    </row>
    <row r="21" spans="1:26" s="144" customFormat="1" ht="12.75">
      <c r="H21" s="176"/>
      <c r="M21" s="176"/>
      <c r="R21" s="176"/>
      <c r="Z21" s="238"/>
    </row>
    <row r="22" spans="1:26" s="144" customFormat="1" ht="15">
      <c r="A22" s="149" t="s">
        <v>89</v>
      </c>
      <c r="B22" s="150"/>
      <c r="C22" s="150"/>
      <c r="D22" s="151"/>
      <c r="E22" s="151"/>
      <c r="F22" s="151"/>
      <c r="G22" s="152"/>
      <c r="H22" s="153"/>
      <c r="I22" s="151"/>
      <c r="J22" s="151"/>
      <c r="K22" s="151"/>
      <c r="L22" s="152"/>
      <c r="M22" s="153"/>
      <c r="N22" s="151"/>
      <c r="O22" s="151"/>
      <c r="P22" s="151"/>
      <c r="Q22" s="152"/>
      <c r="R22" s="153"/>
      <c r="S22" s="151"/>
      <c r="T22" s="151"/>
      <c r="U22" s="151"/>
      <c r="V22" s="151"/>
      <c r="W22" s="151"/>
      <c r="Z22" s="238"/>
    </row>
    <row r="23" spans="1:26" s="144" customFormat="1" ht="15" customHeight="1">
      <c r="H23" s="148"/>
      <c r="M23" s="148"/>
      <c r="R23" s="148"/>
      <c r="Z23" s="238"/>
    </row>
    <row r="24" spans="1:26" s="144" customFormat="1" ht="15" customHeight="1">
      <c r="B24" s="158" t="s">
        <v>82</v>
      </c>
      <c r="C24" s="158"/>
      <c r="D24" s="177">
        <v>350</v>
      </c>
      <c r="E24" s="177">
        <v>355</v>
      </c>
      <c r="F24" s="177">
        <v>356</v>
      </c>
      <c r="G24" s="177">
        <v>361</v>
      </c>
      <c r="H24" s="178">
        <v>361</v>
      </c>
      <c r="I24" s="177">
        <v>363</v>
      </c>
      <c r="J24" s="177">
        <v>368</v>
      </c>
      <c r="K24" s="177">
        <v>371</v>
      </c>
      <c r="L24" s="179">
        <v>379</v>
      </c>
      <c r="M24" s="178">
        <v>379</v>
      </c>
      <c r="N24" s="177">
        <v>381</v>
      </c>
      <c r="O24" s="177">
        <v>383</v>
      </c>
      <c r="P24" s="177">
        <v>385</v>
      </c>
      <c r="Q24" s="179">
        <v>386</v>
      </c>
      <c r="R24" s="178">
        <v>386</v>
      </c>
      <c r="S24" s="177">
        <v>388</v>
      </c>
      <c r="T24" s="177">
        <f t="shared" ref="T24:U26" si="0">T31+T37+T43</f>
        <v>391</v>
      </c>
      <c r="U24" s="177">
        <f t="shared" si="0"/>
        <v>395</v>
      </c>
      <c r="V24" s="177">
        <f t="shared" ref="V24:W24" si="1">V31+V37+V43</f>
        <v>401</v>
      </c>
      <c r="W24" s="177">
        <f t="shared" si="1"/>
        <v>401</v>
      </c>
      <c r="Z24" s="238"/>
    </row>
    <row r="25" spans="1:26" s="144" customFormat="1" ht="15" customHeight="1">
      <c r="B25" s="158" t="s">
        <v>83</v>
      </c>
      <c r="C25" s="158"/>
      <c r="D25" s="177">
        <v>150</v>
      </c>
      <c r="E25" s="177">
        <v>162</v>
      </c>
      <c r="F25" s="177">
        <v>175</v>
      </c>
      <c r="G25" s="177">
        <v>214</v>
      </c>
      <c r="H25" s="178">
        <v>214</v>
      </c>
      <c r="I25" s="177">
        <v>219</v>
      </c>
      <c r="J25" s="177">
        <v>232</v>
      </c>
      <c r="K25" s="177">
        <v>257</v>
      </c>
      <c r="L25" s="179">
        <v>290</v>
      </c>
      <c r="M25" s="178">
        <v>290</v>
      </c>
      <c r="N25" s="177">
        <v>295</v>
      </c>
      <c r="O25" s="177">
        <v>318</v>
      </c>
      <c r="P25" s="177">
        <v>354</v>
      </c>
      <c r="Q25" s="179">
        <v>407</v>
      </c>
      <c r="R25" s="178">
        <v>407</v>
      </c>
      <c r="S25" s="177">
        <v>416</v>
      </c>
      <c r="T25" s="177">
        <f t="shared" si="0"/>
        <v>443</v>
      </c>
      <c r="U25" s="177">
        <f t="shared" si="0"/>
        <v>482</v>
      </c>
      <c r="V25" s="177">
        <f t="shared" ref="V25:W25" si="2">V32+V38+V44</f>
        <v>527</v>
      </c>
      <c r="W25" s="177">
        <f t="shared" si="2"/>
        <v>527</v>
      </c>
      <c r="Z25" s="238"/>
    </row>
    <row r="26" spans="1:26" s="144" customFormat="1" ht="15" customHeight="1">
      <c r="B26" s="158" t="s">
        <v>84</v>
      </c>
      <c r="C26" s="158"/>
      <c r="D26" s="180">
        <v>196</v>
      </c>
      <c r="E26" s="180">
        <v>208</v>
      </c>
      <c r="F26" s="180">
        <v>211</v>
      </c>
      <c r="G26" s="180">
        <v>226</v>
      </c>
      <c r="H26" s="181">
        <v>226</v>
      </c>
      <c r="I26" s="180">
        <v>230</v>
      </c>
      <c r="J26" s="180">
        <v>247</v>
      </c>
      <c r="K26" s="180">
        <v>257</v>
      </c>
      <c r="L26" s="182">
        <v>274</v>
      </c>
      <c r="M26" s="181">
        <v>274</v>
      </c>
      <c r="N26" s="180">
        <v>276</v>
      </c>
      <c r="O26" s="180">
        <v>289</v>
      </c>
      <c r="P26" s="180">
        <v>298</v>
      </c>
      <c r="Q26" s="180">
        <v>314</v>
      </c>
      <c r="R26" s="181">
        <v>314</v>
      </c>
      <c r="S26" s="180">
        <v>317</v>
      </c>
      <c r="T26" s="180">
        <f t="shared" si="0"/>
        <v>320</v>
      </c>
      <c r="U26" s="180">
        <f t="shared" si="0"/>
        <v>326</v>
      </c>
      <c r="V26" s="180">
        <f t="shared" ref="V26:W26" si="3">V33+V39+V45</f>
        <v>344</v>
      </c>
      <c r="W26" s="180">
        <f t="shared" si="3"/>
        <v>344</v>
      </c>
      <c r="Z26" s="238"/>
    </row>
    <row r="27" spans="1:26" s="144" customFormat="1" ht="15" customHeight="1">
      <c r="B27" s="183" t="s">
        <v>85</v>
      </c>
      <c r="C27" s="158"/>
      <c r="D27" s="184">
        <v>696</v>
      </c>
      <c r="E27" s="184">
        <v>725</v>
      </c>
      <c r="F27" s="184">
        <v>742</v>
      </c>
      <c r="G27" s="185">
        <v>801</v>
      </c>
      <c r="H27" s="186">
        <v>801</v>
      </c>
      <c r="I27" s="184">
        <v>812</v>
      </c>
      <c r="J27" s="184">
        <v>847</v>
      </c>
      <c r="K27" s="184">
        <v>885</v>
      </c>
      <c r="L27" s="185">
        <v>943</v>
      </c>
      <c r="M27" s="186">
        <v>943</v>
      </c>
      <c r="N27" s="184">
        <v>952</v>
      </c>
      <c r="O27" s="184">
        <v>990</v>
      </c>
      <c r="P27" s="184">
        <v>1037</v>
      </c>
      <c r="Q27" s="185">
        <v>1107</v>
      </c>
      <c r="R27" s="186">
        <v>1107</v>
      </c>
      <c r="S27" s="184">
        <v>1121</v>
      </c>
      <c r="T27" s="184">
        <f>SUM(T24:T26)</f>
        <v>1154</v>
      </c>
      <c r="U27" s="184">
        <f>SUM(U24:U26)</f>
        <v>1203</v>
      </c>
      <c r="V27" s="184">
        <f>SUM(V24:V26)</f>
        <v>1272</v>
      </c>
      <c r="W27" s="184">
        <f>SUM(W24:W26)</f>
        <v>1272</v>
      </c>
      <c r="Z27" s="238"/>
    </row>
    <row r="28" spans="1:26" s="144" customFormat="1" ht="15" customHeight="1">
      <c r="A28" s="139"/>
      <c r="B28" s="139"/>
      <c r="C28" s="139"/>
      <c r="D28" s="177"/>
      <c r="E28" s="187"/>
      <c r="F28" s="187"/>
      <c r="G28" s="187"/>
      <c r="H28" s="148"/>
      <c r="I28" s="187"/>
      <c r="J28" s="187"/>
      <c r="K28" s="187"/>
      <c r="L28" s="187"/>
      <c r="M28" s="148"/>
      <c r="N28" s="187"/>
      <c r="O28" s="187"/>
      <c r="P28" s="187"/>
      <c r="Q28" s="187"/>
      <c r="R28" s="148"/>
      <c r="S28" s="187"/>
      <c r="T28" s="187"/>
      <c r="U28" s="187"/>
      <c r="V28" s="187"/>
      <c r="W28" s="187"/>
      <c r="Z28" s="238"/>
    </row>
    <row r="29" spans="1:26" s="144" customFormat="1" ht="15" customHeight="1">
      <c r="A29" s="139"/>
      <c r="B29" s="188" t="s">
        <v>90</v>
      </c>
      <c r="C29" s="189"/>
      <c r="D29" s="177"/>
      <c r="E29" s="189"/>
      <c r="F29" s="189"/>
      <c r="G29" s="187"/>
      <c r="H29" s="148"/>
      <c r="I29" s="189"/>
      <c r="J29" s="189"/>
      <c r="K29" s="189"/>
      <c r="L29" s="187"/>
      <c r="M29" s="148"/>
      <c r="N29" s="189"/>
      <c r="O29" s="189"/>
      <c r="P29" s="189"/>
      <c r="Q29" s="187"/>
      <c r="R29" s="148"/>
      <c r="S29" s="189"/>
      <c r="T29" s="189"/>
      <c r="U29" s="189"/>
      <c r="V29" s="189"/>
      <c r="W29" s="189"/>
      <c r="Z29" s="238"/>
    </row>
    <row r="30" spans="1:26" s="144" customFormat="1" ht="20.25" customHeight="1">
      <c r="A30" s="139"/>
      <c r="B30" s="190" t="s">
        <v>91</v>
      </c>
      <c r="C30" s="190"/>
      <c r="D30" s="177"/>
      <c r="E30" s="187"/>
      <c r="F30" s="187"/>
      <c r="G30" s="187"/>
      <c r="H30" s="148"/>
      <c r="I30" s="187"/>
      <c r="J30" s="187"/>
      <c r="K30" s="187"/>
      <c r="L30" s="187"/>
      <c r="M30" s="148"/>
      <c r="N30" s="187"/>
      <c r="O30" s="187"/>
      <c r="P30" s="187"/>
      <c r="Q30" s="187"/>
      <c r="R30" s="148"/>
      <c r="S30" s="187"/>
      <c r="T30" s="187"/>
      <c r="U30" s="187"/>
      <c r="V30" s="187"/>
      <c r="W30" s="187"/>
      <c r="Z30" s="238"/>
    </row>
    <row r="31" spans="1:26" s="144" customFormat="1" ht="15" customHeight="1">
      <c r="A31" s="139"/>
      <c r="B31" s="191" t="s">
        <v>82</v>
      </c>
      <c r="C31" s="191"/>
      <c r="D31" s="177">
        <v>237</v>
      </c>
      <c r="E31" s="177">
        <v>243</v>
      </c>
      <c r="F31" s="177">
        <v>244</v>
      </c>
      <c r="G31" s="177">
        <v>248</v>
      </c>
      <c r="H31" s="192">
        <v>248</v>
      </c>
      <c r="I31" s="177">
        <v>249</v>
      </c>
      <c r="J31" s="177">
        <v>251</v>
      </c>
      <c r="K31" s="177">
        <v>250</v>
      </c>
      <c r="L31" s="179">
        <v>257</v>
      </c>
      <c r="M31" s="148">
        <v>257</v>
      </c>
      <c r="N31" s="177">
        <v>257</v>
      </c>
      <c r="O31" s="177">
        <v>258</v>
      </c>
      <c r="P31" s="177">
        <v>260</v>
      </c>
      <c r="Q31" s="179">
        <v>262</v>
      </c>
      <c r="R31" s="148">
        <v>262</v>
      </c>
      <c r="S31" s="177">
        <v>264</v>
      </c>
      <c r="T31" s="177">
        <v>267</v>
      </c>
      <c r="U31" s="177">
        <v>268</v>
      </c>
      <c r="V31" s="177">
        <v>273</v>
      </c>
      <c r="W31" s="177">
        <v>273</v>
      </c>
      <c r="Z31" s="238"/>
    </row>
    <row r="32" spans="1:26" s="144" customFormat="1" ht="15" customHeight="1">
      <c r="A32" s="139"/>
      <c r="B32" s="191" t="s">
        <v>83</v>
      </c>
      <c r="C32" s="191"/>
      <c r="D32" s="177">
        <v>75</v>
      </c>
      <c r="E32" s="177">
        <v>80</v>
      </c>
      <c r="F32" s="177">
        <v>88</v>
      </c>
      <c r="G32" s="177">
        <v>102</v>
      </c>
      <c r="H32" s="192">
        <v>102</v>
      </c>
      <c r="I32" s="177">
        <v>102</v>
      </c>
      <c r="J32" s="177">
        <v>109</v>
      </c>
      <c r="K32" s="177">
        <v>121</v>
      </c>
      <c r="L32" s="179">
        <v>131</v>
      </c>
      <c r="M32" s="178">
        <v>131</v>
      </c>
      <c r="N32" s="177">
        <v>131</v>
      </c>
      <c r="O32" s="177">
        <v>143</v>
      </c>
      <c r="P32" s="177">
        <v>163</v>
      </c>
      <c r="Q32" s="179">
        <v>195</v>
      </c>
      <c r="R32" s="178">
        <v>195</v>
      </c>
      <c r="S32" s="177">
        <v>201</v>
      </c>
      <c r="T32" s="177">
        <v>215</v>
      </c>
      <c r="U32" s="177">
        <v>235</v>
      </c>
      <c r="V32" s="177">
        <v>260</v>
      </c>
      <c r="W32" s="177">
        <v>260</v>
      </c>
      <c r="X32" s="235"/>
      <c r="Z32" s="238"/>
    </row>
    <row r="33" spans="1:26" s="144" customFormat="1" ht="15" customHeight="1">
      <c r="A33" s="139"/>
      <c r="B33" s="158" t="s">
        <v>84</v>
      </c>
      <c r="C33" s="191"/>
      <c r="D33" s="177">
        <v>48</v>
      </c>
      <c r="E33" s="177">
        <v>52</v>
      </c>
      <c r="F33" s="177">
        <v>52</v>
      </c>
      <c r="G33" s="177">
        <v>53</v>
      </c>
      <c r="H33" s="192">
        <v>53</v>
      </c>
      <c r="I33" s="177">
        <v>54</v>
      </c>
      <c r="J33" s="177">
        <v>58</v>
      </c>
      <c r="K33" s="177">
        <v>60</v>
      </c>
      <c r="L33" s="179">
        <v>60</v>
      </c>
      <c r="M33" s="178">
        <v>60</v>
      </c>
      <c r="N33" s="177">
        <v>60</v>
      </c>
      <c r="O33" s="177">
        <v>64</v>
      </c>
      <c r="P33" s="177">
        <v>64</v>
      </c>
      <c r="Q33" s="179">
        <v>70</v>
      </c>
      <c r="R33" s="178">
        <v>70</v>
      </c>
      <c r="S33" s="177">
        <v>70</v>
      </c>
      <c r="T33" s="177">
        <v>71</v>
      </c>
      <c r="U33" s="177">
        <v>72</v>
      </c>
      <c r="V33" s="177">
        <v>80</v>
      </c>
      <c r="W33" s="177">
        <v>80</v>
      </c>
      <c r="X33" s="232"/>
      <c r="Z33" s="238"/>
    </row>
    <row r="34" spans="1:26" s="144" customFormat="1" ht="15" customHeight="1">
      <c r="A34" s="139"/>
      <c r="B34" s="193" t="s">
        <v>85</v>
      </c>
      <c r="C34" s="158"/>
      <c r="D34" s="194">
        <v>360</v>
      </c>
      <c r="E34" s="194">
        <v>375</v>
      </c>
      <c r="F34" s="194">
        <v>384</v>
      </c>
      <c r="G34" s="195">
        <v>403</v>
      </c>
      <c r="H34" s="186">
        <v>403</v>
      </c>
      <c r="I34" s="194">
        <v>405</v>
      </c>
      <c r="J34" s="194">
        <v>418</v>
      </c>
      <c r="K34" s="194">
        <v>431</v>
      </c>
      <c r="L34" s="195">
        <v>448</v>
      </c>
      <c r="M34" s="186">
        <v>448</v>
      </c>
      <c r="N34" s="194">
        <v>448</v>
      </c>
      <c r="O34" s="194">
        <v>465</v>
      </c>
      <c r="P34" s="194">
        <v>487</v>
      </c>
      <c r="Q34" s="195">
        <v>527</v>
      </c>
      <c r="R34" s="186">
        <v>527</v>
      </c>
      <c r="S34" s="194">
        <v>535</v>
      </c>
      <c r="T34" s="194">
        <f>SUM(T31:T33)</f>
        <v>553</v>
      </c>
      <c r="U34" s="194">
        <f>SUM(U31:U33)</f>
        <v>575</v>
      </c>
      <c r="V34" s="194">
        <f>SUM(V31:V33)</f>
        <v>613</v>
      </c>
      <c r="W34" s="194">
        <f>SUM(W31:W33)</f>
        <v>613</v>
      </c>
      <c r="Z34" s="238"/>
    </row>
    <row r="35" spans="1:26" s="144" customFormat="1" ht="15" customHeight="1">
      <c r="A35" s="139"/>
      <c r="B35" s="193"/>
      <c r="C35" s="158"/>
      <c r="D35" s="196"/>
      <c r="E35" s="196"/>
      <c r="F35" s="196"/>
      <c r="G35" s="197"/>
      <c r="H35" s="148"/>
      <c r="I35" s="196"/>
      <c r="J35" s="196"/>
      <c r="K35" s="196"/>
      <c r="L35" s="197"/>
      <c r="M35" s="148"/>
      <c r="N35" s="196"/>
      <c r="O35" s="196"/>
      <c r="P35" s="196"/>
      <c r="Q35" s="197"/>
      <c r="R35" s="148"/>
      <c r="S35" s="196"/>
      <c r="T35" s="196"/>
      <c r="U35" s="196"/>
      <c r="V35" s="196"/>
      <c r="W35" s="196"/>
      <c r="Z35" s="238"/>
    </row>
    <row r="36" spans="1:26" s="144" customFormat="1" ht="20.25" customHeight="1">
      <c r="A36" s="139"/>
      <c r="B36" s="198" t="s">
        <v>92</v>
      </c>
      <c r="C36" s="198"/>
      <c r="D36" s="199"/>
      <c r="E36" s="199"/>
      <c r="F36" s="199"/>
      <c r="G36" s="200"/>
      <c r="H36" s="148"/>
      <c r="I36" s="199"/>
      <c r="J36" s="199"/>
      <c r="K36" s="199"/>
      <c r="L36" s="200"/>
      <c r="M36" s="148"/>
      <c r="N36" s="199"/>
      <c r="O36" s="199"/>
      <c r="P36" s="199"/>
      <c r="Q36" s="200"/>
      <c r="R36" s="148"/>
      <c r="S36" s="199"/>
      <c r="T36" s="199"/>
      <c r="U36" s="199"/>
      <c r="V36" s="199"/>
      <c r="W36" s="199"/>
      <c r="Z36" s="238"/>
    </row>
    <row r="37" spans="1:26" s="144" customFormat="1" ht="15" customHeight="1">
      <c r="A37" s="139"/>
      <c r="B37" s="191" t="s">
        <v>82</v>
      </c>
      <c r="C37" s="191"/>
      <c r="D37" s="177">
        <v>4</v>
      </c>
      <c r="E37" s="177">
        <v>4</v>
      </c>
      <c r="F37" s="177">
        <v>4</v>
      </c>
      <c r="G37" s="179">
        <v>4</v>
      </c>
      <c r="H37" s="192">
        <v>4</v>
      </c>
      <c r="I37" s="177">
        <v>4</v>
      </c>
      <c r="J37" s="177">
        <v>4</v>
      </c>
      <c r="K37" s="177">
        <v>4</v>
      </c>
      <c r="L37" s="179">
        <v>4</v>
      </c>
      <c r="M37" s="178">
        <v>4</v>
      </c>
      <c r="N37" s="177">
        <v>4</v>
      </c>
      <c r="O37" s="177">
        <v>4</v>
      </c>
      <c r="P37" s="177">
        <v>4</v>
      </c>
      <c r="Q37" s="179">
        <v>4</v>
      </c>
      <c r="R37" s="178">
        <v>4</v>
      </c>
      <c r="S37" s="177">
        <v>4</v>
      </c>
      <c r="T37" s="177">
        <v>4</v>
      </c>
      <c r="U37" s="177">
        <v>6</v>
      </c>
      <c r="V37" s="177">
        <v>4</v>
      </c>
      <c r="W37" s="177">
        <v>4</v>
      </c>
      <c r="Z37" s="238"/>
    </row>
    <row r="38" spans="1:26" s="144" customFormat="1" ht="15" customHeight="1">
      <c r="A38" s="139"/>
      <c r="B38" s="191" t="s">
        <v>83</v>
      </c>
      <c r="C38" s="191"/>
      <c r="D38" s="177">
        <v>10</v>
      </c>
      <c r="E38" s="177">
        <v>14</v>
      </c>
      <c r="F38" s="177">
        <v>17</v>
      </c>
      <c r="G38" s="179">
        <v>25</v>
      </c>
      <c r="H38" s="192">
        <v>25</v>
      </c>
      <c r="I38" s="177">
        <v>28</v>
      </c>
      <c r="J38" s="177">
        <v>31</v>
      </c>
      <c r="K38" s="177">
        <v>38</v>
      </c>
      <c r="L38" s="179">
        <v>46</v>
      </c>
      <c r="M38" s="178">
        <v>46</v>
      </c>
      <c r="N38" s="177">
        <v>49</v>
      </c>
      <c r="O38" s="177">
        <v>53</v>
      </c>
      <c r="P38" s="177">
        <v>58</v>
      </c>
      <c r="Q38" s="179">
        <v>66</v>
      </c>
      <c r="R38" s="178">
        <v>66</v>
      </c>
      <c r="S38" s="177">
        <v>67</v>
      </c>
      <c r="T38" s="177">
        <v>70</v>
      </c>
      <c r="U38" s="177">
        <v>74</v>
      </c>
      <c r="V38" s="177">
        <v>80</v>
      </c>
      <c r="W38" s="177">
        <v>80</v>
      </c>
      <c r="Z38" s="238"/>
    </row>
    <row r="39" spans="1:26" s="144" customFormat="1" ht="15" customHeight="1">
      <c r="A39" s="139"/>
      <c r="B39" s="158" t="s">
        <v>84</v>
      </c>
      <c r="C39" s="191"/>
      <c r="D39" s="177">
        <v>13</v>
      </c>
      <c r="E39" s="177">
        <v>14</v>
      </c>
      <c r="F39" s="177">
        <v>16</v>
      </c>
      <c r="G39" s="179">
        <v>19</v>
      </c>
      <c r="H39" s="192">
        <v>19</v>
      </c>
      <c r="I39" s="177">
        <v>20</v>
      </c>
      <c r="J39" s="177">
        <v>24</v>
      </c>
      <c r="K39" s="177">
        <v>25</v>
      </c>
      <c r="L39" s="179">
        <v>31</v>
      </c>
      <c r="M39" s="178">
        <v>31</v>
      </c>
      <c r="N39" s="177">
        <v>33</v>
      </c>
      <c r="O39" s="177">
        <v>37</v>
      </c>
      <c r="P39" s="177">
        <v>43</v>
      </c>
      <c r="Q39" s="179">
        <v>43</v>
      </c>
      <c r="R39" s="178">
        <v>43</v>
      </c>
      <c r="S39" s="177">
        <v>43</v>
      </c>
      <c r="T39" s="177">
        <v>43</v>
      </c>
      <c r="U39" s="177">
        <v>47</v>
      </c>
      <c r="V39" s="177">
        <v>50</v>
      </c>
      <c r="W39" s="177">
        <v>50</v>
      </c>
      <c r="Z39" s="238"/>
    </row>
    <row r="40" spans="1:26" s="144" customFormat="1" ht="15" customHeight="1">
      <c r="A40" s="139"/>
      <c r="B40" s="193" t="s">
        <v>85</v>
      </c>
      <c r="C40" s="158"/>
      <c r="D40" s="194">
        <v>27</v>
      </c>
      <c r="E40" s="194">
        <v>32</v>
      </c>
      <c r="F40" s="194">
        <v>37</v>
      </c>
      <c r="G40" s="195">
        <v>48</v>
      </c>
      <c r="H40" s="186">
        <v>48</v>
      </c>
      <c r="I40" s="194">
        <v>52</v>
      </c>
      <c r="J40" s="194">
        <v>59</v>
      </c>
      <c r="K40" s="194">
        <v>67</v>
      </c>
      <c r="L40" s="195">
        <v>81</v>
      </c>
      <c r="M40" s="186">
        <v>81</v>
      </c>
      <c r="N40" s="194">
        <v>86</v>
      </c>
      <c r="O40" s="194">
        <v>94</v>
      </c>
      <c r="P40" s="194">
        <v>105</v>
      </c>
      <c r="Q40" s="195">
        <v>113</v>
      </c>
      <c r="R40" s="186">
        <v>113</v>
      </c>
      <c r="S40" s="194">
        <v>114</v>
      </c>
      <c r="T40" s="194">
        <f>SUM(T37:T39)</f>
        <v>117</v>
      </c>
      <c r="U40" s="194">
        <f>SUM(U37:U39)</f>
        <v>127</v>
      </c>
      <c r="V40" s="194">
        <f>SUM(V37:V39)</f>
        <v>134</v>
      </c>
      <c r="W40" s="194">
        <f>SUM(W37:W39)</f>
        <v>134</v>
      </c>
      <c r="Z40" s="238"/>
    </row>
    <row r="41" spans="1:26" s="144" customFormat="1" ht="12.75">
      <c r="A41" s="139"/>
      <c r="B41" s="201"/>
      <c r="C41" s="201"/>
      <c r="D41" s="202"/>
      <c r="E41" s="202"/>
      <c r="F41" s="202"/>
      <c r="G41" s="203"/>
      <c r="H41" s="148"/>
      <c r="I41" s="202"/>
      <c r="J41" s="202"/>
      <c r="K41" s="202"/>
      <c r="L41" s="203"/>
      <c r="M41" s="148"/>
      <c r="N41" s="202"/>
      <c r="O41" s="202"/>
      <c r="P41" s="202"/>
      <c r="Q41" s="203"/>
      <c r="R41" s="148"/>
      <c r="S41" s="202"/>
      <c r="T41" s="202"/>
      <c r="U41" s="202"/>
      <c r="V41" s="202"/>
      <c r="W41" s="202"/>
      <c r="Z41" s="238"/>
    </row>
    <row r="42" spans="1:26" s="144" customFormat="1" ht="20.25" customHeight="1">
      <c r="A42" s="139"/>
      <c r="B42" s="198" t="s">
        <v>93</v>
      </c>
      <c r="C42" s="198"/>
      <c r="D42" s="199"/>
      <c r="E42" s="199"/>
      <c r="F42" s="199"/>
      <c r="G42" s="200"/>
      <c r="H42" s="148"/>
      <c r="I42" s="199"/>
      <c r="J42" s="199"/>
      <c r="K42" s="199"/>
      <c r="L42" s="200"/>
      <c r="M42" s="148"/>
      <c r="N42" s="199"/>
      <c r="O42" s="199"/>
      <c r="P42" s="199"/>
      <c r="Q42" s="200"/>
      <c r="R42" s="148"/>
      <c r="S42" s="199"/>
      <c r="T42" s="199"/>
      <c r="U42" s="199"/>
      <c r="V42" s="199"/>
      <c r="W42" s="199"/>
      <c r="Z42" s="238"/>
    </row>
    <row r="43" spans="1:26" s="144" customFormat="1" ht="15" customHeight="1">
      <c r="A43" s="139"/>
      <c r="B43" s="191" t="s">
        <v>82</v>
      </c>
      <c r="C43" s="191"/>
      <c r="D43" s="177">
        <v>109</v>
      </c>
      <c r="E43" s="177">
        <v>108</v>
      </c>
      <c r="F43" s="177">
        <v>108</v>
      </c>
      <c r="G43" s="177">
        <v>109</v>
      </c>
      <c r="H43" s="192">
        <v>109</v>
      </c>
      <c r="I43" s="177">
        <v>110</v>
      </c>
      <c r="J43" s="177">
        <v>113</v>
      </c>
      <c r="K43" s="177">
        <v>117</v>
      </c>
      <c r="L43" s="179">
        <v>118</v>
      </c>
      <c r="M43" s="178">
        <v>118</v>
      </c>
      <c r="N43" s="177">
        <v>120</v>
      </c>
      <c r="O43" s="177">
        <v>121</v>
      </c>
      <c r="P43" s="177">
        <v>121</v>
      </c>
      <c r="Q43" s="179">
        <v>120</v>
      </c>
      <c r="R43" s="178">
        <v>120</v>
      </c>
      <c r="S43" s="177">
        <v>120</v>
      </c>
      <c r="T43" s="177">
        <v>120</v>
      </c>
      <c r="U43" s="177">
        <v>121</v>
      </c>
      <c r="V43" s="177">
        <v>124</v>
      </c>
      <c r="W43" s="177">
        <v>124</v>
      </c>
      <c r="Z43" s="238"/>
    </row>
    <row r="44" spans="1:26" s="144" customFormat="1" ht="15" customHeight="1">
      <c r="A44" s="139"/>
      <c r="B44" s="191" t="s">
        <v>83</v>
      </c>
      <c r="C44" s="191"/>
      <c r="D44" s="177">
        <v>65</v>
      </c>
      <c r="E44" s="177">
        <v>68</v>
      </c>
      <c r="F44" s="177">
        <v>70</v>
      </c>
      <c r="G44" s="177">
        <v>87</v>
      </c>
      <c r="H44" s="192">
        <v>87</v>
      </c>
      <c r="I44" s="177">
        <v>89</v>
      </c>
      <c r="J44" s="177">
        <v>92</v>
      </c>
      <c r="K44" s="177">
        <v>98</v>
      </c>
      <c r="L44" s="179">
        <v>113</v>
      </c>
      <c r="M44" s="178">
        <v>113</v>
      </c>
      <c r="N44" s="177">
        <v>115</v>
      </c>
      <c r="O44" s="177">
        <v>122</v>
      </c>
      <c r="P44" s="177">
        <v>133</v>
      </c>
      <c r="Q44" s="179">
        <v>146</v>
      </c>
      <c r="R44" s="178">
        <v>146</v>
      </c>
      <c r="S44" s="177">
        <v>148</v>
      </c>
      <c r="T44" s="177">
        <v>158</v>
      </c>
      <c r="U44" s="177">
        <v>173</v>
      </c>
      <c r="V44" s="177">
        <v>187</v>
      </c>
      <c r="W44" s="177">
        <v>187</v>
      </c>
      <c r="Z44" s="238"/>
    </row>
    <row r="45" spans="1:26" s="144" customFormat="1" ht="15" customHeight="1">
      <c r="A45" s="139"/>
      <c r="B45" s="158" t="s">
        <v>84</v>
      </c>
      <c r="C45" s="191"/>
      <c r="D45" s="177">
        <v>135</v>
      </c>
      <c r="E45" s="177">
        <v>142</v>
      </c>
      <c r="F45" s="177">
        <v>143</v>
      </c>
      <c r="G45" s="177">
        <v>154</v>
      </c>
      <c r="H45" s="192">
        <v>154</v>
      </c>
      <c r="I45" s="177">
        <v>156</v>
      </c>
      <c r="J45" s="177">
        <v>165</v>
      </c>
      <c r="K45" s="177">
        <v>172</v>
      </c>
      <c r="L45" s="179">
        <v>183</v>
      </c>
      <c r="M45" s="178">
        <v>183</v>
      </c>
      <c r="N45" s="177">
        <v>183</v>
      </c>
      <c r="O45" s="177">
        <v>188</v>
      </c>
      <c r="P45" s="177">
        <v>191</v>
      </c>
      <c r="Q45" s="179">
        <v>201</v>
      </c>
      <c r="R45" s="178">
        <v>201</v>
      </c>
      <c r="S45" s="177">
        <v>204</v>
      </c>
      <c r="T45" s="177">
        <v>206</v>
      </c>
      <c r="U45" s="177">
        <v>207</v>
      </c>
      <c r="V45" s="177">
        <v>214</v>
      </c>
      <c r="W45" s="177">
        <v>214</v>
      </c>
      <c r="Z45" s="238"/>
    </row>
    <row r="46" spans="1:26" s="144" customFormat="1" ht="15" customHeight="1">
      <c r="A46" s="139"/>
      <c r="B46" s="193" t="s">
        <v>85</v>
      </c>
      <c r="C46" s="158"/>
      <c r="D46" s="194">
        <v>309</v>
      </c>
      <c r="E46" s="194">
        <v>318</v>
      </c>
      <c r="F46" s="194">
        <v>321</v>
      </c>
      <c r="G46" s="195">
        <v>350</v>
      </c>
      <c r="H46" s="186">
        <v>350</v>
      </c>
      <c r="I46" s="194">
        <v>355</v>
      </c>
      <c r="J46" s="194">
        <v>370</v>
      </c>
      <c r="K46" s="194">
        <v>387</v>
      </c>
      <c r="L46" s="195">
        <v>414</v>
      </c>
      <c r="M46" s="186">
        <v>414</v>
      </c>
      <c r="N46" s="194">
        <v>418</v>
      </c>
      <c r="O46" s="194">
        <v>431</v>
      </c>
      <c r="P46" s="194">
        <v>445</v>
      </c>
      <c r="Q46" s="195">
        <v>467</v>
      </c>
      <c r="R46" s="186">
        <v>467</v>
      </c>
      <c r="S46" s="194">
        <v>472</v>
      </c>
      <c r="T46" s="194">
        <f>SUM(T43:T45)</f>
        <v>484</v>
      </c>
      <c r="U46" s="194">
        <f>SUM(U43:U45)</f>
        <v>501</v>
      </c>
      <c r="V46" s="194">
        <f>SUM(V43:V45)</f>
        <v>525</v>
      </c>
      <c r="W46" s="194">
        <f>SUM(W43:W45)</f>
        <v>525</v>
      </c>
      <c r="Z46" s="238"/>
    </row>
    <row r="47" spans="1:26">
      <c r="A47" s="204"/>
      <c r="B47" s="204"/>
      <c r="C47" s="204"/>
      <c r="D47" s="204"/>
      <c r="E47" s="204"/>
      <c r="F47" s="204"/>
      <c r="G47" s="204"/>
      <c r="H47" s="204"/>
      <c r="I47" s="204"/>
      <c r="J47" s="204"/>
      <c r="K47" s="204"/>
      <c r="L47" s="204"/>
      <c r="M47" s="204"/>
      <c r="N47" s="204"/>
      <c r="O47" s="204"/>
      <c r="P47" s="204"/>
      <c r="Q47" s="204"/>
      <c r="R47" s="204"/>
      <c r="S47" s="204"/>
      <c r="T47" s="204"/>
      <c r="U47" s="204"/>
    </row>
    <row r="48" spans="1:26">
      <c r="A48" s="204"/>
      <c r="B48" s="204"/>
      <c r="C48" s="204"/>
      <c r="D48" s="204"/>
      <c r="E48" s="204"/>
      <c r="F48" s="204"/>
      <c r="G48" s="204"/>
      <c r="H48" s="204"/>
      <c r="I48" s="204"/>
      <c r="J48" s="204"/>
      <c r="K48" s="204"/>
      <c r="L48" s="204"/>
      <c r="M48" s="204"/>
      <c r="N48" s="204"/>
      <c r="O48" s="204"/>
      <c r="P48" s="204"/>
      <c r="Q48" s="204"/>
      <c r="R48" s="204"/>
      <c r="S48" s="204"/>
      <c r="T48" s="204"/>
      <c r="U48" s="204"/>
    </row>
  </sheetData>
  <printOptions horizontalCentered="1"/>
  <pageMargins left="0.25" right="0.25" top="0.5" bottom="0.5" header="0.3" footer="0.3"/>
  <pageSetup scale="66" orientation="landscape" r:id="rId1"/>
  <headerFooter alignWithMargins="0">
    <oddHeader xml:space="preserve">&amp;C&amp;"Arial,Bold"&amp;14 </oddHeader>
  </headerFooter>
  <customProperties>
    <customPr name="_pios_id" r:id="rId2"/>
  </customPropertie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Historical Model Cover Page</vt:lpstr>
      <vt:lpstr>Consolidated Model</vt:lpstr>
      <vt:lpstr>Core Business Model</vt:lpstr>
      <vt:lpstr>New Business Model</vt:lpstr>
      <vt:lpstr>Box Office &amp; Network Stats</vt:lpstr>
      <vt:lpstr>'Box Office &amp; Network Stats'!Print_Area</vt:lpstr>
      <vt:lpstr>'Consolidated Model'!Print_Area</vt:lpstr>
      <vt:lpstr>'Core Business Model'!Print_Area</vt:lpstr>
      <vt:lpstr>'New Business Model'!Print_Area</vt:lpstr>
      <vt:lpstr>'Consolidated Model'!Print_Titles</vt:lpstr>
      <vt:lpstr>'Core Business Model'!Print_Titles</vt:lpstr>
      <vt:lpstr>'New Business Model'!Print_Titles</vt:lpstr>
      <vt:lpstr>'Consolidated Model'!retrieve</vt:lpstr>
      <vt:lpstr>'Core Business Model'!retrieve</vt:lpstr>
      <vt:lpstr>'New Business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Michael Mougias</cp:lastModifiedBy>
  <cp:lastPrinted>2017-10-25T21:30:12Z</cp:lastPrinted>
  <dcterms:created xsi:type="dcterms:W3CDTF">2017-04-18T16:20:48Z</dcterms:created>
  <dcterms:modified xsi:type="dcterms:W3CDTF">2018-03-07T13:42:20Z</dcterms:modified>
</cp:coreProperties>
</file>