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79B" lockStructure="1"/>
  <bookViews>
    <workbookView xWindow="1005" yWindow="600" windowWidth="11835" windowHeight="11040" tabRatio="884"/>
  </bookViews>
  <sheets>
    <sheet name="Index" sheetId="44" r:id="rId1"/>
    <sheet name="P&amp;L &amp; Cash flow" sheetId="14" r:id="rId2"/>
    <sheet name="Revenues" sheetId="4" r:id="rId3"/>
    <sheet name="Expenses" sheetId="91" r:id="rId4"/>
    <sheet name="Profit &amp; Margin" sheetId="6" r:id="rId5"/>
    <sheet name="CF, Capex, BS &amp; Debt sum" sheetId="74" r:id="rId6"/>
    <sheet name="FTE, MTA, Roaming &amp; M&amp;A" sheetId="33" r:id="rId7"/>
    <sheet name="Growth analysis Q1" sheetId="76" r:id="rId8"/>
    <sheet name="Growth analysis Q2" sheetId="88" r:id="rId9"/>
    <sheet name="Growth analysis Q3" sheetId="89" r:id="rId10"/>
    <sheet name="Growth analysis Q4" sheetId="90" r:id="rId11"/>
    <sheet name="Consumer Mobile KPIs" sheetId="68" r:id="rId12"/>
    <sheet name="Consumer Residential KPIs" sheetId="69" r:id="rId13"/>
    <sheet name="Business KPIs" sheetId="70" r:id="rId14"/>
    <sheet name="NetCo KPIs" sheetId="71" r:id="rId15"/>
    <sheet name="iBasis KPIs" sheetId="72" r:id="rId16"/>
    <sheet name="Mobile International KPIs" sheetId="73" r:id="rId17"/>
    <sheet name="Bond overview" sheetId="83" r:id="rId18"/>
    <sheet name="Tariffs" sheetId="82" r:id="rId19"/>
  </sheets>
  <definedNames>
    <definedName name="EV__LASTREFTIME__" localSheetId="17" hidden="1">41653.3781481481</definedName>
    <definedName name="EV__LASTREFTIME__" hidden="1">40186.5190162037</definedName>
    <definedName name="_xlnm.Print_Area" localSheetId="17">'Bond overview'!$A$1:$S$49</definedName>
    <definedName name="_xlnm.Print_Area" localSheetId="13">'Business KPIs'!$A$1:$L$54</definedName>
    <definedName name="_xlnm.Print_Area" localSheetId="5">'CF, Capex, BS &amp; Debt sum'!$A$1:$L$207</definedName>
    <definedName name="_xlnm.Print_Area" localSheetId="11">'Consumer Mobile KPIs'!$A$1:$L$40</definedName>
    <definedName name="_xlnm.Print_Area" localSheetId="12">'Consumer Residential KPIs'!$A$1:$L$48</definedName>
    <definedName name="_xlnm.Print_Area" localSheetId="3">Expenses!$A$1:$L$89</definedName>
    <definedName name="_xlnm.Print_Area" localSheetId="6">'FTE, MTA, Roaming &amp; M&amp;A'!$A$1:$L$203</definedName>
    <definedName name="_xlnm.Print_Area" localSheetId="7">'Growth analysis Q1'!$A$1:$Q$88</definedName>
    <definedName name="_xlnm.Print_Area" localSheetId="8">'Growth analysis Q2'!$A$1:$Q$88</definedName>
    <definedName name="_xlnm.Print_Area" localSheetId="9">'Growth analysis Q3'!$A$1:$Q$88</definedName>
    <definedName name="_xlnm.Print_Area" localSheetId="10">'Growth analysis Q4'!$A$1:$Q$88</definedName>
    <definedName name="_xlnm.Print_Area" localSheetId="15">'iBasis KPIs'!$A$1:$L$10</definedName>
    <definedName name="_xlnm.Print_Area" localSheetId="0">Index!$A$1:$R$51</definedName>
    <definedName name="_xlnm.Print_Area" localSheetId="16">'Mobile International KPIs'!$A$1:$L$76</definedName>
    <definedName name="_xlnm.Print_Area" localSheetId="14">'NetCo KPIs'!$A$1:$L$29</definedName>
    <definedName name="_xlnm.Print_Area" localSheetId="1">'P&amp;L &amp; Cash flow'!$A$1:$L$85</definedName>
    <definedName name="_xlnm.Print_Area" localSheetId="4">'Profit &amp; Margin'!$A$1:$L$169</definedName>
    <definedName name="_xlnm.Print_Area" localSheetId="2">Revenues!$A$1:$L$118</definedName>
    <definedName name="_xlnm.Print_Area" localSheetId="18">Tariffs!$A$1:$Z$54</definedName>
  </definedNames>
  <calcPr calcId="145621" calcMode="manual"/>
</workbook>
</file>

<file path=xl/calcChain.xml><?xml version="1.0" encoding="utf-8"?>
<calcChain xmlns="http://schemas.openxmlformats.org/spreadsheetml/2006/main">
  <c r="J52" i="70" l="1"/>
  <c r="J50" i="70"/>
  <c r="J14" i="70" l="1"/>
  <c r="J15" i="70"/>
  <c r="E2" i="88" l="1"/>
  <c r="E2" i="76"/>
  <c r="E33" i="90" l="1"/>
  <c r="J33" i="90"/>
  <c r="J2" i="90"/>
  <c r="E33" i="89" l="1"/>
  <c r="J33" i="89"/>
  <c r="J2" i="89"/>
  <c r="E33" i="88"/>
  <c r="J2" i="88"/>
  <c r="J33" i="88" s="1"/>
  <c r="J2" i="76"/>
  <c r="J33" i="76" s="1"/>
  <c r="E33" i="76"/>
  <c r="H66" i="4" l="1"/>
  <c r="H67" i="4"/>
  <c r="H68" i="4"/>
  <c r="H70" i="4"/>
  <c r="H71" i="4"/>
  <c r="H72" i="4"/>
  <c r="H73" i="4"/>
  <c r="H74" i="4"/>
  <c r="H75" i="4"/>
  <c r="H77" i="4"/>
  <c r="H79" i="4"/>
  <c r="H81" i="4"/>
  <c r="H83" i="4"/>
  <c r="H85" i="4"/>
  <c r="H87" i="4"/>
  <c r="H65" i="4"/>
  <c r="H91" i="6"/>
  <c r="H92" i="6"/>
  <c r="H93" i="6"/>
  <c r="H95" i="6"/>
  <c r="H96" i="6"/>
  <c r="H97" i="6"/>
  <c r="H98" i="6"/>
  <c r="H99" i="6"/>
  <c r="H100" i="6"/>
  <c r="H102" i="6"/>
  <c r="H104" i="6"/>
  <c r="H106" i="6"/>
  <c r="H108" i="6"/>
  <c r="H110" i="6"/>
  <c r="H90" i="6"/>
  <c r="H62" i="6"/>
  <c r="H63" i="6"/>
  <c r="H64" i="6"/>
  <c r="H66" i="6"/>
  <c r="H67" i="6"/>
  <c r="H68" i="6"/>
  <c r="H69" i="6"/>
  <c r="H70" i="6"/>
  <c r="H71" i="6"/>
  <c r="H73" i="6"/>
  <c r="H75" i="6"/>
  <c r="H77" i="6"/>
  <c r="H79" i="6"/>
  <c r="H81" i="6"/>
  <c r="H61" i="6"/>
  <c r="J5" i="91"/>
  <c r="J6" i="91"/>
  <c r="J7" i="91"/>
  <c r="D8" i="91"/>
  <c r="E8" i="91"/>
  <c r="F8" i="91"/>
  <c r="G8" i="91"/>
  <c r="H8" i="91"/>
  <c r="J10" i="91"/>
  <c r="J11" i="91"/>
  <c r="J12" i="91"/>
  <c r="J13" i="91"/>
  <c r="J14" i="91"/>
  <c r="D15" i="91"/>
  <c r="E15" i="91"/>
  <c r="F15" i="91"/>
  <c r="G15" i="91"/>
  <c r="H15" i="91"/>
  <c r="J17" i="91"/>
  <c r="J19" i="91"/>
  <c r="J21" i="91"/>
  <c r="J25" i="91"/>
  <c r="H30" i="6"/>
  <c r="H58" i="6" s="1"/>
  <c r="H87" i="6" s="1"/>
  <c r="E137" i="6"/>
  <c r="F137" i="6"/>
  <c r="G137" i="6"/>
  <c r="H137" i="6"/>
  <c r="D137" i="6"/>
  <c r="J23" i="6"/>
  <c r="H19" i="6"/>
  <c r="H133" i="6" s="1"/>
  <c r="G19" i="6"/>
  <c r="G133" i="6" s="1"/>
  <c r="F19" i="6"/>
  <c r="F133" i="6" s="1"/>
  <c r="E19" i="6"/>
  <c r="E133" i="6" s="1"/>
  <c r="D19" i="6"/>
  <c r="J19" i="6" s="1"/>
  <c r="H17" i="6"/>
  <c r="H131" i="6" s="1"/>
  <c r="G17" i="6"/>
  <c r="G131" i="6" s="1"/>
  <c r="F17" i="6"/>
  <c r="F131" i="6" s="1"/>
  <c r="E17" i="6"/>
  <c r="D17" i="6"/>
  <c r="D131" i="6" s="1"/>
  <c r="H14" i="6"/>
  <c r="H128" i="6" s="1"/>
  <c r="G14" i="6"/>
  <c r="G128" i="6" s="1"/>
  <c r="F14" i="6"/>
  <c r="F128" i="6" s="1"/>
  <c r="E14" i="6"/>
  <c r="E128" i="6" s="1"/>
  <c r="D14" i="6"/>
  <c r="D128" i="6" s="1"/>
  <c r="H13" i="6"/>
  <c r="H127" i="6" s="1"/>
  <c r="G13" i="6"/>
  <c r="G127" i="6" s="1"/>
  <c r="F13" i="6"/>
  <c r="F127" i="6" s="1"/>
  <c r="E13" i="6"/>
  <c r="E127" i="6" s="1"/>
  <c r="D13" i="6"/>
  <c r="J13" i="6" s="1"/>
  <c r="H12" i="6"/>
  <c r="H126" i="6" s="1"/>
  <c r="G12" i="6"/>
  <c r="G126" i="6" s="1"/>
  <c r="F12" i="6"/>
  <c r="F126" i="6" s="1"/>
  <c r="E12" i="6"/>
  <c r="E126" i="6" s="1"/>
  <c r="D12" i="6"/>
  <c r="J12" i="6" s="1"/>
  <c r="H11" i="6"/>
  <c r="H125" i="6" s="1"/>
  <c r="G11" i="6"/>
  <c r="G125" i="6" s="1"/>
  <c r="F11" i="6"/>
  <c r="F125" i="6" s="1"/>
  <c r="E11" i="6"/>
  <c r="E125" i="6" s="1"/>
  <c r="D11" i="6"/>
  <c r="J11" i="6" s="1"/>
  <c r="H10" i="6"/>
  <c r="H124" i="6" s="1"/>
  <c r="G10" i="6"/>
  <c r="G124" i="6" s="1"/>
  <c r="F10" i="6"/>
  <c r="F124" i="6" s="1"/>
  <c r="E10" i="6"/>
  <c r="E124" i="6" s="1"/>
  <c r="D10" i="6"/>
  <c r="D124" i="6" s="1"/>
  <c r="H7" i="6"/>
  <c r="H121" i="6" s="1"/>
  <c r="G7" i="6"/>
  <c r="G121" i="6" s="1"/>
  <c r="F7" i="6"/>
  <c r="F121" i="6" s="1"/>
  <c r="E7" i="6"/>
  <c r="E121" i="6" s="1"/>
  <c r="D7" i="6"/>
  <c r="H6" i="6"/>
  <c r="H120" i="6" s="1"/>
  <c r="G6" i="6"/>
  <c r="G120" i="6" s="1"/>
  <c r="F6" i="6"/>
  <c r="F120" i="6" s="1"/>
  <c r="E6" i="6"/>
  <c r="E120" i="6" s="1"/>
  <c r="D6" i="6"/>
  <c r="J6" i="6" s="1"/>
  <c r="H5" i="6"/>
  <c r="H119" i="6" s="1"/>
  <c r="G5" i="6"/>
  <c r="G119" i="6" s="1"/>
  <c r="F5" i="6"/>
  <c r="F119" i="6" s="1"/>
  <c r="E5" i="6"/>
  <c r="E119" i="6" s="1"/>
  <c r="D5" i="6"/>
  <c r="J5" i="6" s="1"/>
  <c r="J83" i="91"/>
  <c r="J79" i="91"/>
  <c r="J77" i="91"/>
  <c r="H75" i="91"/>
  <c r="G75" i="91"/>
  <c r="F75" i="91"/>
  <c r="E75" i="91"/>
  <c r="D75" i="91"/>
  <c r="J74" i="91"/>
  <c r="J73" i="91"/>
  <c r="J72" i="91"/>
  <c r="J71" i="91"/>
  <c r="J70" i="91"/>
  <c r="H68" i="91"/>
  <c r="G68" i="91"/>
  <c r="F68" i="91"/>
  <c r="E68" i="91"/>
  <c r="E81" i="91" s="1"/>
  <c r="E85" i="91" s="1"/>
  <c r="D68" i="91"/>
  <c r="J67" i="91"/>
  <c r="J66" i="91"/>
  <c r="J65" i="91"/>
  <c r="J53" i="91"/>
  <c r="J49" i="91"/>
  <c r="J47" i="91"/>
  <c r="H45" i="91"/>
  <c r="G45" i="91"/>
  <c r="F45" i="91"/>
  <c r="E45" i="91"/>
  <c r="D45" i="91"/>
  <c r="J44" i="91"/>
  <c r="J43" i="91"/>
  <c r="J42" i="91"/>
  <c r="J41" i="91"/>
  <c r="J40" i="91"/>
  <c r="H38" i="91"/>
  <c r="G38" i="91"/>
  <c r="F38" i="91"/>
  <c r="E38" i="91"/>
  <c r="D38" i="91"/>
  <c r="J38" i="91" s="1"/>
  <c r="J37" i="91"/>
  <c r="J36" i="91"/>
  <c r="J35" i="91"/>
  <c r="G32" i="91"/>
  <c r="G62" i="91" s="1"/>
  <c r="F32" i="91"/>
  <c r="F62" i="91" s="1"/>
  <c r="E32" i="91"/>
  <c r="E62" i="91" s="1"/>
  <c r="G51" i="91" l="1"/>
  <c r="G55" i="91" s="1"/>
  <c r="F81" i="91"/>
  <c r="F85" i="91" s="1"/>
  <c r="H51" i="91"/>
  <c r="H55" i="91" s="1"/>
  <c r="F23" i="91"/>
  <c r="F27" i="91" s="1"/>
  <c r="J15" i="91"/>
  <c r="J8" i="91"/>
  <c r="G23" i="91"/>
  <c r="G27" i="91" s="1"/>
  <c r="E23" i="91"/>
  <c r="E27" i="91" s="1"/>
  <c r="H23" i="91"/>
  <c r="D23" i="91"/>
  <c r="E51" i="91"/>
  <c r="E55" i="91" s="1"/>
  <c r="F51" i="91"/>
  <c r="F55" i="91" s="1"/>
  <c r="J45" i="91"/>
  <c r="J75" i="91"/>
  <c r="H81" i="91"/>
  <c r="J137" i="6"/>
  <c r="J10" i="6"/>
  <c r="D133" i="6"/>
  <c r="J133" i="6" s="1"/>
  <c r="D120" i="6"/>
  <c r="J120" i="6" s="1"/>
  <c r="D119" i="6"/>
  <c r="J119" i="6" s="1"/>
  <c r="D126" i="6"/>
  <c r="J126" i="6" s="1"/>
  <c r="D127" i="6"/>
  <c r="J127" i="6" s="1"/>
  <c r="J128" i="6"/>
  <c r="J124" i="6"/>
  <c r="J7" i="6"/>
  <c r="J17" i="6"/>
  <c r="D121" i="6"/>
  <c r="J121" i="6" s="1"/>
  <c r="J14" i="6"/>
  <c r="D125" i="6"/>
  <c r="J125" i="6" s="1"/>
  <c r="E131" i="6"/>
  <c r="J131" i="6"/>
  <c r="G81" i="91"/>
  <c r="G85" i="91" s="1"/>
  <c r="D81" i="91"/>
  <c r="J68" i="91"/>
  <c r="D51" i="91"/>
  <c r="J23" i="91" l="1"/>
  <c r="D27" i="91"/>
  <c r="H27" i="91"/>
  <c r="H85" i="91"/>
  <c r="D85" i="91"/>
  <c r="J81" i="91"/>
  <c r="J51" i="91"/>
  <c r="D55" i="91"/>
  <c r="D5" i="70"/>
  <c r="J27" i="91" l="1"/>
  <c r="J55" i="91"/>
  <c r="J85" i="91"/>
  <c r="I37" i="90"/>
  <c r="L37" i="90" s="1"/>
  <c r="E62" i="6" s="1"/>
  <c r="I38" i="90"/>
  <c r="I41" i="90"/>
  <c r="I42" i="90"/>
  <c r="I43" i="90"/>
  <c r="L43" i="90" s="1"/>
  <c r="E68" i="6" s="1"/>
  <c r="I44" i="90"/>
  <c r="L44" i="90" s="1"/>
  <c r="E69" i="6" s="1"/>
  <c r="I45" i="90"/>
  <c r="I48" i="90"/>
  <c r="L48" i="90" s="1"/>
  <c r="E73" i="6" s="1"/>
  <c r="I50" i="90"/>
  <c r="L50" i="90" s="1"/>
  <c r="I54" i="90"/>
  <c r="L54" i="90" s="1"/>
  <c r="E79" i="6" s="1"/>
  <c r="I36" i="90"/>
  <c r="L36" i="90" s="1"/>
  <c r="E61" i="6" s="1"/>
  <c r="I6" i="90"/>
  <c r="L6" i="90" s="1"/>
  <c r="I7" i="90"/>
  <c r="L7" i="90" s="1"/>
  <c r="I10" i="90"/>
  <c r="L10" i="90" s="1"/>
  <c r="I11" i="90"/>
  <c r="L11" i="90" s="1"/>
  <c r="I12" i="90"/>
  <c r="L12" i="90" s="1"/>
  <c r="I13" i="90"/>
  <c r="L13" i="90" s="1"/>
  <c r="I14" i="90"/>
  <c r="L14" i="90" s="1"/>
  <c r="I17" i="90"/>
  <c r="I19" i="90"/>
  <c r="L19" i="90" s="1"/>
  <c r="I21" i="90"/>
  <c r="L21" i="90" s="1"/>
  <c r="E81" i="4" s="1"/>
  <c r="I25" i="90"/>
  <c r="L25" i="90" s="1"/>
  <c r="I5" i="90"/>
  <c r="L5" i="90" s="1"/>
  <c r="I37" i="89"/>
  <c r="I38" i="89"/>
  <c r="I41" i="89"/>
  <c r="L41" i="89" s="1"/>
  <c r="F66" i="6" s="1"/>
  <c r="I42" i="89"/>
  <c r="I43" i="89"/>
  <c r="I44" i="89"/>
  <c r="L44" i="89" s="1"/>
  <c r="F69" i="6" s="1"/>
  <c r="I45" i="89"/>
  <c r="L45" i="89" s="1"/>
  <c r="F70" i="6" s="1"/>
  <c r="I48" i="89"/>
  <c r="L48" i="89" s="1"/>
  <c r="F73" i="6" s="1"/>
  <c r="I50" i="89"/>
  <c r="I54" i="89"/>
  <c r="L54" i="89" s="1"/>
  <c r="F79" i="6" s="1"/>
  <c r="I36" i="89"/>
  <c r="L36" i="89" s="1"/>
  <c r="I6" i="89"/>
  <c r="L6" i="89" s="1"/>
  <c r="I7" i="89"/>
  <c r="L7" i="89" s="1"/>
  <c r="I10" i="89"/>
  <c r="L10" i="89" s="1"/>
  <c r="I11" i="89"/>
  <c r="L11" i="89" s="1"/>
  <c r="I12" i="89"/>
  <c r="L12" i="89" s="1"/>
  <c r="I13" i="89"/>
  <c r="L13" i="89" s="1"/>
  <c r="I14" i="89"/>
  <c r="I17" i="89"/>
  <c r="L17" i="89" s="1"/>
  <c r="I19" i="89"/>
  <c r="L19" i="89" s="1"/>
  <c r="I21" i="89"/>
  <c r="L21" i="89" s="1"/>
  <c r="F81" i="4" s="1"/>
  <c r="I25" i="89"/>
  <c r="L25" i="89" s="1"/>
  <c r="I5" i="89"/>
  <c r="L5" i="89" s="1"/>
  <c r="I37" i="88"/>
  <c r="L37" i="88" s="1"/>
  <c r="G62" i="6" s="1"/>
  <c r="I38" i="88"/>
  <c r="I41" i="88"/>
  <c r="L41" i="88" s="1"/>
  <c r="G66" i="6" s="1"/>
  <c r="I42" i="88"/>
  <c r="I43" i="88"/>
  <c r="I44" i="88"/>
  <c r="L44" i="88" s="1"/>
  <c r="G69" i="6" s="1"/>
  <c r="I45" i="88"/>
  <c r="L45" i="88" s="1"/>
  <c r="G70" i="6" s="1"/>
  <c r="I48" i="88"/>
  <c r="L48" i="88" s="1"/>
  <c r="G73" i="6" s="1"/>
  <c r="I50" i="88"/>
  <c r="L50" i="88" s="1"/>
  <c r="G75" i="6" s="1"/>
  <c r="I54" i="88"/>
  <c r="L54" i="88" s="1"/>
  <c r="G79" i="6" s="1"/>
  <c r="I36" i="88"/>
  <c r="L36" i="88" s="1"/>
  <c r="G61" i="6" s="1"/>
  <c r="I6" i="88"/>
  <c r="L6" i="88" s="1"/>
  <c r="I7" i="88"/>
  <c r="I10" i="88"/>
  <c r="L10" i="88" s="1"/>
  <c r="I11" i="88"/>
  <c r="I12" i="88"/>
  <c r="L12" i="88" s="1"/>
  <c r="I13" i="88"/>
  <c r="I14" i="88"/>
  <c r="L14" i="88" s="1"/>
  <c r="I17" i="88"/>
  <c r="L17" i="88" s="1"/>
  <c r="I19" i="88"/>
  <c r="L19" i="88" s="1"/>
  <c r="I21" i="88"/>
  <c r="L21" i="88" s="1"/>
  <c r="G81" i="4" s="1"/>
  <c r="I25" i="88"/>
  <c r="I5" i="88"/>
  <c r="L5" i="88" s="1"/>
  <c r="I62" i="90"/>
  <c r="K46" i="90"/>
  <c r="J46" i="90"/>
  <c r="K39" i="90"/>
  <c r="J39" i="90"/>
  <c r="I33" i="90"/>
  <c r="G33" i="90"/>
  <c r="G62" i="90" s="1"/>
  <c r="D33" i="90"/>
  <c r="D62" i="90" s="1"/>
  <c r="J15" i="90"/>
  <c r="J8" i="90"/>
  <c r="L2" i="90"/>
  <c r="L33" i="90" s="1"/>
  <c r="L62" i="90" s="1"/>
  <c r="G2" i="90"/>
  <c r="K46" i="89"/>
  <c r="J46" i="89"/>
  <c r="J52" i="89" s="1"/>
  <c r="J56" i="89" s="1"/>
  <c r="K39" i="89"/>
  <c r="J39" i="89"/>
  <c r="I33" i="89"/>
  <c r="I62" i="89" s="1"/>
  <c r="D33" i="89"/>
  <c r="D62" i="89" s="1"/>
  <c r="J15" i="89"/>
  <c r="J8" i="89"/>
  <c r="J23" i="89" s="1"/>
  <c r="J27" i="89" s="1"/>
  <c r="L2" i="89"/>
  <c r="L33" i="89" s="1"/>
  <c r="L62" i="89" s="1"/>
  <c r="G2" i="89"/>
  <c r="G33" i="89" s="1"/>
  <c r="G62" i="89" s="1"/>
  <c r="K46" i="88"/>
  <c r="K52" i="88" s="1"/>
  <c r="K56" i="88" s="1"/>
  <c r="J46" i="88"/>
  <c r="K39" i="88"/>
  <c r="J39" i="88"/>
  <c r="I33" i="88"/>
  <c r="I62" i="88" s="1"/>
  <c r="D33" i="88"/>
  <c r="D62" i="88" s="1"/>
  <c r="J15" i="88"/>
  <c r="J8" i="88"/>
  <c r="L2" i="88"/>
  <c r="L33" i="88" s="1"/>
  <c r="L62" i="88" s="1"/>
  <c r="G2" i="88"/>
  <c r="G33" i="88" s="1"/>
  <c r="G62" i="88" s="1"/>
  <c r="G132" i="74" l="1"/>
  <c r="G79" i="4"/>
  <c r="F118" i="74"/>
  <c r="F65" i="4"/>
  <c r="F124" i="74"/>
  <c r="F71" i="4"/>
  <c r="F132" i="74"/>
  <c r="F79" i="4"/>
  <c r="F119" i="74"/>
  <c r="F66" i="4"/>
  <c r="E118" i="74"/>
  <c r="E65" i="4"/>
  <c r="G118" i="74"/>
  <c r="G65" i="4"/>
  <c r="G125" i="74"/>
  <c r="G72" i="4"/>
  <c r="F130" i="74"/>
  <c r="F77" i="4"/>
  <c r="E136" i="74"/>
  <c r="E85" i="4"/>
  <c r="E127" i="74"/>
  <c r="E74" i="4"/>
  <c r="G130" i="74"/>
  <c r="G77" i="4"/>
  <c r="F136" i="74"/>
  <c r="F85" i="4"/>
  <c r="F123" i="74"/>
  <c r="F70" i="4"/>
  <c r="E126" i="74"/>
  <c r="E73" i="4"/>
  <c r="E120" i="74"/>
  <c r="E67" i="4"/>
  <c r="F125" i="74"/>
  <c r="F72" i="4"/>
  <c r="E124" i="74"/>
  <c r="E71" i="4"/>
  <c r="G119" i="74"/>
  <c r="G66" i="4"/>
  <c r="E123" i="74"/>
  <c r="E70" i="4"/>
  <c r="G127" i="74"/>
  <c r="G74" i="4"/>
  <c r="G123" i="74"/>
  <c r="G70" i="4"/>
  <c r="F126" i="74"/>
  <c r="F73" i="4"/>
  <c r="F120" i="74"/>
  <c r="F67" i="4"/>
  <c r="E132" i="74"/>
  <c r="E79" i="4"/>
  <c r="E125" i="74"/>
  <c r="E72" i="4"/>
  <c r="E119" i="74"/>
  <c r="E66" i="4"/>
  <c r="I74" i="89"/>
  <c r="I79" i="89"/>
  <c r="I72" i="88"/>
  <c r="I67" i="88"/>
  <c r="I72" i="89"/>
  <c r="I67" i="89"/>
  <c r="I67" i="90"/>
  <c r="L14" i="89"/>
  <c r="I71" i="88"/>
  <c r="I71" i="89"/>
  <c r="I66" i="89"/>
  <c r="I71" i="90"/>
  <c r="I74" i="90"/>
  <c r="I70" i="90"/>
  <c r="L65" i="89"/>
  <c r="F90" i="6" s="1"/>
  <c r="F61" i="6"/>
  <c r="L79" i="90"/>
  <c r="E104" i="6" s="1"/>
  <c r="E75" i="6"/>
  <c r="L38" i="89"/>
  <c r="L38" i="90"/>
  <c r="I72" i="90"/>
  <c r="I70" i="88"/>
  <c r="L37" i="89"/>
  <c r="L43" i="89"/>
  <c r="I70" i="89"/>
  <c r="I73" i="88"/>
  <c r="I66" i="88"/>
  <c r="L41" i="90"/>
  <c r="I79" i="90"/>
  <c r="I77" i="88"/>
  <c r="I79" i="88"/>
  <c r="L42" i="89"/>
  <c r="L42" i="88"/>
  <c r="G67" i="6" s="1"/>
  <c r="I65" i="88"/>
  <c r="L42" i="90"/>
  <c r="L38" i="88"/>
  <c r="G63" i="6" s="1"/>
  <c r="L43" i="88"/>
  <c r="L45" i="90"/>
  <c r="I74" i="88"/>
  <c r="J52" i="90"/>
  <c r="J56" i="90" s="1"/>
  <c r="K52" i="90"/>
  <c r="K56" i="90" s="1"/>
  <c r="J23" i="90"/>
  <c r="J27" i="90" s="1"/>
  <c r="K52" i="89"/>
  <c r="K56" i="89" s="1"/>
  <c r="J52" i="88"/>
  <c r="J56" i="88" s="1"/>
  <c r="I73" i="90"/>
  <c r="I77" i="90"/>
  <c r="I66" i="90"/>
  <c r="I83" i="90"/>
  <c r="L72" i="90"/>
  <c r="E97" i="6" s="1"/>
  <c r="L17" i="90"/>
  <c r="E77" i="4" s="1"/>
  <c r="L66" i="90"/>
  <c r="E91" i="6" s="1"/>
  <c r="L73" i="90"/>
  <c r="E98" i="6" s="1"/>
  <c r="L83" i="90"/>
  <c r="E108" i="6" s="1"/>
  <c r="I65" i="90"/>
  <c r="L65" i="90"/>
  <c r="E90" i="6" s="1"/>
  <c r="L50" i="89"/>
  <c r="I83" i="89"/>
  <c r="L77" i="89"/>
  <c r="F102" i="6" s="1"/>
  <c r="L70" i="89"/>
  <c r="F95" i="6" s="1"/>
  <c r="I65" i="89"/>
  <c r="I73" i="89"/>
  <c r="L83" i="89"/>
  <c r="F108" i="6" s="1"/>
  <c r="L73" i="89"/>
  <c r="F98" i="6" s="1"/>
  <c r="I77" i="89"/>
  <c r="I83" i="88"/>
  <c r="L13" i="88"/>
  <c r="L25" i="88"/>
  <c r="L70" i="88"/>
  <c r="G95" i="6" s="1"/>
  <c r="L74" i="88"/>
  <c r="G99" i="6" s="1"/>
  <c r="L77" i="88"/>
  <c r="G102" i="6" s="1"/>
  <c r="L79" i="88"/>
  <c r="G104" i="6" s="1"/>
  <c r="L11" i="88"/>
  <c r="L7" i="88"/>
  <c r="L66" i="88"/>
  <c r="G91" i="6" s="1"/>
  <c r="L65" i="88"/>
  <c r="G90" i="6" s="1"/>
  <c r="J23" i="88"/>
  <c r="J27" i="88" s="1"/>
  <c r="F48" i="4"/>
  <c r="G48" i="4"/>
  <c r="H48" i="4"/>
  <c r="E48" i="4"/>
  <c r="D48" i="4"/>
  <c r="F40" i="4"/>
  <c r="G40" i="4"/>
  <c r="H40" i="4"/>
  <c r="E40" i="4"/>
  <c r="D40" i="4"/>
  <c r="J38" i="4"/>
  <c r="J46" i="4"/>
  <c r="J54" i="4"/>
  <c r="F56" i="4"/>
  <c r="G56" i="4"/>
  <c r="H56" i="4"/>
  <c r="E56" i="4"/>
  <c r="D56" i="4"/>
  <c r="G126" i="74" l="1"/>
  <c r="G73" i="4"/>
  <c r="G120" i="74"/>
  <c r="G67" i="4"/>
  <c r="G124" i="74"/>
  <c r="G71" i="4"/>
  <c r="F127" i="74"/>
  <c r="F74" i="4"/>
  <c r="G136" i="74"/>
  <c r="G85" i="4"/>
  <c r="L74" i="89"/>
  <c r="F99" i="6" s="1"/>
  <c r="L73" i="88"/>
  <c r="G98" i="6" s="1"/>
  <c r="L77" i="90"/>
  <c r="E102" i="6" s="1"/>
  <c r="E130" i="74"/>
  <c r="L83" i="88"/>
  <c r="G108" i="6" s="1"/>
  <c r="L71" i="89"/>
  <c r="F96" i="6" s="1"/>
  <c r="F67" i="6"/>
  <c r="L70" i="90"/>
  <c r="E95" i="6" s="1"/>
  <c r="E66" i="6"/>
  <c r="L67" i="90"/>
  <c r="E92" i="6" s="1"/>
  <c r="E63" i="6"/>
  <c r="L71" i="90"/>
  <c r="E96" i="6" s="1"/>
  <c r="E67" i="6"/>
  <c r="L66" i="89"/>
  <c r="F91" i="6" s="1"/>
  <c r="F62" i="6"/>
  <c r="L74" i="90"/>
  <c r="E99" i="6" s="1"/>
  <c r="E70" i="6"/>
  <c r="L67" i="89"/>
  <c r="F92" i="6" s="1"/>
  <c r="F63" i="6"/>
  <c r="L79" i="89"/>
  <c r="F104" i="6" s="1"/>
  <c r="F75" i="6"/>
  <c r="L72" i="88"/>
  <c r="G97" i="6" s="1"/>
  <c r="G68" i="6"/>
  <c r="L72" i="89"/>
  <c r="F97" i="6" s="1"/>
  <c r="F68" i="6"/>
  <c r="L67" i="88"/>
  <c r="G92" i="6" s="1"/>
  <c r="L71" i="88"/>
  <c r="G96" i="6" s="1"/>
  <c r="F38" i="33" l="1"/>
  <c r="D42" i="33"/>
  <c r="E42" i="33"/>
  <c r="F42" i="33"/>
  <c r="G42" i="33"/>
  <c r="H42" i="33"/>
  <c r="D45" i="33"/>
  <c r="E45" i="33"/>
  <c r="F45" i="33"/>
  <c r="G45" i="33"/>
  <c r="H45" i="33"/>
  <c r="D46" i="33"/>
  <c r="E46" i="33"/>
  <c r="F46" i="33"/>
  <c r="G46" i="33"/>
  <c r="H46" i="33"/>
  <c r="D47" i="33"/>
  <c r="E47" i="33"/>
  <c r="F47" i="33"/>
  <c r="G47" i="33"/>
  <c r="H47" i="33"/>
  <c r="D48" i="33"/>
  <c r="E48" i="33"/>
  <c r="F48" i="33"/>
  <c r="G48" i="33"/>
  <c r="H48" i="33"/>
  <c r="D49" i="33"/>
  <c r="E49" i="33"/>
  <c r="F49" i="33"/>
  <c r="G49" i="33"/>
  <c r="H49" i="33"/>
  <c r="D54" i="33"/>
  <c r="E54" i="33"/>
  <c r="F54" i="33"/>
  <c r="G54" i="33"/>
  <c r="H54" i="33"/>
  <c r="E41" i="33"/>
  <c r="F41" i="33"/>
  <c r="G41" i="33"/>
  <c r="H41" i="33"/>
  <c r="D41" i="33"/>
  <c r="D18" i="33"/>
  <c r="E18" i="33"/>
  <c r="F18" i="33"/>
  <c r="G18" i="33"/>
  <c r="H18" i="33"/>
  <c r="D21" i="33"/>
  <c r="E21" i="33"/>
  <c r="F21" i="33"/>
  <c r="G21" i="33"/>
  <c r="H21" i="33"/>
  <c r="D22" i="33"/>
  <c r="E22" i="33"/>
  <c r="F22" i="33"/>
  <c r="G22" i="33"/>
  <c r="H22" i="33"/>
  <c r="D23" i="33"/>
  <c r="E23" i="33"/>
  <c r="F23" i="33"/>
  <c r="G23" i="33"/>
  <c r="H23" i="33"/>
  <c r="D24" i="33"/>
  <c r="E24" i="33"/>
  <c r="F24" i="33"/>
  <c r="G24" i="33"/>
  <c r="H24" i="33"/>
  <c r="D30" i="33"/>
  <c r="E30" i="33"/>
  <c r="F30" i="33"/>
  <c r="G30" i="33"/>
  <c r="H30" i="33"/>
  <c r="E17" i="33"/>
  <c r="F17" i="33"/>
  <c r="G17" i="33"/>
  <c r="H17" i="33"/>
  <c r="D17" i="33"/>
  <c r="F14" i="33"/>
  <c r="E14" i="33"/>
  <c r="E38" i="33" s="1"/>
  <c r="D175" i="74"/>
  <c r="G44" i="83"/>
  <c r="G16" i="83"/>
  <c r="G10" i="83"/>
  <c r="G36" i="83" s="1"/>
  <c r="F10" i="83"/>
  <c r="G46" i="83" l="1"/>
  <c r="J47" i="73" l="1"/>
  <c r="J48" i="73"/>
  <c r="J52" i="73"/>
  <c r="J53" i="73"/>
  <c r="J55" i="73"/>
  <c r="J57" i="73"/>
  <c r="J58" i="73"/>
  <c r="J59" i="73"/>
  <c r="J61" i="73"/>
  <c r="J63" i="73"/>
  <c r="J64" i="73"/>
  <c r="J65" i="73"/>
  <c r="J67" i="73"/>
  <c r="J69" i="73"/>
  <c r="J70" i="73"/>
  <c r="J71" i="73"/>
  <c r="J9" i="73"/>
  <c r="J10" i="73"/>
  <c r="J14" i="73"/>
  <c r="J15" i="73"/>
  <c r="J17" i="73"/>
  <c r="J19" i="73"/>
  <c r="J20" i="73"/>
  <c r="J21" i="73"/>
  <c r="J23" i="73"/>
  <c r="J25" i="73"/>
  <c r="J26" i="73"/>
  <c r="J27" i="73"/>
  <c r="J29" i="73"/>
  <c r="J31" i="73"/>
  <c r="J32" i="73"/>
  <c r="J33" i="73"/>
  <c r="J7" i="72"/>
  <c r="J5" i="72"/>
  <c r="J7" i="71"/>
  <c r="J12" i="71"/>
  <c r="J13" i="71"/>
  <c r="J14" i="71"/>
  <c r="J15" i="71"/>
  <c r="J16" i="71"/>
  <c r="J19" i="71"/>
  <c r="J20" i="71"/>
  <c r="J21" i="71"/>
  <c r="J23" i="71"/>
  <c r="J25" i="71"/>
  <c r="J6" i="71"/>
  <c r="J29" i="70"/>
  <c r="J31" i="70"/>
  <c r="J33" i="70"/>
  <c r="J35" i="70"/>
  <c r="J37" i="70"/>
  <c r="J39" i="70"/>
  <c r="J28" i="70"/>
  <c r="J6" i="70"/>
  <c r="J7" i="70"/>
  <c r="J9" i="70"/>
  <c r="J11" i="70"/>
  <c r="J17" i="70"/>
  <c r="J20" i="70"/>
  <c r="J5" i="70"/>
  <c r="J37" i="69"/>
  <c r="J39" i="69"/>
  <c r="J31" i="69"/>
  <c r="J14" i="69"/>
  <c r="J15" i="69"/>
  <c r="J17" i="69"/>
  <c r="J19" i="69"/>
  <c r="J21" i="69"/>
  <c r="J23" i="69"/>
  <c r="J25" i="69"/>
  <c r="J27" i="69"/>
  <c r="J33" i="68"/>
  <c r="J31" i="68"/>
  <c r="J29" i="68"/>
  <c r="J27" i="68"/>
  <c r="J26" i="68"/>
  <c r="J25" i="68"/>
  <c r="J22" i="68"/>
  <c r="J21" i="68"/>
  <c r="J20" i="68"/>
  <c r="J17" i="68"/>
  <c r="J18" i="68"/>
  <c r="J8" i="68"/>
  <c r="J9" i="68"/>
  <c r="J10" i="68"/>
  <c r="J6" i="33"/>
  <c r="J7" i="33"/>
  <c r="J9" i="33"/>
  <c r="J176" i="74"/>
  <c r="J177" i="74"/>
  <c r="J178" i="74"/>
  <c r="J179" i="74"/>
  <c r="J180" i="74"/>
  <c r="J181" i="74"/>
  <c r="J184" i="74"/>
  <c r="J185" i="74"/>
  <c r="J188" i="74"/>
  <c r="J191" i="74"/>
  <c r="J192" i="74"/>
  <c r="J196" i="74"/>
  <c r="J199" i="74"/>
  <c r="J200" i="74"/>
  <c r="J201" i="74"/>
  <c r="J90" i="74"/>
  <c r="J91" i="74"/>
  <c r="J94" i="74"/>
  <c r="J95" i="74"/>
  <c r="J96" i="74"/>
  <c r="J97" i="74"/>
  <c r="J98" i="74"/>
  <c r="J101" i="74"/>
  <c r="J103" i="74"/>
  <c r="J107" i="74"/>
  <c r="J89" i="74"/>
  <c r="J6" i="74"/>
  <c r="J7" i="74"/>
  <c r="J10" i="74"/>
  <c r="J11" i="74"/>
  <c r="J12" i="74"/>
  <c r="J13" i="74"/>
  <c r="J15" i="74"/>
  <c r="J16" i="74"/>
  <c r="J17" i="74"/>
  <c r="J18" i="74"/>
  <c r="J19" i="74"/>
  <c r="J20" i="74"/>
  <c r="J21" i="74"/>
  <c r="J24" i="74"/>
  <c r="J25" i="74"/>
  <c r="J26" i="74"/>
  <c r="J28" i="74"/>
  <c r="J30" i="74"/>
  <c r="J31" i="74"/>
  <c r="J32" i="74"/>
  <c r="J33" i="74"/>
  <c r="J34" i="74"/>
  <c r="J35" i="74"/>
  <c r="J36" i="74"/>
  <c r="J37" i="74"/>
  <c r="J39" i="74"/>
  <c r="J41" i="74"/>
  <c r="J42" i="74"/>
  <c r="J43" i="74"/>
  <c r="J44" i="74"/>
  <c r="J45" i="74"/>
  <c r="J46" i="74"/>
  <c r="J47" i="74"/>
  <c r="J48" i="74"/>
  <c r="J49" i="74"/>
  <c r="J50" i="74"/>
  <c r="J51" i="74"/>
  <c r="J53" i="74"/>
  <c r="J61" i="74"/>
  <c r="J63" i="74"/>
  <c r="J64" i="74"/>
  <c r="J68" i="74"/>
  <c r="J69" i="74"/>
  <c r="J70" i="74"/>
  <c r="J75" i="74"/>
  <c r="J5" i="74"/>
  <c r="J97" i="4" l="1"/>
  <c r="J98" i="4"/>
  <c r="J101" i="4"/>
  <c r="J102" i="4"/>
  <c r="J103" i="4"/>
  <c r="J104" i="4"/>
  <c r="J105" i="4"/>
  <c r="J108" i="4"/>
  <c r="J110" i="4"/>
  <c r="J114" i="4"/>
  <c r="J96" i="4"/>
  <c r="J37" i="4"/>
  <c r="J39" i="4"/>
  <c r="J42" i="4"/>
  <c r="J43" i="4"/>
  <c r="J44" i="4"/>
  <c r="J45" i="4"/>
  <c r="J47" i="4"/>
  <c r="J50" i="4"/>
  <c r="J51" i="4"/>
  <c r="J52" i="4"/>
  <c r="J53" i="4"/>
  <c r="J55" i="4"/>
  <c r="J36" i="4"/>
  <c r="J6" i="4"/>
  <c r="J7" i="4"/>
  <c r="J10" i="4"/>
  <c r="J11" i="4"/>
  <c r="J12" i="4"/>
  <c r="J13" i="4"/>
  <c r="J14" i="4"/>
  <c r="J17" i="4"/>
  <c r="J19" i="4"/>
  <c r="J21" i="4"/>
  <c r="J25" i="4"/>
  <c r="J5" i="4"/>
  <c r="J72" i="14"/>
  <c r="J75" i="14"/>
  <c r="J6" i="14" l="1"/>
  <c r="J8" i="14"/>
  <c r="J9" i="14"/>
  <c r="J10" i="14"/>
  <c r="J11" i="14"/>
  <c r="J12" i="14"/>
  <c r="J16" i="14"/>
  <c r="J18" i="14"/>
  <c r="J19" i="14"/>
  <c r="J24" i="14"/>
  <c r="J25" i="14"/>
  <c r="J29" i="14"/>
  <c r="J33" i="14"/>
  <c r="J37" i="14"/>
  <c r="J38" i="14"/>
  <c r="J41" i="14"/>
  <c r="J42" i="14"/>
  <c r="J44" i="14"/>
  <c r="J45" i="14"/>
  <c r="J47" i="14"/>
  <c r="J48" i="14"/>
  <c r="J5" i="14"/>
  <c r="D51" i="73"/>
  <c r="D46" i="73"/>
  <c r="D54" i="76"/>
  <c r="D25" i="76"/>
  <c r="D21" i="76"/>
  <c r="D19" i="76"/>
  <c r="D17" i="76"/>
  <c r="D11" i="76"/>
  <c r="D12" i="76"/>
  <c r="D13" i="76"/>
  <c r="D14" i="76"/>
  <c r="D10" i="76"/>
  <c r="D6" i="76"/>
  <c r="D7" i="76"/>
  <c r="D5" i="76"/>
  <c r="X52" i="82" l="1"/>
  <c r="T52" i="82"/>
  <c r="R52" i="82"/>
  <c r="N52" i="82"/>
  <c r="V50" i="82"/>
  <c r="T50" i="82"/>
  <c r="R50" i="82"/>
  <c r="P50" i="82"/>
  <c r="N50" i="82"/>
  <c r="X47" i="82"/>
  <c r="V47" i="82"/>
  <c r="T47" i="82"/>
  <c r="R47" i="82"/>
  <c r="N47" i="82"/>
  <c r="L47" i="82"/>
  <c r="J47" i="82"/>
  <c r="H47" i="82"/>
  <c r="V46" i="82"/>
  <c r="R46" i="82"/>
  <c r="N46" i="82"/>
  <c r="L46" i="82"/>
  <c r="J46" i="82"/>
  <c r="H46" i="82"/>
  <c r="W43" i="82"/>
  <c r="U43" i="82"/>
  <c r="V43" i="82" s="1"/>
  <c r="N43" i="82"/>
  <c r="L43" i="82"/>
  <c r="W42" i="82"/>
  <c r="U42" i="82"/>
  <c r="V42" i="82" s="1"/>
  <c r="N42" i="82"/>
  <c r="L42" i="82"/>
  <c r="W41" i="82"/>
  <c r="U41" i="82"/>
  <c r="V41" i="82" s="1"/>
  <c r="N41" i="82"/>
  <c r="L41" i="82"/>
  <c r="W40" i="82"/>
  <c r="U40" i="82"/>
  <c r="V40" i="82" s="1"/>
  <c r="N40" i="82"/>
  <c r="L40" i="82"/>
  <c r="V39" i="82"/>
  <c r="R39" i="82"/>
  <c r="N39" i="82"/>
  <c r="L39" i="82"/>
  <c r="V36" i="82"/>
  <c r="R36" i="82"/>
  <c r="P36" i="82"/>
  <c r="N36" i="82"/>
  <c r="L36" i="82"/>
  <c r="J36" i="82"/>
  <c r="V35" i="82"/>
  <c r="R35" i="82"/>
  <c r="P35" i="82"/>
  <c r="N35" i="82"/>
  <c r="L35" i="82"/>
  <c r="J35" i="82"/>
  <c r="V34" i="82"/>
  <c r="R34" i="82"/>
  <c r="P34" i="82"/>
  <c r="N34" i="82"/>
  <c r="L34" i="82"/>
  <c r="J34" i="82"/>
  <c r="V33" i="82"/>
  <c r="R33" i="82"/>
  <c r="P33" i="82"/>
  <c r="N33" i="82"/>
  <c r="L33" i="82"/>
  <c r="J33" i="82"/>
  <c r="V30" i="82"/>
  <c r="R30" i="82"/>
  <c r="N30" i="82"/>
  <c r="L30" i="82"/>
  <c r="V29" i="82"/>
  <c r="R29" i="82"/>
  <c r="N29" i="82"/>
  <c r="L29" i="82"/>
  <c r="V28" i="82"/>
  <c r="R28" i="82"/>
  <c r="P28" i="82"/>
  <c r="N28" i="82"/>
  <c r="L28" i="82"/>
  <c r="V25" i="82"/>
  <c r="R25" i="82"/>
  <c r="N25" i="82"/>
  <c r="L25" i="82"/>
  <c r="V24" i="82"/>
  <c r="R24" i="82"/>
  <c r="N24" i="82"/>
  <c r="L24" i="82"/>
  <c r="V23" i="82"/>
  <c r="R23" i="82"/>
  <c r="N23" i="82"/>
  <c r="L23" i="82"/>
  <c r="V22" i="82"/>
  <c r="R22" i="82"/>
  <c r="P22" i="82"/>
  <c r="N22" i="82"/>
  <c r="L22" i="82"/>
  <c r="T19" i="82"/>
  <c r="N19" i="82"/>
  <c r="V18" i="82"/>
  <c r="T18" i="82"/>
  <c r="N18" i="82"/>
  <c r="V17" i="82"/>
  <c r="T17" i="82"/>
  <c r="N17" i="82"/>
  <c r="L17" i="82"/>
  <c r="X14" i="82"/>
  <c r="V14" i="82"/>
  <c r="T14" i="82"/>
  <c r="R14" i="82"/>
  <c r="P14" i="82"/>
  <c r="K14" i="82"/>
  <c r="N14" i="82" s="1"/>
  <c r="X13" i="82"/>
  <c r="V13" i="82"/>
  <c r="T13" i="82"/>
  <c r="R13" i="82"/>
  <c r="P13" i="82"/>
  <c r="K13" i="82"/>
  <c r="N13" i="82" s="1"/>
  <c r="X12" i="82"/>
  <c r="R12" i="82"/>
  <c r="P12" i="82"/>
  <c r="N12" i="82"/>
  <c r="L12" i="82"/>
  <c r="R11" i="82"/>
  <c r="P11" i="82"/>
  <c r="N11" i="82"/>
  <c r="L11" i="82"/>
  <c r="L13" i="82" l="1"/>
  <c r="L14" i="82"/>
  <c r="K39" i="76" l="1"/>
  <c r="J39" i="76"/>
  <c r="I39" i="76"/>
  <c r="F39" i="76"/>
  <c r="E39" i="76"/>
  <c r="J8" i="76"/>
  <c r="I8" i="76"/>
  <c r="E8" i="76"/>
  <c r="D8" i="76"/>
  <c r="H99" i="33" l="1"/>
  <c r="G99" i="33"/>
  <c r="F99" i="33"/>
  <c r="E99" i="33"/>
  <c r="D99" i="33"/>
  <c r="D75" i="33"/>
  <c r="E75" i="33"/>
  <c r="F75" i="33"/>
  <c r="G75" i="33"/>
  <c r="H75" i="33"/>
  <c r="E67" i="33"/>
  <c r="D38" i="74" l="1"/>
  <c r="H51" i="73" l="1"/>
  <c r="J51" i="73" s="1"/>
  <c r="H13" i="73"/>
  <c r="J3" i="4" l="1"/>
  <c r="J3" i="6" l="1"/>
  <c r="J3" i="74" s="1"/>
  <c r="J3" i="33" s="1"/>
  <c r="J3" i="68" s="1"/>
  <c r="J3" i="69" s="1"/>
  <c r="J3" i="70" s="1"/>
  <c r="J3" i="71" s="1"/>
  <c r="J3" i="72" s="1"/>
  <c r="J3" i="91"/>
  <c r="J33" i="91" s="1"/>
  <c r="J63" i="91" s="1"/>
  <c r="D2" i="4"/>
  <c r="F59" i="14"/>
  <c r="G59" i="14"/>
  <c r="H59" i="14"/>
  <c r="E59" i="14"/>
  <c r="J3" i="73" l="1"/>
  <c r="D2" i="6"/>
  <c r="D2" i="74" s="1"/>
  <c r="D2" i="91"/>
  <c r="D32" i="91" s="1"/>
  <c r="D62" i="91" s="1"/>
  <c r="J59" i="6"/>
  <c r="J117" i="6"/>
  <c r="D59" i="14"/>
  <c r="G53" i="73"/>
  <c r="F53" i="73"/>
  <c r="G52" i="73"/>
  <c r="F52" i="73"/>
  <c r="H46" i="73"/>
  <c r="G46" i="73"/>
  <c r="F46" i="73"/>
  <c r="E46" i="73"/>
  <c r="F40" i="73"/>
  <c r="E40" i="73"/>
  <c r="G15" i="73"/>
  <c r="F15" i="73"/>
  <c r="E15" i="73"/>
  <c r="G14" i="73"/>
  <c r="F14" i="73"/>
  <c r="E14" i="73"/>
  <c r="H8" i="73"/>
  <c r="G8" i="73"/>
  <c r="F8" i="73"/>
  <c r="E8" i="73"/>
  <c r="G25" i="70"/>
  <c r="F25" i="70"/>
  <c r="E25" i="70"/>
  <c r="H13" i="70"/>
  <c r="G13" i="70"/>
  <c r="E5" i="70"/>
  <c r="H13" i="69"/>
  <c r="G13" i="69"/>
  <c r="F13" i="69"/>
  <c r="E13" i="69"/>
  <c r="G18" i="68"/>
  <c r="F18" i="68"/>
  <c r="F16" i="68" s="1"/>
  <c r="E18" i="68"/>
  <c r="E16" i="68" s="1"/>
  <c r="H16" i="68"/>
  <c r="G14" i="68"/>
  <c r="F14" i="68"/>
  <c r="E14" i="68"/>
  <c r="G13" i="68"/>
  <c r="F13" i="68"/>
  <c r="E13" i="68"/>
  <c r="H7" i="68"/>
  <c r="G7" i="68"/>
  <c r="F7" i="68"/>
  <c r="E7" i="68"/>
  <c r="L54" i="76"/>
  <c r="L50" i="76"/>
  <c r="L48" i="76"/>
  <c r="K46" i="76"/>
  <c r="J46" i="76"/>
  <c r="I46" i="76"/>
  <c r="L45" i="76"/>
  <c r="L44" i="76"/>
  <c r="L43" i="76"/>
  <c r="L42" i="76"/>
  <c r="L41" i="76"/>
  <c r="K52" i="76"/>
  <c r="K56" i="76" s="1"/>
  <c r="J52" i="76"/>
  <c r="J56" i="76" s="1"/>
  <c r="I52" i="76"/>
  <c r="L38" i="76"/>
  <c r="L37" i="76"/>
  <c r="L36" i="76"/>
  <c r="G54" i="76"/>
  <c r="D79" i="6" s="1"/>
  <c r="J79" i="6" s="1"/>
  <c r="L25" i="76"/>
  <c r="H136" i="74" s="1"/>
  <c r="L21" i="76"/>
  <c r="L19" i="76"/>
  <c r="H132" i="74" s="1"/>
  <c r="L17" i="76"/>
  <c r="H130" i="74" s="1"/>
  <c r="L14" i="76"/>
  <c r="L13" i="76"/>
  <c r="H126" i="74" s="1"/>
  <c r="L12" i="76"/>
  <c r="H125" i="74" s="1"/>
  <c r="L11" i="76"/>
  <c r="H124" i="74" s="1"/>
  <c r="L10" i="76"/>
  <c r="L7" i="76"/>
  <c r="L6" i="76"/>
  <c r="H119" i="74" s="1"/>
  <c r="L5" i="76"/>
  <c r="H118" i="74" s="1"/>
  <c r="G25" i="76"/>
  <c r="G21" i="76"/>
  <c r="D81" i="4" s="1"/>
  <c r="G19" i="76"/>
  <c r="G17" i="76"/>
  <c r="G11" i="76"/>
  <c r="G12" i="76"/>
  <c r="G13" i="76"/>
  <c r="G14" i="76"/>
  <c r="G10" i="76"/>
  <c r="G6" i="76"/>
  <c r="G7" i="76"/>
  <c r="G5" i="76"/>
  <c r="I83" i="76"/>
  <c r="I79" i="76"/>
  <c r="I77" i="76"/>
  <c r="I74" i="76"/>
  <c r="I73" i="76"/>
  <c r="I72" i="76"/>
  <c r="I71" i="76"/>
  <c r="I70" i="76"/>
  <c r="I67" i="76"/>
  <c r="I66" i="76"/>
  <c r="I65" i="76"/>
  <c r="I33" i="76"/>
  <c r="I62" i="76" s="1"/>
  <c r="J15" i="76"/>
  <c r="I15" i="76"/>
  <c r="L2" i="76"/>
  <c r="L33" i="76" s="1"/>
  <c r="L62" i="76" s="1"/>
  <c r="H91" i="33"/>
  <c r="G91" i="33"/>
  <c r="F91" i="33"/>
  <c r="E91" i="33"/>
  <c r="H86" i="33"/>
  <c r="G86" i="33"/>
  <c r="H67" i="33"/>
  <c r="G67" i="33"/>
  <c r="F67" i="33"/>
  <c r="H194" i="33"/>
  <c r="G194" i="33"/>
  <c r="F194" i="33"/>
  <c r="E194" i="33"/>
  <c r="H187" i="33"/>
  <c r="G187" i="33"/>
  <c r="F187" i="33"/>
  <c r="E187" i="33"/>
  <c r="F182" i="33"/>
  <c r="F62" i="33" s="1"/>
  <c r="E182" i="33"/>
  <c r="E62" i="33" s="1"/>
  <c r="H170" i="33"/>
  <c r="G170" i="33"/>
  <c r="F170" i="33"/>
  <c r="E170" i="33"/>
  <c r="H163" i="33"/>
  <c r="G163" i="33"/>
  <c r="F163" i="33"/>
  <c r="E163" i="33"/>
  <c r="F158" i="33"/>
  <c r="E158" i="33"/>
  <c r="H146" i="33"/>
  <c r="G146" i="33"/>
  <c r="F146" i="33"/>
  <c r="E146" i="33"/>
  <c r="E50" i="33" s="1"/>
  <c r="H139" i="33"/>
  <c r="G139" i="33"/>
  <c r="F139" i="33"/>
  <c r="E139" i="33"/>
  <c r="E43" i="33" s="1"/>
  <c r="F134" i="33"/>
  <c r="F86" i="33" s="1"/>
  <c r="H122" i="33"/>
  <c r="G122" i="33"/>
  <c r="F122" i="33"/>
  <c r="E122" i="33"/>
  <c r="H115" i="33"/>
  <c r="G115" i="33"/>
  <c r="F115" i="33"/>
  <c r="E115" i="33"/>
  <c r="F110" i="33"/>
  <c r="E110" i="33"/>
  <c r="E134" i="33" s="1"/>
  <c r="E86" i="33" s="1"/>
  <c r="H5" i="33"/>
  <c r="G5" i="33"/>
  <c r="F5" i="33"/>
  <c r="E5" i="33"/>
  <c r="H198" i="74"/>
  <c r="G198" i="74"/>
  <c r="F198" i="74"/>
  <c r="E198" i="74"/>
  <c r="H190" i="74"/>
  <c r="G190" i="74"/>
  <c r="F190" i="74"/>
  <c r="E190" i="74"/>
  <c r="H183" i="74"/>
  <c r="J183" i="74" s="1"/>
  <c r="G183" i="74"/>
  <c r="F183" i="74"/>
  <c r="E183" i="74"/>
  <c r="H175" i="74"/>
  <c r="J175" i="74" s="1"/>
  <c r="G175" i="74"/>
  <c r="F175" i="74"/>
  <c r="E175" i="74"/>
  <c r="H164" i="74"/>
  <c r="G164" i="74"/>
  <c r="F164" i="74"/>
  <c r="E164" i="74"/>
  <c r="F161" i="74"/>
  <c r="H157" i="74"/>
  <c r="G157" i="74"/>
  <c r="F157" i="74"/>
  <c r="E157" i="74"/>
  <c r="G145" i="74"/>
  <c r="E145" i="74"/>
  <c r="F115" i="74"/>
  <c r="F172" i="74" s="1"/>
  <c r="H99" i="74"/>
  <c r="G99" i="74"/>
  <c r="F99" i="74"/>
  <c r="E99" i="74"/>
  <c r="H92" i="74"/>
  <c r="G92" i="74"/>
  <c r="F92" i="74"/>
  <c r="E92" i="74"/>
  <c r="G86" i="74"/>
  <c r="G115" i="74" s="1"/>
  <c r="G172" i="74" s="1"/>
  <c r="F86" i="74"/>
  <c r="E86" i="74"/>
  <c r="E115" i="74" s="1"/>
  <c r="E172" i="74" s="1"/>
  <c r="H76" i="74"/>
  <c r="G76" i="74"/>
  <c r="F76" i="74"/>
  <c r="E76" i="74"/>
  <c r="H62" i="74"/>
  <c r="H65" i="74" s="1"/>
  <c r="G62" i="74"/>
  <c r="G65" i="74" s="1"/>
  <c r="H56" i="74"/>
  <c r="G56" i="74"/>
  <c r="F56" i="74"/>
  <c r="E56" i="74"/>
  <c r="H52" i="74"/>
  <c r="G52" i="74"/>
  <c r="F52" i="74"/>
  <c r="E52" i="74"/>
  <c r="H38" i="74"/>
  <c r="J38" i="74" s="1"/>
  <c r="G38" i="74"/>
  <c r="F38" i="74"/>
  <c r="E38" i="74"/>
  <c r="H22" i="74"/>
  <c r="H27" i="74" s="1"/>
  <c r="G22" i="74"/>
  <c r="G27" i="74" s="1"/>
  <c r="F22" i="74"/>
  <c r="F27" i="74" s="1"/>
  <c r="E22" i="74"/>
  <c r="G144" i="6"/>
  <c r="G2" i="6" s="1"/>
  <c r="G30" i="6" s="1"/>
  <c r="G58" i="6" s="1"/>
  <c r="G87" i="6" s="1"/>
  <c r="F144" i="6"/>
  <c r="E144" i="6"/>
  <c r="E2" i="6" s="1"/>
  <c r="E30" i="6" s="1"/>
  <c r="E58" i="6" s="1"/>
  <c r="E87" i="6" s="1"/>
  <c r="G165" i="6"/>
  <c r="F165" i="6"/>
  <c r="E165" i="6"/>
  <c r="H51" i="6"/>
  <c r="G51" i="6"/>
  <c r="F51" i="6"/>
  <c r="E51" i="6"/>
  <c r="F30" i="6"/>
  <c r="F58" i="6" s="1"/>
  <c r="F87" i="6" s="1"/>
  <c r="G161" i="6"/>
  <c r="F47" i="6"/>
  <c r="E47" i="6"/>
  <c r="G159" i="6"/>
  <c r="F159" i="6"/>
  <c r="E45" i="6"/>
  <c r="G42" i="6"/>
  <c r="F42" i="6"/>
  <c r="E42" i="6"/>
  <c r="G155" i="6"/>
  <c r="F41" i="6"/>
  <c r="E155" i="6"/>
  <c r="F154" i="6"/>
  <c r="E154" i="6"/>
  <c r="G39" i="6"/>
  <c r="F153" i="6"/>
  <c r="E153" i="6"/>
  <c r="G152" i="6"/>
  <c r="F152" i="6"/>
  <c r="G149" i="6"/>
  <c r="F149" i="6"/>
  <c r="E149" i="6"/>
  <c r="F148" i="6"/>
  <c r="E148" i="6"/>
  <c r="G33" i="6"/>
  <c r="F2" i="6"/>
  <c r="H106" i="4"/>
  <c r="G106" i="4"/>
  <c r="F106" i="4"/>
  <c r="E106" i="4"/>
  <c r="H99" i="4"/>
  <c r="G99" i="4"/>
  <c r="F99" i="4"/>
  <c r="E99" i="4"/>
  <c r="G33" i="4"/>
  <c r="G93" i="4" s="1"/>
  <c r="F33" i="4"/>
  <c r="F93" i="4" s="1"/>
  <c r="E33" i="4"/>
  <c r="E93" i="4" s="1"/>
  <c r="H15" i="4"/>
  <c r="G15" i="4"/>
  <c r="F15" i="4"/>
  <c r="E15" i="4"/>
  <c r="H8" i="4"/>
  <c r="G8" i="4"/>
  <c r="F8" i="4"/>
  <c r="E8" i="4"/>
  <c r="H71" i="14"/>
  <c r="G71" i="14"/>
  <c r="F71" i="14"/>
  <c r="E71" i="14"/>
  <c r="H70" i="14"/>
  <c r="G70" i="14"/>
  <c r="F70" i="14"/>
  <c r="E70" i="14"/>
  <c r="H67" i="14"/>
  <c r="G67" i="14"/>
  <c r="F67" i="14"/>
  <c r="E67" i="14"/>
  <c r="H66" i="14"/>
  <c r="H65" i="14"/>
  <c r="G65" i="14"/>
  <c r="F65" i="14"/>
  <c r="E65" i="14"/>
  <c r="H64" i="14"/>
  <c r="G64" i="14"/>
  <c r="F64" i="14"/>
  <c r="E64" i="14"/>
  <c r="H63" i="14"/>
  <c r="G63" i="14"/>
  <c r="F63" i="14"/>
  <c r="E63" i="14"/>
  <c r="H20" i="14"/>
  <c r="G20" i="14"/>
  <c r="G22" i="14" s="1"/>
  <c r="F20" i="14"/>
  <c r="F22" i="14" s="1"/>
  <c r="F27" i="14" s="1"/>
  <c r="F31" i="14" s="1"/>
  <c r="F35" i="14" s="1"/>
  <c r="E20" i="14"/>
  <c r="E22" i="14" s="1"/>
  <c r="E27" i="14" s="1"/>
  <c r="E31" i="14" s="1"/>
  <c r="E35" i="14" s="1"/>
  <c r="E38" i="14" s="1"/>
  <c r="H13" i="14"/>
  <c r="G13" i="14"/>
  <c r="G15" i="14" s="1"/>
  <c r="G62" i="14" s="1"/>
  <c r="F13" i="14"/>
  <c r="F15" i="14" s="1"/>
  <c r="F62" i="14" s="1"/>
  <c r="E13" i="14"/>
  <c r="G19" i="33" l="1"/>
  <c r="G26" i="33"/>
  <c r="D123" i="74"/>
  <c r="D70" i="4"/>
  <c r="D124" i="74"/>
  <c r="D71" i="4"/>
  <c r="D118" i="74"/>
  <c r="D65" i="4"/>
  <c r="D130" i="74"/>
  <c r="D77" i="4"/>
  <c r="D120" i="74"/>
  <c r="D67" i="4"/>
  <c r="D126" i="74"/>
  <c r="D73" i="4"/>
  <c r="D132" i="74"/>
  <c r="D79" i="4"/>
  <c r="D136" i="74"/>
  <c r="D85" i="4"/>
  <c r="D127" i="74"/>
  <c r="D74" i="4"/>
  <c r="D119" i="74"/>
  <c r="D66" i="4"/>
  <c r="D125" i="74"/>
  <c r="D72" i="4"/>
  <c r="J81" i="4"/>
  <c r="H15" i="14"/>
  <c r="H22" i="14"/>
  <c r="J66" i="14"/>
  <c r="J67" i="14"/>
  <c r="J70" i="14"/>
  <c r="J71" i="14"/>
  <c r="J63" i="14"/>
  <c r="J64" i="14"/>
  <c r="J65" i="14"/>
  <c r="J13" i="70"/>
  <c r="F8" i="6"/>
  <c r="I8" i="89"/>
  <c r="L8" i="89" s="1"/>
  <c r="F15" i="6"/>
  <c r="I15" i="89"/>
  <c r="L15" i="89" s="1"/>
  <c r="H8" i="6"/>
  <c r="H15" i="6"/>
  <c r="H129" i="6" s="1"/>
  <c r="E8" i="6"/>
  <c r="I8" i="90"/>
  <c r="L8" i="90" s="1"/>
  <c r="E15" i="6"/>
  <c r="I15" i="90"/>
  <c r="L15" i="90" s="1"/>
  <c r="G8" i="6"/>
  <c r="I8" i="88"/>
  <c r="L8" i="88" s="1"/>
  <c r="G15" i="6"/>
  <c r="I15" i="88"/>
  <c r="L15" i="88" s="1"/>
  <c r="J46" i="73"/>
  <c r="L72" i="76"/>
  <c r="L70" i="76"/>
  <c r="H123" i="74"/>
  <c r="L74" i="76"/>
  <c r="H127" i="74"/>
  <c r="L67" i="76"/>
  <c r="H120" i="74"/>
  <c r="L79" i="76"/>
  <c r="J34" i="69"/>
  <c r="F43" i="33"/>
  <c r="F50" i="33"/>
  <c r="E26" i="33"/>
  <c r="G43" i="33"/>
  <c r="G50" i="33"/>
  <c r="H19" i="33"/>
  <c r="H26" i="33"/>
  <c r="E124" i="33"/>
  <c r="E19" i="33"/>
  <c r="F124" i="33"/>
  <c r="F19" i="33"/>
  <c r="F26" i="33"/>
  <c r="H43" i="33"/>
  <c r="H50" i="33"/>
  <c r="L73" i="76"/>
  <c r="L66" i="76"/>
  <c r="L15" i="76"/>
  <c r="H128" i="74" s="1"/>
  <c r="O54" i="76"/>
  <c r="L65" i="76"/>
  <c r="L46" i="76"/>
  <c r="L8" i="76"/>
  <c r="H121" i="74" s="1"/>
  <c r="L77" i="76"/>
  <c r="H35" i="6"/>
  <c r="H39" i="6"/>
  <c r="H40" i="6"/>
  <c r="H165" i="6"/>
  <c r="F13" i="73"/>
  <c r="G13" i="73"/>
  <c r="G124" i="33"/>
  <c r="E105" i="74"/>
  <c r="H105" i="74"/>
  <c r="H109" i="74" s="1"/>
  <c r="G105" i="74"/>
  <c r="G74" i="74" s="1"/>
  <c r="F105" i="74"/>
  <c r="F109" i="74" s="1"/>
  <c r="H187" i="74"/>
  <c r="H194" i="74" s="1"/>
  <c r="F51" i="73"/>
  <c r="G12" i="68"/>
  <c r="H101" i="33"/>
  <c r="F101" i="33"/>
  <c r="F105" i="33" s="1"/>
  <c r="G77" i="33"/>
  <c r="G81" i="33" s="1"/>
  <c r="E77" i="33"/>
  <c r="E81" i="33" s="1"/>
  <c r="E196" i="33"/>
  <c r="E200" i="33" s="1"/>
  <c r="F77" i="33"/>
  <c r="F81" i="33" s="1"/>
  <c r="H77" i="33"/>
  <c r="G187" i="74"/>
  <c r="G194" i="74" s="1"/>
  <c r="F187" i="74"/>
  <c r="F194" i="74" s="1"/>
  <c r="F59" i="74"/>
  <c r="F112" i="4"/>
  <c r="F116" i="4" s="1"/>
  <c r="H112" i="4"/>
  <c r="G112" i="4"/>
  <c r="G116" i="4" s="1"/>
  <c r="F39" i="6"/>
  <c r="D33" i="4"/>
  <c r="D2" i="68"/>
  <c r="D2" i="69" s="1"/>
  <c r="D2" i="70" s="1"/>
  <c r="D25" i="70" s="1"/>
  <c r="D2" i="33"/>
  <c r="D86" i="74"/>
  <c r="D115" i="74" s="1"/>
  <c r="D145" i="74" s="1"/>
  <c r="D172" i="74" s="1"/>
  <c r="D30" i="6"/>
  <c r="D58" i="6" s="1"/>
  <c r="D87" i="6" s="1"/>
  <c r="I23" i="76"/>
  <c r="J23" i="76"/>
  <c r="J27" i="76" s="1"/>
  <c r="L83" i="76"/>
  <c r="I75" i="76"/>
  <c r="L71" i="76"/>
  <c r="E41" i="6"/>
  <c r="H33" i="6"/>
  <c r="F45" i="6"/>
  <c r="F156" i="6"/>
  <c r="F38" i="6"/>
  <c r="H45" i="6"/>
  <c r="G51" i="73"/>
  <c r="E13" i="73"/>
  <c r="F12" i="68"/>
  <c r="G16" i="68"/>
  <c r="H124" i="33"/>
  <c r="F148" i="33"/>
  <c r="H148" i="33"/>
  <c r="H172" i="33"/>
  <c r="E101" i="33"/>
  <c r="E105" i="33" s="1"/>
  <c r="G101" i="33"/>
  <c r="G105" i="33" s="1"/>
  <c r="G196" i="33"/>
  <c r="G200" i="33" s="1"/>
  <c r="E148" i="33"/>
  <c r="G148" i="33"/>
  <c r="F172" i="33"/>
  <c r="F176" i="33" s="1"/>
  <c r="E172" i="33"/>
  <c r="E176" i="33" s="1"/>
  <c r="G172" i="33"/>
  <c r="G176" i="33" s="1"/>
  <c r="F196" i="33"/>
  <c r="F200" i="33" s="1"/>
  <c r="H196" i="33"/>
  <c r="F66" i="14"/>
  <c r="G66" i="14"/>
  <c r="G68" i="14" s="1"/>
  <c r="G73" i="14" s="1"/>
  <c r="E36" i="6"/>
  <c r="G153" i="6"/>
  <c r="G41" i="6"/>
  <c r="G156" i="6"/>
  <c r="G34" i="6"/>
  <c r="G38" i="6"/>
  <c r="E40" i="6"/>
  <c r="G47" i="6"/>
  <c r="G147" i="6"/>
  <c r="E34" i="6"/>
  <c r="F147" i="6"/>
  <c r="E35" i="6"/>
  <c r="E39" i="6"/>
  <c r="F40" i="6"/>
  <c r="G148" i="6"/>
  <c r="E156" i="6"/>
  <c r="F161" i="6"/>
  <c r="G23" i="4"/>
  <c r="I23" i="88" s="1"/>
  <c r="L23" i="88" s="1"/>
  <c r="H34" i="6"/>
  <c r="E152" i="6"/>
  <c r="E38" i="6"/>
  <c r="H47" i="6"/>
  <c r="E161" i="6"/>
  <c r="E112" i="4"/>
  <c r="E116" i="4" s="1"/>
  <c r="E147" i="6"/>
  <c r="E33" i="6"/>
  <c r="F33" i="6"/>
  <c r="F34" i="6"/>
  <c r="F35" i="6"/>
  <c r="H41" i="6"/>
  <c r="H42" i="6"/>
  <c r="F155" i="6"/>
  <c r="E159" i="6"/>
  <c r="F23" i="4"/>
  <c r="I23" i="89" s="1"/>
  <c r="L23" i="89" s="1"/>
  <c r="H38" i="6"/>
  <c r="G154" i="6"/>
  <c r="H23" i="4"/>
  <c r="G35" i="6"/>
  <c r="G40" i="6"/>
  <c r="G45" i="6"/>
  <c r="I81" i="76"/>
  <c r="L52" i="76"/>
  <c r="I56" i="76"/>
  <c r="I68" i="76"/>
  <c r="L39" i="76"/>
  <c r="E187" i="74"/>
  <c r="E74" i="74"/>
  <c r="E109" i="74"/>
  <c r="H73" i="74"/>
  <c r="H67" i="74"/>
  <c r="H71" i="74" s="1"/>
  <c r="H55" i="74"/>
  <c r="H57" i="74"/>
  <c r="F55" i="74"/>
  <c r="F73" i="74"/>
  <c r="F67" i="74"/>
  <c r="F71" i="74" s="1"/>
  <c r="F57" i="74"/>
  <c r="F60" i="74" s="1"/>
  <c r="G55" i="74"/>
  <c r="G73" i="74"/>
  <c r="G67" i="74"/>
  <c r="G71" i="74" s="1"/>
  <c r="G57" i="74"/>
  <c r="E27" i="74"/>
  <c r="F68" i="14"/>
  <c r="E66" i="14"/>
  <c r="E23" i="4"/>
  <c r="I23" i="90" s="1"/>
  <c r="L23" i="90" s="1"/>
  <c r="G27" i="14"/>
  <c r="G31" i="14" s="1"/>
  <c r="G35" i="14" s="1"/>
  <c r="E15" i="14"/>
  <c r="H74" i="74" l="1"/>
  <c r="F62" i="74"/>
  <c r="G109" i="74"/>
  <c r="J66" i="4"/>
  <c r="J85" i="4"/>
  <c r="J73" i="4"/>
  <c r="J71" i="4"/>
  <c r="G134" i="74"/>
  <c r="G83" i="4"/>
  <c r="F134" i="74"/>
  <c r="F83" i="4"/>
  <c r="G121" i="74"/>
  <c r="G68" i="4"/>
  <c r="E121" i="74"/>
  <c r="E68" i="4"/>
  <c r="F121" i="74"/>
  <c r="F68" i="4"/>
  <c r="J72" i="4"/>
  <c r="J74" i="4"/>
  <c r="J79" i="4"/>
  <c r="J67" i="4"/>
  <c r="J65" i="4"/>
  <c r="J70" i="4"/>
  <c r="G128" i="74"/>
  <c r="G75" i="4"/>
  <c r="E128" i="74"/>
  <c r="E75" i="4"/>
  <c r="F128" i="74"/>
  <c r="F75" i="4"/>
  <c r="J77" i="4"/>
  <c r="E134" i="74"/>
  <c r="E83" i="4"/>
  <c r="H27" i="14"/>
  <c r="H62" i="14"/>
  <c r="D93" i="4"/>
  <c r="D62" i="4"/>
  <c r="G129" i="6"/>
  <c r="I46" i="88"/>
  <c r="E129" i="6"/>
  <c r="E157" i="6" s="1"/>
  <c r="I46" i="90"/>
  <c r="F129" i="6"/>
  <c r="F157" i="6" s="1"/>
  <c r="I46" i="89"/>
  <c r="H21" i="6"/>
  <c r="H122" i="6"/>
  <c r="G21" i="6"/>
  <c r="G122" i="6"/>
  <c r="G150" i="6" s="1"/>
  <c r="I39" i="88"/>
  <c r="E122" i="6"/>
  <c r="E150" i="6" s="1"/>
  <c r="E21" i="6"/>
  <c r="I39" i="90"/>
  <c r="F21" i="6"/>
  <c r="F122" i="6"/>
  <c r="I39" i="89"/>
  <c r="D116" i="6"/>
  <c r="D144" i="6" s="1"/>
  <c r="J33" i="69"/>
  <c r="G152" i="33"/>
  <c r="G56" i="33" s="1"/>
  <c r="G52" i="33"/>
  <c r="H28" i="33"/>
  <c r="G128" i="33"/>
  <c r="G32" i="33" s="1"/>
  <c r="G28" i="33"/>
  <c r="F128" i="33"/>
  <c r="F32" i="33" s="1"/>
  <c r="F28" i="33"/>
  <c r="E152" i="33"/>
  <c r="E56" i="33" s="1"/>
  <c r="E52" i="33"/>
  <c r="F152" i="33"/>
  <c r="F56" i="33" s="1"/>
  <c r="F52" i="33"/>
  <c r="H52" i="33"/>
  <c r="D110" i="33"/>
  <c r="D134" i="33" s="1"/>
  <c r="D86" i="33" s="1"/>
  <c r="D14" i="33"/>
  <c r="D38" i="33" s="1"/>
  <c r="E128" i="33"/>
  <c r="E32" i="33" s="1"/>
  <c r="E28" i="33"/>
  <c r="L75" i="76"/>
  <c r="L23" i="76"/>
  <c r="I27" i="76"/>
  <c r="L27" i="76" s="1"/>
  <c r="H138" i="74" s="1"/>
  <c r="L68" i="76"/>
  <c r="H176" i="33"/>
  <c r="H152" i="33"/>
  <c r="H200" i="33"/>
  <c r="H116" i="4"/>
  <c r="H105" i="33"/>
  <c r="H81" i="33"/>
  <c r="H161" i="6"/>
  <c r="H43" i="6"/>
  <c r="H159" i="6"/>
  <c r="H148" i="6"/>
  <c r="H149" i="6"/>
  <c r="H147" i="6"/>
  <c r="H153" i="6"/>
  <c r="H154" i="6"/>
  <c r="H36" i="6"/>
  <c r="H156" i="6"/>
  <c r="H128" i="33"/>
  <c r="G77" i="74"/>
  <c r="F74" i="74"/>
  <c r="F77" i="74" s="1"/>
  <c r="E43" i="6"/>
  <c r="D2" i="71"/>
  <c r="D2" i="72" s="1"/>
  <c r="D2" i="73" s="1"/>
  <c r="D40" i="73" s="1"/>
  <c r="D47" i="70"/>
  <c r="F36" i="6"/>
  <c r="F150" i="6"/>
  <c r="H152" i="6"/>
  <c r="E27" i="4"/>
  <c r="I27" i="90" s="1"/>
  <c r="L27" i="90" s="1"/>
  <c r="G27" i="4"/>
  <c r="I27" i="88" s="1"/>
  <c r="L27" i="88" s="1"/>
  <c r="G36" i="6"/>
  <c r="F43" i="6"/>
  <c r="G43" i="6"/>
  <c r="H27" i="4"/>
  <c r="F27" i="4"/>
  <c r="I27" i="89" s="1"/>
  <c r="L27" i="89" s="1"/>
  <c r="H155" i="6"/>
  <c r="E62" i="14"/>
  <c r="F73" i="14"/>
  <c r="L56" i="76"/>
  <c r="E194" i="74"/>
  <c r="H77" i="74"/>
  <c r="E67" i="74"/>
  <c r="E71" i="74" s="1"/>
  <c r="E55" i="74"/>
  <c r="E73" i="74"/>
  <c r="E77" i="74" s="1"/>
  <c r="F65" i="74"/>
  <c r="E59" i="74"/>
  <c r="E57" i="74"/>
  <c r="E60" i="74" s="1"/>
  <c r="F138" i="74" l="1"/>
  <c r="F87" i="4"/>
  <c r="E138" i="74"/>
  <c r="E87" i="4"/>
  <c r="G138" i="74"/>
  <c r="G87" i="4"/>
  <c r="H68" i="14"/>
  <c r="H31" i="14"/>
  <c r="I68" i="89"/>
  <c r="L39" i="89"/>
  <c r="E135" i="6"/>
  <c r="E163" i="6" s="1"/>
  <c r="E25" i="6"/>
  <c r="E53" i="6" s="1"/>
  <c r="I52" i="90"/>
  <c r="G25" i="6"/>
  <c r="G135" i="6"/>
  <c r="G163" i="6" s="1"/>
  <c r="I52" i="88"/>
  <c r="H25" i="6"/>
  <c r="H139" i="6" s="1"/>
  <c r="H135" i="6"/>
  <c r="L46" i="90"/>
  <c r="I75" i="90"/>
  <c r="F25" i="6"/>
  <c r="F135" i="6"/>
  <c r="F163" i="6" s="1"/>
  <c r="I52" i="89"/>
  <c r="L39" i="88"/>
  <c r="I68" i="88"/>
  <c r="I75" i="89"/>
  <c r="L46" i="89"/>
  <c r="L46" i="88"/>
  <c r="I75" i="88"/>
  <c r="L39" i="90"/>
  <c r="I68" i="90"/>
  <c r="L81" i="76"/>
  <c r="H134" i="74"/>
  <c r="D158" i="33"/>
  <c r="D182" i="33" s="1"/>
  <c r="D62" i="33" s="1"/>
  <c r="H32" i="33"/>
  <c r="H56" i="33"/>
  <c r="L85" i="76"/>
  <c r="I85" i="76"/>
  <c r="H150" i="6"/>
  <c r="H157" i="6"/>
  <c r="H49" i="6"/>
  <c r="E49" i="6"/>
  <c r="E68" i="14"/>
  <c r="G157" i="6"/>
  <c r="G49" i="6"/>
  <c r="F49" i="6"/>
  <c r="E62" i="74"/>
  <c r="E65" i="74" l="1"/>
  <c r="D59" i="74"/>
  <c r="J59" i="74" s="1"/>
  <c r="H73" i="14"/>
  <c r="H35" i="14"/>
  <c r="I81" i="89"/>
  <c r="L52" i="89"/>
  <c r="I81" i="88"/>
  <c r="L52" i="88"/>
  <c r="L75" i="90"/>
  <c r="E100" i="6" s="1"/>
  <c r="E71" i="6"/>
  <c r="F139" i="6"/>
  <c r="F167" i="6" s="1"/>
  <c r="I56" i="89"/>
  <c r="G139" i="6"/>
  <c r="G167" i="6" s="1"/>
  <c r="I56" i="88"/>
  <c r="F64" i="6"/>
  <c r="L68" i="89"/>
  <c r="F93" i="6" s="1"/>
  <c r="L75" i="89"/>
  <c r="F100" i="6" s="1"/>
  <c r="F71" i="6"/>
  <c r="E139" i="6"/>
  <c r="E167" i="6" s="1"/>
  <c r="I56" i="90"/>
  <c r="E64" i="6"/>
  <c r="L68" i="90"/>
  <c r="E93" i="6" s="1"/>
  <c r="L75" i="88"/>
  <c r="G100" i="6" s="1"/>
  <c r="G71" i="6"/>
  <c r="G64" i="6"/>
  <c r="L68" i="88"/>
  <c r="G93" i="6" s="1"/>
  <c r="L52" i="90"/>
  <c r="I81" i="90"/>
  <c r="H163" i="6"/>
  <c r="H53" i="6"/>
  <c r="E73" i="14"/>
  <c r="F53" i="6"/>
  <c r="G53" i="6"/>
  <c r="I85" i="89" l="1"/>
  <c r="L56" i="89"/>
  <c r="G77" i="6"/>
  <c r="L81" i="88"/>
  <c r="G106" i="6" s="1"/>
  <c r="E77" i="6"/>
  <c r="L81" i="90"/>
  <c r="E106" i="6" s="1"/>
  <c r="L56" i="90"/>
  <c r="I85" i="90"/>
  <c r="I85" i="88"/>
  <c r="L56" i="88"/>
  <c r="F77" i="6"/>
  <c r="L81" i="89"/>
  <c r="F106" i="6" s="1"/>
  <c r="H167" i="6"/>
  <c r="L85" i="88" l="1"/>
  <c r="G110" i="6" s="1"/>
  <c r="G81" i="6"/>
  <c r="L85" i="89"/>
  <c r="F110" i="6" s="1"/>
  <c r="F81" i="6"/>
  <c r="E81" i="6"/>
  <c r="L85" i="90"/>
  <c r="E110" i="6" s="1"/>
  <c r="D91" i="33"/>
  <c r="D67" i="33"/>
  <c r="D92" i="74"/>
  <c r="J92" i="74" s="1"/>
  <c r="D8" i="4"/>
  <c r="D8" i="6" s="1"/>
  <c r="D99" i="4"/>
  <c r="D122" i="6" l="1"/>
  <c r="J122" i="6" s="1"/>
  <c r="J8" i="6"/>
  <c r="J8" i="4"/>
  <c r="J99" i="4"/>
  <c r="D45" i="76"/>
  <c r="D48" i="76"/>
  <c r="D38" i="76"/>
  <c r="D44" i="76"/>
  <c r="D50" i="76"/>
  <c r="D37" i="76"/>
  <c r="D43" i="76"/>
  <c r="D36" i="76"/>
  <c r="D41" i="76"/>
  <c r="D42" i="76"/>
  <c r="D101" i="33"/>
  <c r="D77" i="33"/>
  <c r="D157" i="74"/>
  <c r="D164" i="74"/>
  <c r="D13" i="14"/>
  <c r="J13" i="14" s="1"/>
  <c r="G43" i="76" l="1"/>
  <c r="G38" i="76"/>
  <c r="G42" i="76"/>
  <c r="G37" i="76"/>
  <c r="G48" i="76"/>
  <c r="G41" i="76"/>
  <c r="G50" i="76"/>
  <c r="G45" i="76"/>
  <c r="G44" i="76"/>
  <c r="J48" i="4"/>
  <c r="D39" i="76"/>
  <c r="G36" i="76"/>
  <c r="D105" i="33"/>
  <c r="D81" i="33"/>
  <c r="D15" i="14"/>
  <c r="J15" i="14" s="1"/>
  <c r="O37" i="76" l="1"/>
  <c r="D62" i="6"/>
  <c r="O50" i="76"/>
  <c r="D75" i="6"/>
  <c r="J75" i="6" s="1"/>
  <c r="O44" i="76"/>
  <c r="D69" i="6"/>
  <c r="O41" i="76"/>
  <c r="D66" i="6"/>
  <c r="J66" i="6" s="1"/>
  <c r="O38" i="76"/>
  <c r="D63" i="6"/>
  <c r="O45" i="76"/>
  <c r="D70" i="6"/>
  <c r="J70" i="6" s="1"/>
  <c r="O42" i="76"/>
  <c r="D67" i="6"/>
  <c r="O36" i="76"/>
  <c r="D61" i="6"/>
  <c r="J61" i="6" s="1"/>
  <c r="O48" i="76"/>
  <c r="D73" i="6"/>
  <c r="O43" i="76"/>
  <c r="D68" i="6"/>
  <c r="J68" i="6" s="1"/>
  <c r="J69" i="6"/>
  <c r="J63" i="6"/>
  <c r="J73" i="6"/>
  <c r="J67" i="6"/>
  <c r="J62" i="6"/>
  <c r="D62" i="14"/>
  <c r="J62" i="14" l="1"/>
  <c r="D46" i="76"/>
  <c r="D15" i="76"/>
  <c r="F46" i="76"/>
  <c r="E46" i="76"/>
  <c r="E15" i="76"/>
  <c r="D5" i="33"/>
  <c r="D99" i="74"/>
  <c r="J99" i="74" s="1"/>
  <c r="D106" i="4"/>
  <c r="D15" i="4"/>
  <c r="D15" i="6" s="1"/>
  <c r="D129" i="6" l="1"/>
  <c r="J129" i="6" s="1"/>
  <c r="J15" i="6"/>
  <c r="D21" i="6"/>
  <c r="J106" i="4"/>
  <c r="J56" i="4"/>
  <c r="J15" i="4"/>
  <c r="J5" i="33"/>
  <c r="G46" i="76"/>
  <c r="G15" i="76"/>
  <c r="O46" i="76" l="1"/>
  <c r="D71" i="6"/>
  <c r="J71" i="6" s="1"/>
  <c r="D128" i="74"/>
  <c r="D75" i="4"/>
  <c r="D135" i="6"/>
  <c r="J135" i="6" s="1"/>
  <c r="D25" i="6"/>
  <c r="J21" i="6"/>
  <c r="J75" i="4" l="1"/>
  <c r="D139" i="6"/>
  <c r="J139" i="6" s="1"/>
  <c r="J25" i="6"/>
  <c r="J60" i="14" l="1"/>
  <c r="D56" i="74" l="1"/>
  <c r="J56" i="74" l="1"/>
  <c r="D52" i="74" l="1"/>
  <c r="J52" i="74" s="1"/>
  <c r="D76" i="74" l="1"/>
  <c r="J76" i="74" s="1"/>
  <c r="D198" i="74" l="1"/>
  <c r="D190" i="74"/>
  <c r="J198" i="74" l="1"/>
  <c r="J190" i="74"/>
  <c r="D187" i="74"/>
  <c r="J187" i="74" l="1"/>
  <c r="D194" i="74"/>
  <c r="J194" i="74" l="1"/>
  <c r="N37" i="76"/>
  <c r="N38" i="76"/>
  <c r="N41" i="76"/>
  <c r="N42" i="76"/>
  <c r="N43" i="76"/>
  <c r="N44" i="76"/>
  <c r="N45" i="76"/>
  <c r="N48" i="76"/>
  <c r="N50" i="76"/>
  <c r="N54" i="76"/>
  <c r="N36" i="76"/>
  <c r="N6" i="76"/>
  <c r="N7" i="76"/>
  <c r="N10" i="76"/>
  <c r="N11" i="76"/>
  <c r="N12" i="76"/>
  <c r="N13" i="76"/>
  <c r="N14" i="76"/>
  <c r="N17" i="76"/>
  <c r="N19" i="76"/>
  <c r="N21" i="76"/>
  <c r="N25" i="76"/>
  <c r="N5" i="76"/>
  <c r="G2" i="76" l="1"/>
  <c r="G33" i="76" s="1"/>
  <c r="G62" i="76" s="1"/>
  <c r="D66" i="76"/>
  <c r="D73" i="76"/>
  <c r="D71" i="76"/>
  <c r="D65" i="76"/>
  <c r="D33" i="76"/>
  <c r="D62" i="76" s="1"/>
  <c r="G8" i="76" l="1"/>
  <c r="G39" i="76"/>
  <c r="O10" i="76"/>
  <c r="O19" i="76"/>
  <c r="N39" i="76"/>
  <c r="N8" i="76"/>
  <c r="N46" i="76"/>
  <c r="O5" i="76"/>
  <c r="O6" i="76"/>
  <c r="O7" i="76"/>
  <c r="O14" i="76"/>
  <c r="O12" i="76"/>
  <c r="O25" i="76"/>
  <c r="E23" i="76"/>
  <c r="E27" i="76" s="1"/>
  <c r="F52" i="76"/>
  <c r="F56" i="76" s="1"/>
  <c r="D52" i="76"/>
  <c r="G73" i="76"/>
  <c r="D98" i="6" s="1"/>
  <c r="D23" i="76"/>
  <c r="G79" i="76"/>
  <c r="D104" i="6" s="1"/>
  <c r="O13" i="76"/>
  <c r="E52" i="76"/>
  <c r="E56" i="76" s="1"/>
  <c r="D70" i="76"/>
  <c r="D72" i="76"/>
  <c r="D74" i="76"/>
  <c r="D75" i="76"/>
  <c r="D68" i="76"/>
  <c r="D77" i="76"/>
  <c r="D79" i="76"/>
  <c r="O11" i="76"/>
  <c r="O17" i="76"/>
  <c r="O21" i="76"/>
  <c r="D67" i="76"/>
  <c r="D83" i="76"/>
  <c r="O39" i="76" l="1"/>
  <c r="D64" i="6"/>
  <c r="J64" i="6" s="1"/>
  <c r="D121" i="74"/>
  <c r="D68" i="4"/>
  <c r="G52" i="76"/>
  <c r="G23" i="76"/>
  <c r="D27" i="76"/>
  <c r="G27" i="76" s="1"/>
  <c r="N23" i="76"/>
  <c r="N15" i="76"/>
  <c r="D56" i="76"/>
  <c r="N52" i="76"/>
  <c r="O8" i="76"/>
  <c r="D81" i="76"/>
  <c r="G72" i="76"/>
  <c r="D97" i="6" s="1"/>
  <c r="G77" i="76"/>
  <c r="D102" i="6" s="1"/>
  <c r="G83" i="76"/>
  <c r="D108" i="6" s="1"/>
  <c r="G67" i="76"/>
  <c r="D92" i="6" s="1"/>
  <c r="G65" i="76"/>
  <c r="D90" i="6" s="1"/>
  <c r="G74" i="76"/>
  <c r="D99" i="6" s="1"/>
  <c r="G70" i="76"/>
  <c r="D95" i="6" s="1"/>
  <c r="G66" i="76"/>
  <c r="D91" i="6" s="1"/>
  <c r="G71" i="76"/>
  <c r="D96" i="6" s="1"/>
  <c r="O52" i="76" l="1"/>
  <c r="D77" i="6"/>
  <c r="J77" i="6" s="1"/>
  <c r="D87" i="4"/>
  <c r="D83" i="4"/>
  <c r="J68" i="4"/>
  <c r="N56" i="76"/>
  <c r="G56" i="76"/>
  <c r="N27" i="76"/>
  <c r="D85" i="76"/>
  <c r="O23" i="76"/>
  <c r="O27" i="76"/>
  <c r="G81" i="76"/>
  <c r="D106" i="6" s="1"/>
  <c r="G68" i="76"/>
  <c r="D93" i="6" s="1"/>
  <c r="O15" i="76"/>
  <c r="O56" i="76" l="1"/>
  <c r="D81" i="6"/>
  <c r="J81" i="6" s="1"/>
  <c r="J83" i="4"/>
  <c r="J87" i="4"/>
  <c r="G85" i="76"/>
  <c r="D110" i="6" s="1"/>
  <c r="G75" i="76"/>
  <c r="D100" i="6" s="1"/>
  <c r="D22" i="74"/>
  <c r="J22" i="74" s="1"/>
  <c r="D27" i="74" l="1"/>
  <c r="D73" i="74" l="1"/>
  <c r="J73" i="74" s="1"/>
  <c r="J27" i="74"/>
  <c r="D67" i="74"/>
  <c r="J67" i="74" s="1"/>
  <c r="D68" i="14"/>
  <c r="J68" i="14" s="1"/>
  <c r="D55" i="74"/>
  <c r="D57" i="74"/>
  <c r="J87" i="74"/>
  <c r="J173" i="74" s="1"/>
  <c r="J57" i="74" l="1"/>
  <c r="D60" i="74"/>
  <c r="J55" i="74"/>
  <c r="D71" i="74"/>
  <c r="J71" i="74" s="1"/>
  <c r="D73" i="14"/>
  <c r="J41" i="73"/>
  <c r="D8" i="73"/>
  <c r="J26" i="70"/>
  <c r="J48" i="70" s="1"/>
  <c r="J35" i="69"/>
  <c r="D13" i="69"/>
  <c r="D16" i="68"/>
  <c r="J16" i="68" s="1"/>
  <c r="D14" i="68"/>
  <c r="D13" i="68"/>
  <c r="D7" i="68"/>
  <c r="J60" i="74" l="1"/>
  <c r="D62" i="74"/>
  <c r="J8" i="73"/>
  <c r="D13" i="73"/>
  <c r="J13" i="73" s="1"/>
  <c r="J7" i="68"/>
  <c r="J13" i="69"/>
  <c r="J73" i="14"/>
  <c r="D12" i="68"/>
  <c r="D105" i="74"/>
  <c r="J62" i="74" l="1"/>
  <c r="D65" i="74"/>
  <c r="J65" i="74" s="1"/>
  <c r="J105" i="74"/>
  <c r="D134" i="74"/>
  <c r="D74" i="74"/>
  <c r="J74" i="74" s="1"/>
  <c r="D109" i="74"/>
  <c r="J109" i="74" l="1"/>
  <c r="D138" i="74"/>
  <c r="D77" i="74"/>
  <c r="J77" i="74" s="1"/>
  <c r="D165" i="6" l="1"/>
  <c r="D51" i="6" l="1"/>
  <c r="J34" i="4" l="1"/>
  <c r="J94" i="4" l="1"/>
  <c r="J63" i="4"/>
  <c r="D163" i="33"/>
  <c r="D115" i="33"/>
  <c r="D19" i="33" l="1"/>
  <c r="J40" i="4" l="1"/>
  <c r="D36" i="6"/>
  <c r="D112" i="4"/>
  <c r="D23" i="4"/>
  <c r="J23" i="4" s="1"/>
  <c r="D20" i="14"/>
  <c r="J20" i="14" l="1"/>
  <c r="J112" i="4"/>
  <c r="D27" i="4"/>
  <c r="J27" i="4" s="1"/>
  <c r="D116" i="4"/>
  <c r="D22" i="14"/>
  <c r="J22" i="14" l="1"/>
  <c r="J116" i="4"/>
  <c r="D27" i="14"/>
  <c r="J27" i="14" l="1"/>
  <c r="D53" i="6"/>
  <c r="D31" i="14"/>
  <c r="J31" i="14" l="1"/>
  <c r="D167" i="6"/>
  <c r="D35" i="14"/>
  <c r="J35" i="14" l="1"/>
  <c r="D194" i="33"/>
  <c r="D187" i="33"/>
  <c r="D170" i="33"/>
  <c r="D146" i="33"/>
  <c r="D139" i="33"/>
  <c r="D122" i="33"/>
  <c r="D33" i="6"/>
  <c r="D34" i="6"/>
  <c r="D35" i="6"/>
  <c r="D38" i="6"/>
  <c r="D39" i="6"/>
  <c r="D40" i="6"/>
  <c r="D41" i="6"/>
  <c r="D42" i="6"/>
  <c r="D45" i="6"/>
  <c r="D47" i="6"/>
  <c r="D147" i="6"/>
  <c r="D148" i="6"/>
  <c r="D149" i="6"/>
  <c r="D152" i="6"/>
  <c r="D153" i="6"/>
  <c r="D154" i="6"/>
  <c r="D155" i="6"/>
  <c r="D156" i="6"/>
  <c r="D159" i="6"/>
  <c r="D161" i="6"/>
  <c r="D26" i="33" l="1"/>
  <c r="D43" i="33"/>
  <c r="D50" i="33"/>
  <c r="D196" i="33"/>
  <c r="D172" i="33"/>
  <c r="D124" i="33"/>
  <c r="D148" i="33"/>
  <c r="D52" i="33" l="1"/>
  <c r="D28" i="33"/>
  <c r="D152" i="33"/>
  <c r="D128" i="33"/>
  <c r="D176" i="33"/>
  <c r="D200" i="33"/>
  <c r="D150" i="6"/>
  <c r="D32" i="33" l="1"/>
  <c r="D56" i="33"/>
  <c r="D157" i="6"/>
  <c r="D163" i="6" l="1"/>
  <c r="D43" i="6"/>
  <c r="D49" i="6" l="1"/>
  <c r="J180" i="14" l="1"/>
  <c r="J168" i="14"/>
</calcChain>
</file>

<file path=xl/sharedStrings.xml><?xml version="1.0" encoding="utf-8"?>
<sst xmlns="http://schemas.openxmlformats.org/spreadsheetml/2006/main" count="1586" uniqueCount="644">
  <si>
    <t>Consolidated figures</t>
  </si>
  <si>
    <t>Other income</t>
  </si>
  <si>
    <t>Work contracted out and other expenses</t>
  </si>
  <si>
    <t>Own work capitalized</t>
  </si>
  <si>
    <t>Other operating expenses</t>
  </si>
  <si>
    <t>Total operating expenses</t>
  </si>
  <si>
    <t>Operating profit</t>
  </si>
  <si>
    <t>Finance costs - net</t>
  </si>
  <si>
    <t>Share of the profit of associates and joint ventures</t>
  </si>
  <si>
    <t>Profit before income tax</t>
  </si>
  <si>
    <t>Income taxes</t>
  </si>
  <si>
    <t>- of which interim dividend</t>
  </si>
  <si>
    <t>Tax recapture E-Plus</t>
  </si>
  <si>
    <t>Balance sheet</t>
  </si>
  <si>
    <t>Total assets</t>
  </si>
  <si>
    <t>Total equity and liabilities</t>
  </si>
  <si>
    <t>Index of sheets</t>
  </si>
  <si>
    <t>-</t>
  </si>
  <si>
    <t>For further information please contact</t>
  </si>
  <si>
    <t xml:space="preserve">KPN Investor Relations </t>
  </si>
  <si>
    <t>Phone</t>
  </si>
  <si>
    <t>+31 70 44 60986</t>
  </si>
  <si>
    <t>www.kpn.com/ir</t>
  </si>
  <si>
    <t>Belgium</t>
  </si>
  <si>
    <t>Business</t>
  </si>
  <si>
    <t>Other activities</t>
  </si>
  <si>
    <t>Intercompany revenues</t>
  </si>
  <si>
    <t>Voice wireline</t>
  </si>
  <si>
    <t>Wireless services</t>
  </si>
  <si>
    <t>Internet wireline</t>
  </si>
  <si>
    <t>Voice &amp; Internet wireline</t>
  </si>
  <si>
    <t xml:space="preserve">Consolidated figures </t>
  </si>
  <si>
    <t>Intercompany expenses</t>
  </si>
  <si>
    <t>Other</t>
  </si>
  <si>
    <t>Operating profit margin</t>
  </si>
  <si>
    <t>EBITDA</t>
  </si>
  <si>
    <t>EBITDA margin</t>
  </si>
  <si>
    <t>Traditional voice ARPU</t>
  </si>
  <si>
    <t>SAC/SRC</t>
  </si>
  <si>
    <t>KPN The Netherlands: Business</t>
  </si>
  <si>
    <r>
      <t>Market share</t>
    </r>
    <r>
      <rPr>
        <b/>
        <vertAlign val="superscript"/>
        <sz val="9"/>
        <color indexed="8"/>
        <rFont val="KPN Sans"/>
        <family val="2"/>
      </rPr>
      <t>1</t>
    </r>
  </si>
  <si>
    <r>
      <t>SAC/SRC blended</t>
    </r>
    <r>
      <rPr>
        <b/>
        <vertAlign val="superscript"/>
        <sz val="9"/>
        <color indexed="8"/>
        <rFont val="KPN Sans"/>
        <family val="2"/>
      </rPr>
      <t/>
    </r>
  </si>
  <si>
    <t>Trade receivables</t>
  </si>
  <si>
    <t>Other current assets</t>
  </si>
  <si>
    <t>Disposals of real estate</t>
  </si>
  <si>
    <t>Dividends paid</t>
  </si>
  <si>
    <t>Goodwill</t>
  </si>
  <si>
    <t>Licences</t>
  </si>
  <si>
    <t>Other intangibles</t>
  </si>
  <si>
    <t>Property, plant and equipment</t>
  </si>
  <si>
    <t>Current assets</t>
  </si>
  <si>
    <t>Non-current liabilities</t>
  </si>
  <si>
    <r>
      <t xml:space="preserve">Broadband ARPU </t>
    </r>
    <r>
      <rPr>
        <sz val="9"/>
        <color indexed="8"/>
        <rFont val="KPN Sans"/>
        <family val="2"/>
      </rPr>
      <t>(blended)</t>
    </r>
  </si>
  <si>
    <t>%</t>
  </si>
  <si>
    <t>1 Dec (A)</t>
  </si>
  <si>
    <t>1 Jul (A)</t>
  </si>
  <si>
    <t>1 Jan (A)</t>
  </si>
  <si>
    <t>1 Mar (A)</t>
  </si>
  <si>
    <t>1 May (B)</t>
  </si>
  <si>
    <t>1 Jul (B)</t>
  </si>
  <si>
    <t>1 Jul (C)</t>
  </si>
  <si>
    <t>1 Oct (C)</t>
  </si>
  <si>
    <t>2 Aug (D)</t>
  </si>
  <si>
    <t>15 Aug (E)</t>
  </si>
  <si>
    <t>Monthly exchange rental</t>
  </si>
  <si>
    <t>(B)</t>
  </si>
  <si>
    <t>(A)</t>
  </si>
  <si>
    <t>- PSTN line KPN</t>
  </si>
  <si>
    <t>- ISDN-2 line KPN</t>
  </si>
  <si>
    <t>- Wholesale line rental ISDN-2</t>
  </si>
  <si>
    <t>Packages: Line rental + flat fee to wireline national</t>
  </si>
  <si>
    <t>- BelVrij "Weekend"</t>
  </si>
  <si>
    <t>- BelVrij "Evening &amp; Weekend"</t>
  </si>
  <si>
    <t>- BelVrij "Always"</t>
  </si>
  <si>
    <t>Local traffic</t>
  </si>
  <si>
    <t>Call set-up</t>
  </si>
  <si>
    <t>- Standard</t>
  </si>
  <si>
    <t>- Off-peak</t>
  </si>
  <si>
    <t>- Night/weekend</t>
  </si>
  <si>
    <t>Long Distance</t>
  </si>
  <si>
    <t xml:space="preserve">Fixed-to-KPN Mobile  </t>
  </si>
  <si>
    <t>(D)</t>
  </si>
  <si>
    <t>(B) + (E)</t>
  </si>
  <si>
    <t>(A) + (B)</t>
  </si>
  <si>
    <t>- Off-peak/Night</t>
  </si>
  <si>
    <t>- Weekend</t>
  </si>
  <si>
    <t>International Tariffs</t>
  </si>
  <si>
    <t>- Germany</t>
  </si>
  <si>
    <t>- United Kingdom</t>
  </si>
  <si>
    <t>- France</t>
  </si>
  <si>
    <t>- United States</t>
  </si>
  <si>
    <t xml:space="preserve">Access to Unbundled Local Loops (monthly charge) </t>
  </si>
  <si>
    <t>(C)</t>
  </si>
  <si>
    <t>- Line sharing tarriff</t>
  </si>
  <si>
    <t>- MDF access</t>
  </si>
  <si>
    <t>Interconnection (per minute, 3 min peak call incl. set-up charge)</t>
  </si>
  <si>
    <t>- Regional terminating</t>
  </si>
  <si>
    <t>- Carrier (pre)select regional</t>
  </si>
  <si>
    <t>GMTN</t>
  </si>
  <si>
    <t>Currency</t>
  </si>
  <si>
    <t>Coupon</t>
  </si>
  <si>
    <t>Issue date</t>
  </si>
  <si>
    <t>Interest date(s)</t>
  </si>
  <si>
    <t>Redemption</t>
  </si>
  <si>
    <t>ISIN code</t>
  </si>
  <si>
    <t>Comments</t>
  </si>
  <si>
    <t>Lead arrangers</t>
  </si>
  <si>
    <t>Listing</t>
  </si>
  <si>
    <t>Paying Agent</t>
  </si>
  <si>
    <t>Days
convention</t>
  </si>
  <si>
    <t>Eurobond</t>
  </si>
  <si>
    <t>yes</t>
  </si>
  <si>
    <t>EUR</t>
  </si>
  <si>
    <t>Citibank</t>
  </si>
  <si>
    <t>Global bond</t>
  </si>
  <si>
    <t>no</t>
  </si>
  <si>
    <t>USD</t>
  </si>
  <si>
    <t>4-Oct-'00</t>
  </si>
  <si>
    <t>1-Apr
1-Oct</t>
  </si>
  <si>
    <t>Morgan Stanley
UBS Warburg</t>
  </si>
  <si>
    <t>Amsterdam</t>
  </si>
  <si>
    <t>Bankers Trust</t>
  </si>
  <si>
    <t>30/360</t>
  </si>
  <si>
    <t>Actual/ Actual</t>
  </si>
  <si>
    <t>Put event applicable in case of Change of Control as specified in GMTN prospectus 2007</t>
  </si>
  <si>
    <t>16-Mar-'06</t>
  </si>
  <si>
    <t>18-Mar</t>
  </si>
  <si>
    <t xml:space="preserve">Put event applicable in case of Change of Control as specified in GMTN prospectus 2008 </t>
  </si>
  <si>
    <t>XS0303070030</t>
  </si>
  <si>
    <t>4-Feb-'09</t>
  </si>
  <si>
    <t>22-Jun-'05</t>
  </si>
  <si>
    <t>22-Jun</t>
  </si>
  <si>
    <t>22-Jun-'15</t>
  </si>
  <si>
    <t>XS0222766973</t>
  </si>
  <si>
    <t>GBP</t>
  </si>
  <si>
    <t>18-Mar-'16</t>
  </si>
  <si>
    <t>XS0248011446</t>
  </si>
  <si>
    <t>Swapped into Fixed Rate of 4.89% (30/360) Put event applicable in case of Change of Control as specified in supplement to GMTN prospectus 2005</t>
  </si>
  <si>
    <t>2-Apr-'08</t>
  </si>
  <si>
    <t>15-Jan</t>
  </si>
  <si>
    <t>15-Jan-'16</t>
  </si>
  <si>
    <t xml:space="preserve">XS0355666941 </t>
  </si>
  <si>
    <t>17-Jan</t>
  </si>
  <si>
    <t>17-Jan-'17</t>
  </si>
  <si>
    <t>XS0275164084</t>
  </si>
  <si>
    <t>Put event applicable in case of Change of Control as specified in GMTN prospectus 2006</t>
  </si>
  <si>
    <t>04-Feb-'19</t>
  </si>
  <si>
    <t>XS0411850075</t>
  </si>
  <si>
    <t>XS0303070113</t>
  </si>
  <si>
    <t>01-Oct-'30</t>
  </si>
  <si>
    <t>US780641AH94</t>
  </si>
  <si>
    <t>Bond overview</t>
  </si>
  <si>
    <t>- of which cash and cash equivalents</t>
  </si>
  <si>
    <t>- of which provisions</t>
  </si>
  <si>
    <t>ABN Amro 
Citigroup
HVB
ING</t>
  </si>
  <si>
    <t>ABN Amro 
JPMorgan                        
RBS</t>
  </si>
  <si>
    <t>BNP Paribas                  
Credit Suisse                
Rabobank</t>
  </si>
  <si>
    <t>ir@kpn.com</t>
  </si>
  <si>
    <t>The Netherlands</t>
  </si>
  <si>
    <t>in € bn</t>
  </si>
  <si>
    <t xml:space="preserve">Eurobonds </t>
  </si>
  <si>
    <t>Global bonds</t>
  </si>
  <si>
    <r>
      <t>Market share</t>
    </r>
    <r>
      <rPr>
        <b/>
        <vertAlign val="superscript"/>
        <sz val="9"/>
        <color indexed="8"/>
        <rFont val="KPN Sans"/>
        <family val="2"/>
      </rPr>
      <t>2</t>
    </r>
  </si>
  <si>
    <r>
      <t xml:space="preserve">TV ARPU </t>
    </r>
    <r>
      <rPr>
        <sz val="9"/>
        <color indexed="8"/>
        <rFont val="KPN Sans"/>
        <family val="2"/>
      </rPr>
      <t>(blended)</t>
    </r>
  </si>
  <si>
    <t>XS0454773713</t>
  </si>
  <si>
    <t>Barclays Bank           
Credit Suisse              
Rabobank             
UniCredit</t>
  </si>
  <si>
    <t>XS0451790280</t>
  </si>
  <si>
    <t xml:space="preserve">BNP Paribas            
Rabobank                         
RBS                                                                                                                                                                                                  </t>
  </si>
  <si>
    <t xml:space="preserve">Fortis Bank Nederland               
ING                         
JP Morgan          
Deutsche Bank                                                                                                                                                            </t>
  </si>
  <si>
    <t>1 Mar (C)</t>
  </si>
  <si>
    <t>1 Sept (D)</t>
  </si>
  <si>
    <t>1 Feb (B)</t>
  </si>
  <si>
    <t>1 Oct (E)</t>
  </si>
  <si>
    <t>iBasis</t>
  </si>
  <si>
    <t>Finance costs- net</t>
  </si>
  <si>
    <t>Adjustments for:</t>
  </si>
  <si>
    <t>Share-based compensation</t>
  </si>
  <si>
    <t>Inventories</t>
  </si>
  <si>
    <t>Prepayments and accrued income</t>
  </si>
  <si>
    <t>Trade payables</t>
  </si>
  <si>
    <t>Accruals and deferred income</t>
  </si>
  <si>
    <t>Received dividends from associates and joint ventures</t>
  </si>
  <si>
    <t>Taxes received (paid)</t>
  </si>
  <si>
    <t>Acquisitions of subsidiaries, associates and joint ventures</t>
  </si>
  <si>
    <t>Disposal of subsidiaries, associates and joint ventures</t>
  </si>
  <si>
    <t>Disposal of intangibles</t>
  </si>
  <si>
    <t>Investments in property, plant &amp; equipment and software</t>
  </si>
  <si>
    <t>Disposal in property, plant &amp; equipment and software</t>
  </si>
  <si>
    <t>Other changes and disposals</t>
  </si>
  <si>
    <t>Share repurchases for option plans</t>
  </si>
  <si>
    <t>Exercised options</t>
  </si>
  <si>
    <t>Repayments from borrowings and settlement of derivatives</t>
  </si>
  <si>
    <t>Other changes in interest-bearing current liabilities</t>
  </si>
  <si>
    <t>Changes in cash</t>
  </si>
  <si>
    <t>Exchange rate difference</t>
  </si>
  <si>
    <t>Bank overdrafts</t>
  </si>
  <si>
    <t>Cash at end of period</t>
  </si>
  <si>
    <t>SAC/SRC blended</t>
  </si>
  <si>
    <t>Cost of materials</t>
  </si>
  <si>
    <t>- Postpaid</t>
  </si>
  <si>
    <t>- Prepaid</t>
  </si>
  <si>
    <t>1 Apr (B)</t>
  </si>
  <si>
    <t>XS0543354236</t>
  </si>
  <si>
    <r>
      <t>Software</t>
    </r>
    <r>
      <rPr>
        <vertAlign val="superscript"/>
        <sz val="9"/>
        <color indexed="8"/>
        <rFont val="KPN Sans"/>
        <family val="2"/>
      </rPr>
      <t>1</t>
    </r>
  </si>
  <si>
    <r>
      <t xml:space="preserve">1 </t>
    </r>
    <r>
      <rPr>
        <sz val="9"/>
        <color indexed="8"/>
        <rFont val="KPN Sans"/>
        <family val="2"/>
      </rPr>
      <t>Including development costs software</t>
    </r>
  </si>
  <si>
    <r>
      <t xml:space="preserve">Total traffic </t>
    </r>
    <r>
      <rPr>
        <sz val="9"/>
        <color indexed="8"/>
        <rFont val="KPN Sans"/>
        <family val="2"/>
      </rPr>
      <t>(originating, terminating, in m)</t>
    </r>
  </si>
  <si>
    <r>
      <t>Belgium</t>
    </r>
    <r>
      <rPr>
        <b/>
        <vertAlign val="superscript"/>
        <sz val="9"/>
        <color indexed="9"/>
        <rFont val="KPN Sans"/>
        <family val="2"/>
      </rPr>
      <t>1</t>
    </r>
  </si>
  <si>
    <r>
      <t>1</t>
    </r>
    <r>
      <rPr>
        <sz val="9"/>
        <rFont val="KPN Sans"/>
        <family val="2"/>
      </rPr>
      <t xml:space="preserve"> Relating to Mobile business only</t>
    </r>
  </si>
  <si>
    <r>
      <t xml:space="preserve">Customers </t>
    </r>
    <r>
      <rPr>
        <sz val="9"/>
        <color indexed="8"/>
        <rFont val="KPN Sans"/>
        <family val="2"/>
      </rPr>
      <t>(*1,000)</t>
    </r>
  </si>
  <si>
    <r>
      <t>Access Lines</t>
    </r>
    <r>
      <rPr>
        <sz val="9"/>
        <color indexed="8"/>
        <rFont val="KPN Sans"/>
        <family val="2"/>
      </rPr>
      <t xml:space="preserve"> (*1,000)</t>
    </r>
  </si>
  <si>
    <r>
      <t xml:space="preserve">Traditional voice MoU </t>
    </r>
    <r>
      <rPr>
        <sz val="9"/>
        <color indexed="8"/>
        <rFont val="KPN Sans"/>
        <family val="2"/>
      </rPr>
      <t>(originating)</t>
    </r>
  </si>
  <si>
    <r>
      <t>Applications online</t>
    </r>
    <r>
      <rPr>
        <sz val="9"/>
        <color indexed="8"/>
        <rFont val="KPN Sans"/>
        <family val="2"/>
      </rPr>
      <t xml:space="preserve"> (*1,000)</t>
    </r>
  </si>
  <si>
    <t>(A) + (C) + (D)</t>
  </si>
  <si>
    <t>1 Oct (D)</t>
  </si>
  <si>
    <t>Cash classified as held for sale</t>
  </si>
  <si>
    <t xml:space="preserve">- KPN domestic </t>
  </si>
  <si>
    <t>Intercompany</t>
  </si>
  <si>
    <t>Reported</t>
  </si>
  <si>
    <t>Restructuring</t>
  </si>
  <si>
    <t>MDF consumer</t>
  </si>
  <si>
    <t>WBA consumer</t>
  </si>
  <si>
    <t>- of which WBA copper</t>
  </si>
  <si>
    <t>MDF business</t>
  </si>
  <si>
    <t>WBA business</t>
  </si>
  <si>
    <t>Data network services</t>
  </si>
  <si>
    <t>Dutch wireline tariff list</t>
  </si>
  <si>
    <t>Growth analysis - EBITDA</t>
  </si>
  <si>
    <t>- Traditional voice</t>
  </si>
  <si>
    <t>External wholesale</t>
  </si>
  <si>
    <t>Principal (m)</t>
  </si>
  <si>
    <t>Nominal amount outstanding (m)</t>
  </si>
  <si>
    <t xml:space="preserve">ABN Amro                                       
Bank of America 
JPMorgan             
UniCredit                                                                                                                                                               </t>
  </si>
  <si>
    <t>1 May (C)</t>
  </si>
  <si>
    <t>FTE own personnel</t>
  </si>
  <si>
    <t>Growth analysis - EBITDA margin</t>
  </si>
  <si>
    <t>- Service revenues</t>
  </si>
  <si>
    <t>Wireline tariffs</t>
  </si>
  <si>
    <t>1 Jul (D)</t>
  </si>
  <si>
    <t>22 May (F)</t>
  </si>
  <si>
    <t>XS0677389347</t>
  </si>
  <si>
    <t>ABN Amro
Bank of America / Merrill Lynch
RBS</t>
  </si>
  <si>
    <t>Employee benefits</t>
  </si>
  <si>
    <r>
      <t>Market share service revenues total KPN NL</t>
    </r>
    <r>
      <rPr>
        <b/>
        <vertAlign val="superscript"/>
        <sz val="9"/>
        <color indexed="8"/>
        <rFont val="KPN Sans"/>
        <family val="2"/>
      </rPr>
      <t>1</t>
    </r>
  </si>
  <si>
    <t>- Subscribers</t>
  </si>
  <si>
    <t>29-May</t>
  </si>
  <si>
    <t>04-Feb</t>
  </si>
  <si>
    <t>30-Sep</t>
  </si>
  <si>
    <t>17-Sep</t>
  </si>
  <si>
    <t>13-Nov-'06</t>
  </si>
  <si>
    <t>29-May-'07</t>
  </si>
  <si>
    <t>30-Sep-'24</t>
  </si>
  <si>
    <t>29-May-'19</t>
  </si>
  <si>
    <t>29-May-'14</t>
  </si>
  <si>
    <t xml:space="preserve">RBS        
BNP Paribas             
Bank of America / Merril Lynch           </t>
  </si>
  <si>
    <t>- of which MDF/WBA business shared lines</t>
  </si>
  <si>
    <t>- of which MDF/WBA consumer shared lines</t>
  </si>
  <si>
    <r>
      <t xml:space="preserve">Service revenues </t>
    </r>
    <r>
      <rPr>
        <sz val="9"/>
        <color indexed="8"/>
        <rFont val="KPN Sans"/>
        <family val="2"/>
      </rPr>
      <t>(in m)</t>
    </r>
  </si>
  <si>
    <t>Swapped into Fixed Rate of 8.56% (30/360) After exchange offer Issued as USN7637QAC70 (Reg S Global Note) &amp; US780641AC08 (144A Global Note)</t>
  </si>
  <si>
    <t>18-Nov</t>
  </si>
  <si>
    <t>XS0707430947</t>
  </si>
  <si>
    <t xml:space="preserve">Barclays        
Credit Suisse             
J.P. Morgan           </t>
  </si>
  <si>
    <t>17-Sep-'09</t>
  </si>
  <si>
    <t>17-Sep-'29</t>
  </si>
  <si>
    <t>18-Nov-'26</t>
  </si>
  <si>
    <t>4-Oct-'21</t>
  </si>
  <si>
    <t>21-Sep-'20</t>
  </si>
  <si>
    <t>18-Nov-'11</t>
  </si>
  <si>
    <t>30-Sep-'09</t>
  </si>
  <si>
    <t>15-Sep-'11</t>
  </si>
  <si>
    <t>1 Oct (G)</t>
  </si>
  <si>
    <t>1 Jun (H)</t>
  </si>
  <si>
    <t>(A)+(B)+(C)+(D)+(G)</t>
  </si>
  <si>
    <r>
      <t>Market penetration</t>
    </r>
    <r>
      <rPr>
        <b/>
        <vertAlign val="superscript"/>
        <sz val="9"/>
        <color indexed="8"/>
        <rFont val="KPN Sans"/>
        <family val="2"/>
      </rPr>
      <t>1</t>
    </r>
  </si>
  <si>
    <t>Consumer Mobile</t>
  </si>
  <si>
    <t>Consumer Residential</t>
  </si>
  <si>
    <t>KPN The Netherlands: Consumer Residential KPIs</t>
  </si>
  <si>
    <t>KPN The Netherlands: Consumer Mobile KPIs</t>
  </si>
  <si>
    <t>KPN The Netherlands: Consumer Mobile</t>
  </si>
  <si>
    <t>KPN The Netherlands: Consumer Residential</t>
  </si>
  <si>
    <t>TV</t>
  </si>
  <si>
    <t>(In millions of euro unless indicated otherwise)</t>
  </si>
  <si>
    <t>NetCo</t>
  </si>
  <si>
    <t>KPN The Netherlands: NetCo</t>
  </si>
  <si>
    <t>KPN The Netherlands: NetCo KPIs</t>
  </si>
  <si>
    <t>iBasis KPIs</t>
  </si>
  <si>
    <t>1-Mar-'12</t>
  </si>
  <si>
    <t>1-Mar</t>
  </si>
  <si>
    <t>1-Mar-'22</t>
  </si>
  <si>
    <t>XS0752092311</t>
  </si>
  <si>
    <t>Put event applicable in case of Change of Control as specified in GMTN prospectus 2011</t>
  </si>
  <si>
    <t>Citi Bank           
ING
UBS
Societe Generale</t>
  </si>
  <si>
    <t>- IPTV</t>
  </si>
  <si>
    <t>% committed ARPU</t>
  </si>
  <si>
    <r>
      <rPr>
        <vertAlign val="superscript"/>
        <sz val="9"/>
        <color indexed="8"/>
        <rFont val="KPN Sans"/>
        <family val="2"/>
      </rPr>
      <t>1</t>
    </r>
    <r>
      <rPr>
        <sz val="9"/>
        <rFont val="KPN Sans"/>
        <family val="2"/>
      </rPr>
      <t xml:space="preserve"> Based on management estimate</t>
    </r>
  </si>
  <si>
    <r>
      <rPr>
        <vertAlign val="superscript"/>
        <sz val="9"/>
        <color indexed="8"/>
        <rFont val="KPN Sans"/>
        <family val="2"/>
      </rPr>
      <t>2</t>
    </r>
    <r>
      <rPr>
        <vertAlign val="superscript"/>
        <sz val="9"/>
        <rFont val="KPN Sans"/>
        <family val="2"/>
      </rPr>
      <t xml:space="preserve"> </t>
    </r>
    <r>
      <rPr>
        <sz val="9"/>
        <rFont val="KPN Sans"/>
        <family val="2"/>
      </rPr>
      <t>Including fiber</t>
    </r>
  </si>
  <si>
    <t>- Traffic</t>
  </si>
  <si>
    <t>ARPU per customer</t>
  </si>
  <si>
    <t xml:space="preserve">                                       </t>
  </si>
  <si>
    <t>BNP Paribas                  
Citigroup                
Rabobank                    Deutsche Bank</t>
  </si>
  <si>
    <t>Other (incl. eliminations)</t>
  </si>
  <si>
    <t>Investments in intangible assets (excl. software)</t>
  </si>
  <si>
    <t>Depreciation, amortization and impairments</t>
  </si>
  <si>
    <r>
      <t xml:space="preserve">1 </t>
    </r>
    <r>
      <rPr>
        <sz val="9"/>
        <rFont val="KPN Sans"/>
        <family val="2"/>
      </rPr>
      <t>Including property, plant &amp; equipment and software</t>
    </r>
  </si>
  <si>
    <t>Mobile Wholesale</t>
  </si>
  <si>
    <r>
      <t xml:space="preserve">Access services: Local Loop </t>
    </r>
    <r>
      <rPr>
        <sz val="9"/>
        <color indexed="8"/>
        <rFont val="KPN Sans"/>
        <family val="2"/>
      </rPr>
      <t>(*1,000)</t>
    </r>
  </si>
  <si>
    <r>
      <t xml:space="preserve">Net adds </t>
    </r>
    <r>
      <rPr>
        <sz val="9"/>
        <color indexed="8"/>
        <rFont val="KPN Sans"/>
        <family val="2"/>
      </rPr>
      <t>(*1,000)</t>
    </r>
  </si>
  <si>
    <r>
      <t>1</t>
    </r>
    <r>
      <rPr>
        <sz val="9"/>
        <rFont val="KPN Sans"/>
        <family val="2"/>
      </rPr>
      <t xml:space="preserve"> Management estimates, service revenues market share retroactively adjusted due to better insights</t>
    </r>
  </si>
  <si>
    <r>
      <t>2</t>
    </r>
    <r>
      <rPr>
        <sz val="9"/>
        <rFont val="KPN Sans"/>
        <family val="2"/>
      </rPr>
      <t xml:space="preserve"> Management estimates, service revenues market share retroactively adjusted due to better insights</t>
    </r>
  </si>
  <si>
    <t>Net cash at beginning of period</t>
  </si>
  <si>
    <t>Net cash at end of period</t>
  </si>
  <si>
    <t>Current liabilities (excl. short-term financing)</t>
  </si>
  <si>
    <t>Carrying value of bonds</t>
  </si>
  <si>
    <t>- of which: Mobile Wholesale</t>
  </si>
  <si>
    <t xml:space="preserve">- of which: Mobile Wholesale </t>
  </si>
  <si>
    <t>Δ y-on-y</t>
  </si>
  <si>
    <r>
      <t>Service revenues</t>
    </r>
    <r>
      <rPr>
        <b/>
        <vertAlign val="superscript"/>
        <sz val="9"/>
        <color indexed="8"/>
        <rFont val="KPN Sans"/>
        <family val="2"/>
      </rPr>
      <t>2</t>
    </r>
    <r>
      <rPr>
        <b/>
        <sz val="9"/>
        <color indexed="8"/>
        <rFont val="KPN Sans"/>
        <family val="2"/>
      </rPr>
      <t xml:space="preserve"> </t>
    </r>
    <r>
      <rPr>
        <sz val="9"/>
        <color indexed="8"/>
        <rFont val="KPN Sans"/>
        <family val="2"/>
      </rPr>
      <t>(in m)</t>
    </r>
  </si>
  <si>
    <t>y-on-y</t>
  </si>
  <si>
    <r>
      <t>- Broadband</t>
    </r>
    <r>
      <rPr>
        <vertAlign val="superscript"/>
        <sz val="9"/>
        <color indexed="8"/>
        <rFont val="KPN Sans"/>
        <family val="2"/>
      </rPr>
      <t>2</t>
    </r>
  </si>
  <si>
    <t>Total Bonds Royal KPN NV</t>
  </si>
  <si>
    <r>
      <rPr>
        <b/>
        <sz val="9"/>
        <color indexed="8"/>
        <rFont val="KPN Sans"/>
        <family val="2"/>
      </rPr>
      <t xml:space="preserve">Blended ARPU </t>
    </r>
    <r>
      <rPr>
        <sz val="9"/>
        <color indexed="8"/>
        <rFont val="KPN Sans"/>
        <family val="2"/>
      </rPr>
      <t>(retail &amp; wholesale)</t>
    </r>
  </si>
  <si>
    <t>ABN Amro                   
Bank of America                  
JPMorgan                     
UniCredit (HVB)</t>
  </si>
  <si>
    <t>1 Mar (B)</t>
  </si>
  <si>
    <t>1 Apr (C)</t>
  </si>
  <si>
    <t>KPN The Netherlands: Business KPIs</t>
  </si>
  <si>
    <t>Share repurchases</t>
  </si>
  <si>
    <t>- Access</t>
  </si>
  <si>
    <t>1 May (D)</t>
  </si>
  <si>
    <t>1 Aug (E)</t>
  </si>
  <si>
    <t>(E)</t>
  </si>
  <si>
    <t>XS0811124790</t>
  </si>
  <si>
    <t>Put event applicable in case of Change of Control as specified in GMTN prospectus 2012</t>
  </si>
  <si>
    <t xml:space="preserve">Bank of America / Merrill Lynch
Rabobank  
UniCredit </t>
  </si>
  <si>
    <t>~20%</t>
  </si>
  <si>
    <r>
      <rPr>
        <vertAlign val="superscript"/>
        <sz val="9"/>
        <rFont val="KPN Sans"/>
        <family val="2"/>
      </rPr>
      <t xml:space="preserve">2 </t>
    </r>
    <r>
      <rPr>
        <sz val="9"/>
        <rFont val="KPN Sans"/>
        <family val="2"/>
      </rPr>
      <t>Consumer retail &amp; Mobile Wholesale</t>
    </r>
  </si>
  <si>
    <t>21-Sep-'10</t>
  </si>
  <si>
    <t>1-Aug-'12</t>
  </si>
  <si>
    <t>1-Feb-'21</t>
  </si>
  <si>
    <t>(A)+(D)</t>
  </si>
  <si>
    <t>- Wholesale line rental PSTN</t>
  </si>
  <si>
    <r>
      <t>- Prepaid</t>
    </r>
    <r>
      <rPr>
        <vertAlign val="superscript"/>
        <sz val="9"/>
        <color indexed="8"/>
        <rFont val="KPN Sans"/>
        <family val="2"/>
      </rPr>
      <t>2</t>
    </r>
  </si>
  <si>
    <r>
      <t>ARPU blended</t>
    </r>
    <r>
      <rPr>
        <b/>
        <vertAlign val="superscript"/>
        <sz val="9"/>
        <color indexed="8"/>
        <rFont val="KPN Sans"/>
        <family val="2"/>
      </rPr>
      <t>2</t>
    </r>
  </si>
  <si>
    <r>
      <t xml:space="preserve">AMPU blended </t>
    </r>
    <r>
      <rPr>
        <sz val="9"/>
        <color indexed="8"/>
        <rFont val="KPN Sans"/>
        <family val="2"/>
      </rPr>
      <t>(originating, terminating)</t>
    </r>
    <r>
      <rPr>
        <vertAlign val="superscript"/>
        <sz val="9"/>
        <color indexed="8"/>
        <rFont val="KPN Sans"/>
        <family val="2"/>
      </rPr>
      <t>2</t>
    </r>
  </si>
  <si>
    <r>
      <t>% active customers</t>
    </r>
    <r>
      <rPr>
        <vertAlign val="superscript"/>
        <sz val="9"/>
        <color indexed="8"/>
        <rFont val="KPN Sans"/>
        <family val="2"/>
      </rPr>
      <t>2</t>
    </r>
  </si>
  <si>
    <t>Q1 '13</t>
  </si>
  <si>
    <t>Service revenues - retail (in m)</t>
  </si>
  <si>
    <t>Service revenues - wholesale (in m)</t>
  </si>
  <si>
    <t>ASPU</t>
  </si>
  <si>
    <r>
      <t xml:space="preserve">VPN connections </t>
    </r>
    <r>
      <rPr>
        <sz val="9"/>
        <color indexed="8"/>
        <rFont val="KPN Sans"/>
        <family val="2"/>
      </rPr>
      <t>(*1,000)</t>
    </r>
  </si>
  <si>
    <t>- Subscribers M2M</t>
  </si>
  <si>
    <t>Proceeds from borrowings</t>
  </si>
  <si>
    <r>
      <t>Capex</t>
    </r>
    <r>
      <rPr>
        <b/>
        <vertAlign val="superscript"/>
        <sz val="9"/>
        <rFont val="KPN Sans"/>
        <family val="2"/>
      </rPr>
      <t>1</t>
    </r>
  </si>
  <si>
    <t>~70%</t>
  </si>
  <si>
    <t>21-Sep</t>
  </si>
  <si>
    <t>1-Feb</t>
  </si>
  <si>
    <t>Hybrid bond</t>
  </si>
  <si>
    <t>7-Mar-'13</t>
  </si>
  <si>
    <t>14-Mar</t>
  </si>
  <si>
    <t>Perpetual</t>
  </si>
  <si>
    <t>XS0903872355</t>
  </si>
  <si>
    <t>First call date on 14 September 2018</t>
  </si>
  <si>
    <t>Deutsche Bank           
Goldman Sachs       
J.P. Morgan</t>
  </si>
  <si>
    <t>14-Mar-'73</t>
  </si>
  <si>
    <t>XS0903872603</t>
  </si>
  <si>
    <t>First call date on 14 March 2020
Swapped into Fixed rate of 6.78% until 2020</t>
  </si>
  <si>
    <t>21-Mar-'13</t>
  </si>
  <si>
    <t>28-Mar</t>
  </si>
  <si>
    <t>28-Mar-'73</t>
  </si>
  <si>
    <t>US50048VAA89/USN4297BBC74</t>
  </si>
  <si>
    <t>First call date on 28 March 2023
Swapped into Fixed rate of 6.34% until 2023</t>
  </si>
  <si>
    <t>Total Hybrid Bonds Royal KPN NV</t>
  </si>
  <si>
    <t>Hybrid bonds</t>
  </si>
  <si>
    <t>Credit facility</t>
  </si>
  <si>
    <t>Financial leases and other loans</t>
  </si>
  <si>
    <t>Of which short-term</t>
  </si>
  <si>
    <t>Hybrid bonds classified as liabilities (GBP and USD)</t>
  </si>
  <si>
    <t>Issuance of perpetual hybrid bonds</t>
  </si>
  <si>
    <t>Mobile International: Germany and Belgium KPIs</t>
  </si>
  <si>
    <t>% triple play of total broadband customers</t>
  </si>
  <si>
    <r>
      <t>- of which line sharing</t>
    </r>
    <r>
      <rPr>
        <i/>
        <vertAlign val="superscript"/>
        <sz val="9"/>
        <color indexed="8"/>
        <rFont val="KPN Sans"/>
        <family val="2"/>
      </rPr>
      <t>1</t>
    </r>
  </si>
  <si>
    <r>
      <t xml:space="preserve">1 </t>
    </r>
    <r>
      <rPr>
        <sz val="9"/>
        <rFont val="KPN Sans"/>
        <family val="2"/>
      </rPr>
      <t>Traditional telephony line combined with broadband line</t>
    </r>
  </si>
  <si>
    <t>- Minutes International (in bn)</t>
  </si>
  <si>
    <t>- Average revenue per minute (€ cents)</t>
  </si>
  <si>
    <t>Excluding VAT (which is 21%)</t>
  </si>
  <si>
    <t>Equity credit hybrid bonds</t>
  </si>
  <si>
    <t>Net cash &amp; cash equivalents</t>
  </si>
  <si>
    <t>Nominal debt</t>
  </si>
  <si>
    <t>&gt;20%</t>
  </si>
  <si>
    <t xml:space="preserve">Bank overdraft </t>
  </si>
  <si>
    <t>Cash &amp; cash equivalents</t>
  </si>
  <si>
    <t>Total Senior Bonds Royal KPN NV</t>
  </si>
  <si>
    <t>Swapped into Fixed Rate of 5.02% (30/360) Put event applicable in case of Change of Control as specified in GMTN prospectus 2011</t>
  </si>
  <si>
    <t>Swapped into Fixed Rate of 5.12% (30/360) Put event applicable in case of Change of Control as specified in GMTN prospectus 2007</t>
  </si>
  <si>
    <t>- Connections Traditional voice</t>
  </si>
  <si>
    <t>Q2 '13</t>
  </si>
  <si>
    <t>- of which: 4G</t>
  </si>
  <si>
    <t xml:space="preserve">Changes in Share capital and Share premium reserve </t>
  </si>
  <si>
    <r>
      <rPr>
        <vertAlign val="superscript"/>
        <sz val="9"/>
        <rFont val="KPN Sans"/>
        <family val="2"/>
      </rPr>
      <t xml:space="preserve">5 </t>
    </r>
    <r>
      <rPr>
        <sz val="9"/>
        <rFont val="KPN Sans"/>
        <family val="2"/>
      </rPr>
      <t>Including handset subsidies, commissions, SIM costs and capitalization of handsets corrected for residual value</t>
    </r>
  </si>
  <si>
    <r>
      <t xml:space="preserve">Business DSL </t>
    </r>
    <r>
      <rPr>
        <sz val="9"/>
        <color indexed="8"/>
        <rFont val="KPN Sans"/>
        <family val="2"/>
      </rPr>
      <t>(*1,000)</t>
    </r>
  </si>
  <si>
    <t>- Connections VoIP</t>
  </si>
  <si>
    <t>~72%</t>
  </si>
  <si>
    <r>
      <rPr>
        <vertAlign val="superscript"/>
        <sz val="9"/>
        <rFont val="KPN Sans"/>
        <family val="2"/>
      </rPr>
      <t xml:space="preserve">4 </t>
    </r>
    <r>
      <rPr>
        <sz val="9"/>
        <rFont val="KPN Sans"/>
        <family val="2"/>
      </rPr>
      <t>Applies to Consumer Mobile retail subscribers only</t>
    </r>
  </si>
  <si>
    <r>
      <t>Customers</t>
    </r>
    <r>
      <rPr>
        <b/>
        <vertAlign val="superscript"/>
        <sz val="9"/>
        <color indexed="8"/>
        <rFont val="KPN Sans"/>
        <family val="2"/>
      </rPr>
      <t>2,3</t>
    </r>
    <r>
      <rPr>
        <b/>
        <sz val="9"/>
        <color indexed="8"/>
        <rFont val="KPN Sans"/>
        <family val="2"/>
      </rPr>
      <t xml:space="preserve"> </t>
    </r>
    <r>
      <rPr>
        <sz val="9"/>
        <color indexed="8"/>
        <rFont val="KPN Sans"/>
        <family val="2"/>
      </rPr>
      <t>(* 1,000)</t>
    </r>
  </si>
  <si>
    <r>
      <t>- Postpaid</t>
    </r>
    <r>
      <rPr>
        <vertAlign val="superscript"/>
        <sz val="9"/>
        <color indexed="8"/>
        <rFont val="KPN Sans"/>
        <family val="2"/>
      </rPr>
      <t>3</t>
    </r>
  </si>
  <si>
    <r>
      <t>Net adds</t>
    </r>
    <r>
      <rPr>
        <b/>
        <vertAlign val="superscript"/>
        <sz val="9"/>
        <color indexed="8"/>
        <rFont val="KPN Sans"/>
        <family val="2"/>
      </rPr>
      <t>2,3</t>
    </r>
    <r>
      <rPr>
        <b/>
        <sz val="9"/>
        <color indexed="8"/>
        <rFont val="KPN Sans"/>
        <family val="2"/>
      </rPr>
      <t xml:space="preserve"> </t>
    </r>
    <r>
      <rPr>
        <sz val="9"/>
        <color indexed="8"/>
        <rFont val="KPN Sans"/>
        <family val="2"/>
      </rPr>
      <t>(* 1,000)</t>
    </r>
  </si>
  <si>
    <r>
      <t>Retail ARPU</t>
    </r>
    <r>
      <rPr>
        <b/>
        <vertAlign val="superscript"/>
        <sz val="9"/>
        <color indexed="8"/>
        <rFont val="KPN Sans"/>
        <family val="2"/>
      </rPr>
      <t>4</t>
    </r>
  </si>
  <si>
    <r>
      <t>SMS</t>
    </r>
    <r>
      <rPr>
        <b/>
        <vertAlign val="superscript"/>
        <sz val="9"/>
        <color indexed="8"/>
        <rFont val="KPN Sans"/>
        <family val="2"/>
      </rPr>
      <t>4</t>
    </r>
    <r>
      <rPr>
        <b/>
        <sz val="9"/>
        <color indexed="8"/>
        <rFont val="KPN Sans"/>
        <family val="2"/>
      </rPr>
      <t xml:space="preserve"> </t>
    </r>
    <r>
      <rPr>
        <sz val="9"/>
        <color indexed="8"/>
        <rFont val="KPN Sans"/>
        <family val="2"/>
      </rPr>
      <t>(originating, per subscriber)</t>
    </r>
  </si>
  <si>
    <r>
      <t>Retail SAC/SRC</t>
    </r>
    <r>
      <rPr>
        <b/>
        <vertAlign val="superscript"/>
        <sz val="9"/>
        <color indexed="8"/>
        <rFont val="KPN Sans"/>
        <family val="2"/>
      </rPr>
      <t>4,5</t>
    </r>
  </si>
  <si>
    <r>
      <t>- VoIP</t>
    </r>
    <r>
      <rPr>
        <vertAlign val="superscript"/>
        <sz val="9"/>
        <color indexed="8"/>
        <rFont val="KPN Sans"/>
        <family val="2"/>
      </rPr>
      <t>2</t>
    </r>
  </si>
  <si>
    <r>
      <t>Gross churn blended</t>
    </r>
    <r>
      <rPr>
        <b/>
        <vertAlign val="superscript"/>
        <sz val="9"/>
        <color indexed="8"/>
        <rFont val="KPN Sans"/>
        <family val="2"/>
      </rPr>
      <t>2</t>
    </r>
  </si>
  <si>
    <t>Q3 '13</t>
  </si>
  <si>
    <t>From continuing operations (non-diluted)</t>
  </si>
  <si>
    <t>From continuing operations (fully-diluted)</t>
  </si>
  <si>
    <t>Profit for the period</t>
  </si>
  <si>
    <t>Including discontinued operations (non-diluted)</t>
  </si>
  <si>
    <t>Including discontinued operations (fully-diluted)</t>
  </si>
  <si>
    <t>Of which discontinued operations</t>
  </si>
  <si>
    <t>Total external revenues from continuing operations</t>
  </si>
  <si>
    <t>Germany (incl. discontinued operations)</t>
  </si>
  <si>
    <r>
      <t xml:space="preserve">Mobile International </t>
    </r>
    <r>
      <rPr>
        <sz val="9"/>
        <rFont val="KPN Sans"/>
        <family val="2"/>
      </rPr>
      <t>(incl. discontinued operations)</t>
    </r>
  </si>
  <si>
    <r>
      <t xml:space="preserve">Total external revenues </t>
    </r>
    <r>
      <rPr>
        <sz val="9"/>
        <rFont val="KPN Sans"/>
        <family val="2"/>
      </rPr>
      <t>(incl. discontinued operations)</t>
    </r>
  </si>
  <si>
    <r>
      <t xml:space="preserve">KPN Group </t>
    </r>
    <r>
      <rPr>
        <sz val="9"/>
        <color indexed="8"/>
        <rFont val="KPN Sans"/>
        <family val="2"/>
      </rPr>
      <t>(incl. discontinued operations)</t>
    </r>
  </si>
  <si>
    <t>Net cash flow from continuing investing activities</t>
  </si>
  <si>
    <t>Net cash flow from continuing financing activities</t>
  </si>
  <si>
    <t>Net cash flow from discontinued operating activities</t>
  </si>
  <si>
    <t>Net cash flow from discontinued investing activities</t>
  </si>
  <si>
    <t>Net cash flow from discontinued financing activities</t>
  </si>
  <si>
    <r>
      <t xml:space="preserve">Total EBITDA </t>
    </r>
    <r>
      <rPr>
        <sz val="9"/>
        <color indexed="8"/>
        <rFont val="KPN Sans"/>
        <family val="2"/>
      </rPr>
      <t>(incl. discontinued operations)</t>
    </r>
  </si>
  <si>
    <t>Total EBITDA from continuing operations</t>
  </si>
  <si>
    <t>Total operating profit from continuing operations</t>
  </si>
  <si>
    <r>
      <t xml:space="preserve">Total operating profit </t>
    </r>
    <r>
      <rPr>
        <sz val="9"/>
        <rFont val="KPN Sans"/>
        <family val="2"/>
      </rPr>
      <t>(incl. discontinued operations)</t>
    </r>
  </si>
  <si>
    <r>
      <t xml:space="preserve">Total operating profit margin </t>
    </r>
    <r>
      <rPr>
        <sz val="9"/>
        <rFont val="KPN Sans"/>
        <family val="2"/>
      </rPr>
      <t>(incl. discontinued operations)</t>
    </r>
  </si>
  <si>
    <t>Total operating profit margin from continuing operations</t>
  </si>
  <si>
    <r>
      <t xml:space="preserve">Total EBITDA </t>
    </r>
    <r>
      <rPr>
        <sz val="9"/>
        <rFont val="KPN Sans"/>
        <family val="2"/>
      </rPr>
      <t>(reported) from continuing operations</t>
    </r>
  </si>
  <si>
    <r>
      <t>Total EBITDA margin</t>
    </r>
    <r>
      <rPr>
        <sz val="9"/>
        <rFont val="KPN Sans"/>
        <family val="2"/>
      </rPr>
      <t xml:space="preserve"> (reported) from continuing operations</t>
    </r>
  </si>
  <si>
    <t>Total EBITDA margin from discontinued operations</t>
  </si>
  <si>
    <r>
      <t>Total EBITDA margin</t>
    </r>
    <r>
      <rPr>
        <b/>
        <sz val="9"/>
        <rFont val="KPN Sans"/>
        <family val="2"/>
      </rPr>
      <t xml:space="preserve"> from continuing operations</t>
    </r>
  </si>
  <si>
    <t xml:space="preserve">Net cash flow from continuing operating activities </t>
  </si>
  <si>
    <t>Cash flow from continuing operating activities</t>
  </si>
  <si>
    <t>Cash flow from operating activities (incl. discontinued operations)</t>
  </si>
  <si>
    <t>Proceeds from real estate (incl. discontinued operations)</t>
  </si>
  <si>
    <t>Total Capex from continuing operations</t>
  </si>
  <si>
    <r>
      <rPr>
        <vertAlign val="superscript"/>
        <sz val="9"/>
        <rFont val="KPN Sans"/>
        <family val="2"/>
      </rPr>
      <t xml:space="preserve">3 </t>
    </r>
    <r>
      <rPr>
        <sz val="9"/>
        <rFont val="KPN Sans"/>
        <family val="2"/>
      </rPr>
      <t>Including 13k positive one-off adjustment to postpaid retail customer base in Q2 2013</t>
    </r>
  </si>
  <si>
    <t>Profit for the period (incl. discontinued operations)</t>
  </si>
  <si>
    <t>Profit attributable to non-controlling interest (incl. discontinued operations)</t>
  </si>
  <si>
    <t>Profit attributable to equity holders (incl. discontinued operations)</t>
  </si>
  <si>
    <t>Total operating expenses from continuing operations</t>
  </si>
  <si>
    <t>Debt summary (incl. discontinued operations)</t>
  </si>
  <si>
    <t>Total from continuing operations</t>
  </si>
  <si>
    <t>Q1 2013</t>
  </si>
  <si>
    <t>Leverage (incl. discontinued operations)</t>
  </si>
  <si>
    <r>
      <t xml:space="preserve">Total EBITDA </t>
    </r>
    <r>
      <rPr>
        <sz val="9"/>
        <rFont val="KPN Sans"/>
        <family val="2"/>
      </rPr>
      <t>(reported; incl. discontinued operations)</t>
    </r>
  </si>
  <si>
    <r>
      <t>Total EBITDA margin</t>
    </r>
    <r>
      <rPr>
        <sz val="9"/>
        <rFont val="KPN Sans"/>
        <family val="2"/>
      </rPr>
      <t xml:space="preserve"> (reported; incl. discontinued operations)</t>
    </r>
  </si>
  <si>
    <t>KPN Group from continuing operations</t>
  </si>
  <si>
    <t>Proceeds from real estate from continuing operations</t>
  </si>
  <si>
    <r>
      <t>Income statement from continuing operations</t>
    </r>
    <r>
      <rPr>
        <b/>
        <vertAlign val="superscript"/>
        <sz val="9"/>
        <rFont val="KPN Sans"/>
        <family val="2"/>
      </rPr>
      <t>1</t>
    </r>
  </si>
  <si>
    <r>
      <rPr>
        <vertAlign val="superscript"/>
        <sz val="9"/>
        <rFont val="KPN Sans"/>
        <family val="2"/>
      </rPr>
      <t>1</t>
    </r>
    <r>
      <rPr>
        <sz val="9"/>
        <rFont val="KPN Sans"/>
        <family val="2"/>
      </rPr>
      <t xml:space="preserve"> Unless stated otherwise</t>
    </r>
  </si>
  <si>
    <t>Non-current assets and disposal groups classified as held for sale</t>
  </si>
  <si>
    <t>Liabilities associated with assets held for sale</t>
  </si>
  <si>
    <r>
      <t>Cash flow from continuing operations</t>
    </r>
    <r>
      <rPr>
        <b/>
        <vertAlign val="superscript"/>
        <sz val="9"/>
        <rFont val="KPN Sans"/>
        <family val="2"/>
      </rPr>
      <t>1</t>
    </r>
  </si>
  <si>
    <r>
      <t xml:space="preserve">1 </t>
    </r>
    <r>
      <rPr>
        <sz val="9"/>
        <rFont val="KPN Sans"/>
        <family val="2"/>
      </rPr>
      <t>Unless stated otherwise</t>
    </r>
  </si>
  <si>
    <r>
      <t xml:space="preserve">2 </t>
    </r>
    <r>
      <rPr>
        <sz val="9"/>
        <rFont val="KPN Sans"/>
        <family val="2"/>
      </rPr>
      <t>Excluding changes in deferred taxes</t>
    </r>
  </si>
  <si>
    <r>
      <t xml:space="preserve">3 </t>
    </r>
    <r>
      <rPr>
        <sz val="9"/>
        <rFont val="KPN Sans"/>
        <family val="2"/>
      </rPr>
      <t>Including property, plant &amp; equipment and software</t>
    </r>
  </si>
  <si>
    <r>
      <rPr>
        <vertAlign val="superscript"/>
        <sz val="9"/>
        <rFont val="KPN Sans"/>
        <family val="2"/>
      </rPr>
      <t xml:space="preserve">4 </t>
    </r>
    <r>
      <rPr>
        <sz val="9"/>
        <rFont val="KPN Sans"/>
        <family val="2"/>
      </rPr>
      <t>Defined as cash flow from operating activities, plus proceeds from real estate, minus Capex and excluding E-Plus tax recapture</t>
    </r>
  </si>
  <si>
    <r>
      <t>Change in working capital</t>
    </r>
    <r>
      <rPr>
        <b/>
        <vertAlign val="superscript"/>
        <sz val="9"/>
        <rFont val="KPN Sans"/>
        <family val="2"/>
      </rPr>
      <t>2</t>
    </r>
  </si>
  <si>
    <r>
      <t>Capital expenditures from continuing operations</t>
    </r>
    <r>
      <rPr>
        <vertAlign val="superscript"/>
        <sz val="9"/>
        <color indexed="8"/>
        <rFont val="KPN Sans"/>
        <family val="2"/>
      </rPr>
      <t>3</t>
    </r>
  </si>
  <si>
    <r>
      <t>Free cash flow from continuing operations</t>
    </r>
    <r>
      <rPr>
        <b/>
        <vertAlign val="superscript"/>
        <sz val="9"/>
        <rFont val="KPN Sans"/>
        <family val="2"/>
      </rPr>
      <t>4</t>
    </r>
  </si>
  <si>
    <r>
      <t>Fair value financial instruments</t>
    </r>
    <r>
      <rPr>
        <b/>
        <vertAlign val="superscript"/>
        <sz val="9"/>
        <color indexed="8"/>
        <rFont val="KPN Sans"/>
        <family val="2"/>
      </rPr>
      <t>4</t>
    </r>
  </si>
  <si>
    <r>
      <t>4</t>
    </r>
    <r>
      <rPr>
        <sz val="9"/>
        <rFont val="KPN Sans"/>
        <family val="2"/>
      </rPr>
      <t xml:space="preserve"> Excluding option agreements related to Reggefiber € 0.3bn </t>
    </r>
  </si>
  <si>
    <t>Put event applicable in case of Change of Control as specified in GMTN prospectus 2010
Swapped into Fixed rate of 2.43% until 2014</t>
  </si>
  <si>
    <t>Put event applicable in case of Change of Control as specified in GMTN prospectus 2009
Swapped into Fixed rate of 4.05% until 2014</t>
  </si>
  <si>
    <r>
      <t xml:space="preserve">Total operating expenses </t>
    </r>
    <r>
      <rPr>
        <sz val="9"/>
        <rFont val="KPN Sans"/>
        <family val="2"/>
      </rPr>
      <t>(incl. discontinued operations)</t>
    </r>
  </si>
  <si>
    <r>
      <t>Total depreciation</t>
    </r>
    <r>
      <rPr>
        <sz val="9"/>
        <rFont val="KPN Sans"/>
        <family val="2"/>
      </rPr>
      <t xml:space="preserve"> (incl. discontinued operations)</t>
    </r>
  </si>
  <si>
    <r>
      <t xml:space="preserve">Total amortization </t>
    </r>
    <r>
      <rPr>
        <sz val="9"/>
        <rFont val="KPN Sans"/>
        <family val="2"/>
      </rPr>
      <t>(incl. discontinued operations)</t>
    </r>
  </si>
  <si>
    <r>
      <t>Free cash flow</t>
    </r>
    <r>
      <rPr>
        <sz val="9"/>
        <rFont val="KPN Sans"/>
        <family val="2"/>
      </rPr>
      <t xml:space="preserve"> (incl. discontinued operations)</t>
    </r>
    <r>
      <rPr>
        <vertAlign val="superscript"/>
        <sz val="9"/>
        <rFont val="KPN Sans"/>
        <family val="2"/>
      </rPr>
      <t>4</t>
    </r>
  </si>
  <si>
    <r>
      <t>Capital expenditures (incl. discontinued operations)</t>
    </r>
    <r>
      <rPr>
        <vertAlign val="superscript"/>
        <sz val="9"/>
        <color indexed="8"/>
        <rFont val="KPN Sans"/>
        <family val="2"/>
      </rPr>
      <t xml:space="preserve">3 </t>
    </r>
  </si>
  <si>
    <r>
      <t xml:space="preserve">Total Capex </t>
    </r>
    <r>
      <rPr>
        <sz val="9"/>
        <rFont val="KPN Sans"/>
        <family val="2"/>
      </rPr>
      <t>(incl. discontinued operations)</t>
    </r>
  </si>
  <si>
    <r>
      <t xml:space="preserve">Total </t>
    </r>
    <r>
      <rPr>
        <sz val="9"/>
        <rFont val="KPN Sans"/>
        <family val="2"/>
      </rPr>
      <t>(incl. discontinued operations)</t>
    </r>
  </si>
  <si>
    <r>
      <t>Gross debt</t>
    </r>
    <r>
      <rPr>
        <b/>
        <vertAlign val="superscript"/>
        <sz val="9"/>
        <color indexed="8"/>
        <rFont val="KPN Sans"/>
        <family val="2"/>
      </rPr>
      <t>2</t>
    </r>
  </si>
  <si>
    <r>
      <t>Net debt</t>
    </r>
    <r>
      <rPr>
        <b/>
        <vertAlign val="superscript"/>
        <sz val="9"/>
        <color indexed="8"/>
        <rFont val="KPN Sans"/>
        <family val="2"/>
      </rPr>
      <t>3</t>
    </r>
  </si>
  <si>
    <r>
      <t xml:space="preserve">KPN Group </t>
    </r>
    <r>
      <rPr>
        <sz val="9"/>
        <rFont val="KPN Sans"/>
        <family val="2"/>
      </rPr>
      <t>(incl. discontinued operations)</t>
    </r>
  </si>
  <si>
    <r>
      <t>KPN Group</t>
    </r>
    <r>
      <rPr>
        <sz val="9"/>
        <rFont val="KPN Sans"/>
        <family val="2"/>
      </rPr>
      <t xml:space="preserve"> (incl. discontinued operations)</t>
    </r>
  </si>
  <si>
    <r>
      <t xml:space="preserve">Total EBITDA margin </t>
    </r>
    <r>
      <rPr>
        <sz val="9"/>
        <rFont val="KPN Sans"/>
        <family val="2"/>
      </rPr>
      <t>(incl. discontinued operations)</t>
    </r>
  </si>
  <si>
    <t>Other non-current assets</t>
  </si>
  <si>
    <r>
      <t>Group equity</t>
    </r>
    <r>
      <rPr>
        <vertAlign val="superscript"/>
        <sz val="9"/>
        <color indexed="8"/>
        <rFont val="KPN Sans"/>
        <family val="2"/>
      </rPr>
      <t>2</t>
    </r>
  </si>
  <si>
    <r>
      <t>Current liabilities</t>
    </r>
    <r>
      <rPr>
        <vertAlign val="superscript"/>
        <sz val="9"/>
        <color indexed="8"/>
        <rFont val="KPN Sans"/>
        <family val="2"/>
      </rPr>
      <t>3</t>
    </r>
  </si>
  <si>
    <r>
      <t xml:space="preserve">2 </t>
    </r>
    <r>
      <rPr>
        <sz val="9"/>
        <rFont val="KPN Sans"/>
        <family val="2"/>
      </rPr>
      <t>Including minority interest</t>
    </r>
  </si>
  <si>
    <r>
      <t>Change in provisions</t>
    </r>
    <r>
      <rPr>
        <vertAlign val="superscript"/>
        <sz val="9"/>
        <rFont val="KPN Sans"/>
        <family val="2"/>
      </rPr>
      <t>2</t>
    </r>
  </si>
  <si>
    <t>Total depreciation from continuing operations</t>
  </si>
  <si>
    <t>Total amortization from continuing operations</t>
  </si>
  <si>
    <t>Issuance of preference shares B KPN</t>
  </si>
  <si>
    <t>Total net cash flow from continuing operations</t>
  </si>
  <si>
    <t>Total net cash flow from discontinued operations</t>
  </si>
  <si>
    <t>Total net cash flow (changes in cash and cash equivalents)</t>
  </si>
  <si>
    <r>
      <rPr>
        <vertAlign val="superscript"/>
        <sz val="9"/>
        <rFont val="KPN Sans"/>
        <family val="2"/>
      </rPr>
      <t>1</t>
    </r>
    <r>
      <rPr>
        <sz val="9"/>
        <rFont val="KPN Sans"/>
        <family val="2"/>
      </rPr>
      <t xml:space="preserve"> Preference shares B KPN are treated as debt</t>
    </r>
  </si>
  <si>
    <r>
      <t>Preference shares B KPN</t>
    </r>
    <r>
      <rPr>
        <vertAlign val="superscript"/>
        <sz val="9"/>
        <color indexed="8"/>
        <rFont val="KPN Sans"/>
        <family val="2"/>
      </rPr>
      <t>1</t>
    </r>
  </si>
  <si>
    <t>Paid coupon perpetual hybrid bonds</t>
  </si>
  <si>
    <t>Put event applicable in case of Change of Control as specified in GMTN prospectus 2007 (€ 850 m) and in GMTN prospectus 2008 (tap € 75m)</t>
  </si>
  <si>
    <t>Q4 '13</t>
  </si>
  <si>
    <t>~77%</t>
  </si>
  <si>
    <t>~16%</t>
  </si>
  <si>
    <t>Put event applicable in case of Change of Control as specified in GMTN prospectus 2011
Swapped into Fixed rate of 2.97% until 2014</t>
  </si>
  <si>
    <t>Swapped into Fixed Rate of 5.80% (30/360) Put event applicable in case of Change of Control as specified in GMTN prospectus 2009</t>
  </si>
  <si>
    <t>Adjustments to nominal debt</t>
  </si>
  <si>
    <t>Cash collateral on derivatives</t>
  </si>
  <si>
    <r>
      <t xml:space="preserve">2 </t>
    </r>
    <r>
      <rPr>
        <sz val="9"/>
        <rFont val="KPN Sans"/>
        <family val="2"/>
      </rPr>
      <t>Gross Debt defined as the nominal value of interest bearing financial liabilities, excluding derivatives and related collateral, representing the net repayment obligations in Euro, taking into account 50% of the nominal value of the hybrid capital instruments (restated for new definition per Q4 2013)</t>
    </r>
  </si>
  <si>
    <r>
      <t xml:space="preserve">3 </t>
    </r>
    <r>
      <rPr>
        <sz val="9"/>
        <rFont val="KPN Sans"/>
        <family val="2"/>
      </rPr>
      <t>Net Debt defined as gross debt less net cash and short-term investments (restated for new definition per Q4 2013)</t>
    </r>
  </si>
  <si>
    <t>Results and KPIs for the period ending 31 March 2014</t>
  </si>
  <si>
    <t>FttH</t>
  </si>
  <si>
    <t>Operating expenses (excl. D&amp;A)</t>
  </si>
  <si>
    <t>Cash flow from continuing operations &amp; Leverage</t>
  </si>
  <si>
    <t>Other movements</t>
  </si>
  <si>
    <t>Proceeds from real estate</t>
  </si>
  <si>
    <t>IT Solutions</t>
  </si>
  <si>
    <t>Operating expenses excl. D&amp;A</t>
  </si>
  <si>
    <t>M&amp;A impact: Revenues</t>
  </si>
  <si>
    <t>M&amp;A impact: EBITDA</t>
  </si>
  <si>
    <t>Q1 2014</t>
  </si>
  <si>
    <t>Q1 '14</t>
  </si>
  <si>
    <t>Q1%</t>
  </si>
  <si>
    <t>Revenues</t>
  </si>
  <si>
    <t xml:space="preserve">Profit &amp; margin </t>
  </si>
  <si>
    <r>
      <t>Depreciation</t>
    </r>
    <r>
      <rPr>
        <vertAlign val="superscript"/>
        <sz val="9"/>
        <color indexed="8"/>
        <rFont val="KPN Sans"/>
        <family val="2"/>
      </rPr>
      <t>3</t>
    </r>
  </si>
  <si>
    <r>
      <t>Amortization</t>
    </r>
    <r>
      <rPr>
        <vertAlign val="superscript"/>
        <sz val="9"/>
        <color indexed="8"/>
        <rFont val="KPN Sans"/>
        <family val="2"/>
      </rPr>
      <t>3</t>
    </r>
  </si>
  <si>
    <t>External revenues</t>
  </si>
  <si>
    <t>- KPN abroad (incl. discontinued operations)</t>
  </si>
  <si>
    <r>
      <t>- Broadband - KPN ISP Retail (subscribers)</t>
    </r>
    <r>
      <rPr>
        <vertAlign val="superscript"/>
        <sz val="9"/>
        <color indexed="8"/>
        <rFont val="KPN Sans"/>
        <family val="2"/>
      </rPr>
      <t>2</t>
    </r>
  </si>
  <si>
    <r>
      <t>- VoIP (package broadband, voice)</t>
    </r>
    <r>
      <rPr>
        <vertAlign val="superscript"/>
        <sz val="9"/>
        <color indexed="8"/>
        <rFont val="KPN Sans"/>
        <family val="2"/>
      </rPr>
      <t>2</t>
    </r>
  </si>
  <si>
    <t>RGU per customer</t>
  </si>
  <si>
    <r>
      <t>Broadband ISP customers</t>
    </r>
    <r>
      <rPr>
        <b/>
        <vertAlign val="superscript"/>
        <sz val="9"/>
        <color indexed="8"/>
        <rFont val="KPN Sans"/>
        <family val="2"/>
      </rPr>
      <t>2</t>
    </r>
    <r>
      <rPr>
        <sz val="9"/>
        <color indexed="8"/>
        <rFont val="KPN Sans"/>
        <family val="2"/>
      </rPr>
      <t xml:space="preserve"> (*1,000)</t>
    </r>
  </si>
  <si>
    <r>
      <t>Number of triple play packages</t>
    </r>
    <r>
      <rPr>
        <b/>
        <vertAlign val="superscript"/>
        <sz val="9"/>
        <color indexed="8"/>
        <rFont val="KPN Sans"/>
        <family val="2"/>
      </rPr>
      <t>2</t>
    </r>
    <r>
      <rPr>
        <b/>
        <sz val="9"/>
        <color indexed="8"/>
        <rFont val="KPN Sans"/>
        <family val="2"/>
      </rPr>
      <t xml:space="preserve"> </t>
    </r>
    <r>
      <rPr>
        <sz val="9"/>
        <color indexed="8"/>
        <rFont val="KPN Sans"/>
        <family val="2"/>
      </rPr>
      <t>(*1,000)</t>
    </r>
  </si>
  <si>
    <r>
      <t>TV subscribers</t>
    </r>
    <r>
      <rPr>
        <b/>
        <vertAlign val="superscript"/>
        <sz val="9"/>
        <color indexed="8"/>
        <rFont val="KPN Sans"/>
        <family val="2"/>
      </rPr>
      <t xml:space="preserve">2 </t>
    </r>
    <r>
      <rPr>
        <sz val="9"/>
        <color indexed="8"/>
        <rFont val="KPN Sans"/>
        <family val="2"/>
      </rPr>
      <t>(*1,000)</t>
    </r>
  </si>
  <si>
    <r>
      <t>FttH</t>
    </r>
    <r>
      <rPr>
        <sz val="9"/>
        <color indexed="8"/>
        <rFont val="KPN Sans"/>
        <family val="2"/>
      </rPr>
      <t xml:space="preserve"> (activated)</t>
    </r>
  </si>
  <si>
    <r>
      <t>FttH penetration</t>
    </r>
    <r>
      <rPr>
        <b/>
        <vertAlign val="superscript"/>
        <sz val="9"/>
        <color indexed="8"/>
        <rFont val="KPN Sans"/>
        <family val="2"/>
      </rPr>
      <t>5</t>
    </r>
  </si>
  <si>
    <r>
      <t>- Other</t>
    </r>
    <r>
      <rPr>
        <vertAlign val="superscript"/>
        <sz val="9"/>
        <color indexed="8"/>
        <rFont val="KPN Sans"/>
        <family val="2"/>
      </rPr>
      <t>4</t>
    </r>
  </si>
  <si>
    <r>
      <t>Net line loss</t>
    </r>
    <r>
      <rPr>
        <b/>
        <vertAlign val="superscript"/>
        <sz val="9"/>
        <color indexed="8"/>
        <rFont val="KPN Sans"/>
        <family val="2"/>
      </rPr>
      <t>3</t>
    </r>
    <r>
      <rPr>
        <b/>
        <sz val="9"/>
        <color indexed="8"/>
        <rFont val="KPN Sans"/>
        <family val="2"/>
      </rPr>
      <t xml:space="preserve"> </t>
    </r>
    <r>
      <rPr>
        <sz val="9"/>
        <color indexed="8"/>
        <rFont val="KPN Sans"/>
        <family val="2"/>
      </rPr>
      <t>(*1,000)</t>
    </r>
  </si>
  <si>
    <r>
      <rPr>
        <vertAlign val="superscript"/>
        <sz val="9"/>
        <color indexed="8"/>
        <rFont val="KPN Sans"/>
        <family val="2"/>
      </rPr>
      <t>3</t>
    </r>
    <r>
      <rPr>
        <vertAlign val="superscript"/>
        <sz val="9"/>
        <rFont val="KPN Sans"/>
        <family val="2"/>
      </rPr>
      <t xml:space="preserve"> </t>
    </r>
    <r>
      <rPr>
        <sz val="9"/>
        <rFont val="KPN Sans"/>
        <family val="2"/>
      </rPr>
      <t xml:space="preserve">Quarterly delta in PSTN / ISDN access lines + delta Consumer VoIP, ADSL Only and delta Consumer fiber </t>
    </r>
  </si>
  <si>
    <r>
      <rPr>
        <vertAlign val="superscript"/>
        <sz val="9"/>
        <color indexed="8"/>
        <rFont val="KPN Sans"/>
        <family val="2"/>
      </rPr>
      <t xml:space="preserve">4 </t>
    </r>
    <r>
      <rPr>
        <sz val="9"/>
        <color indexed="8"/>
        <rFont val="KPN Sans"/>
        <family val="2"/>
      </rPr>
      <t>Other includes Digitenne used as primary TV connection and analog TV customers</t>
    </r>
  </si>
  <si>
    <r>
      <rPr>
        <vertAlign val="superscript"/>
        <sz val="9"/>
        <rFont val="KPN Sans"/>
        <family val="2"/>
      </rPr>
      <t>5</t>
    </r>
    <r>
      <rPr>
        <sz val="9"/>
        <rFont val="KPN Sans"/>
        <family val="2"/>
      </rPr>
      <t xml:space="preserve"> FttH penetration is defined as KPN FttH HA divided by KPN areas HP</t>
    </r>
  </si>
  <si>
    <r>
      <t>2</t>
    </r>
    <r>
      <rPr>
        <sz val="9"/>
        <rFont val="KPN Sans"/>
        <family val="2"/>
      </rPr>
      <t xml:space="preserve"> MDF + WBA + WLR - MDF / WBA shared lines (+ Interconnect leased lines on copper and fiber)</t>
    </r>
  </si>
  <si>
    <t>- of which WBA fiber</t>
  </si>
  <si>
    <t>International wholesale</t>
  </si>
  <si>
    <r>
      <t xml:space="preserve">2 </t>
    </r>
    <r>
      <rPr>
        <sz val="9"/>
        <rFont val="KPN Sans"/>
        <family val="2"/>
      </rPr>
      <t>Includes a clean-up of 360k inactive prepaid SIM cards in Q4 2013</t>
    </r>
  </si>
  <si>
    <r>
      <t>Gross churn blended</t>
    </r>
    <r>
      <rPr>
        <b/>
        <vertAlign val="superscript"/>
        <sz val="9"/>
        <color indexed="8"/>
        <rFont val="KPN Sans"/>
        <family val="2"/>
      </rPr>
      <t>3</t>
    </r>
  </si>
  <si>
    <r>
      <t>- Prepaid</t>
    </r>
    <r>
      <rPr>
        <vertAlign val="superscript"/>
        <sz val="9"/>
        <color indexed="8"/>
        <rFont val="KPN Sans"/>
        <family val="2"/>
      </rPr>
      <t>3</t>
    </r>
  </si>
  <si>
    <r>
      <t>ARPU blended</t>
    </r>
    <r>
      <rPr>
        <b/>
        <vertAlign val="superscript"/>
        <sz val="9"/>
        <color indexed="8"/>
        <rFont val="KPN Sans"/>
        <family val="2"/>
      </rPr>
      <t>3</t>
    </r>
  </si>
  <si>
    <r>
      <t>% active customers</t>
    </r>
    <r>
      <rPr>
        <vertAlign val="superscript"/>
        <sz val="9"/>
        <color indexed="8"/>
        <rFont val="KPN Sans"/>
        <family val="2"/>
      </rPr>
      <t>3</t>
    </r>
  </si>
  <si>
    <r>
      <t xml:space="preserve">AMPU blended </t>
    </r>
    <r>
      <rPr>
        <sz val="9"/>
        <color indexed="8"/>
        <rFont val="KPN Sans"/>
        <family val="2"/>
      </rPr>
      <t>(originating, terminating)</t>
    </r>
    <r>
      <rPr>
        <vertAlign val="superscript"/>
        <sz val="9"/>
        <color indexed="8"/>
        <rFont val="KPN Sans"/>
        <family val="2"/>
      </rPr>
      <t>3</t>
    </r>
  </si>
  <si>
    <r>
      <t xml:space="preserve">3 </t>
    </r>
    <r>
      <rPr>
        <sz val="9"/>
        <rFont val="KPN Sans"/>
        <family val="2"/>
      </rPr>
      <t xml:space="preserve">Including prepaid Ortel wholesale clean-up 108k inactive SIM cards in Q2 2013 </t>
    </r>
  </si>
  <si>
    <t>1 Sept (C)</t>
  </si>
  <si>
    <r>
      <t>Adjusted</t>
    </r>
    <r>
      <rPr>
        <b/>
        <vertAlign val="superscript"/>
        <sz val="8"/>
        <rFont val="Arial"/>
        <family val="2"/>
      </rPr>
      <t>1</t>
    </r>
  </si>
  <si>
    <t>Adjusted</t>
  </si>
  <si>
    <r>
      <t>Profit for the period from discontinued operations</t>
    </r>
    <r>
      <rPr>
        <i/>
        <vertAlign val="superscript"/>
        <sz val="9"/>
        <rFont val="KPN Sans"/>
        <family val="2"/>
      </rPr>
      <t>4</t>
    </r>
  </si>
  <si>
    <r>
      <t>Earnings per share</t>
    </r>
    <r>
      <rPr>
        <b/>
        <vertAlign val="superscript"/>
        <sz val="9"/>
        <rFont val="KPN Sans"/>
        <family val="2"/>
      </rPr>
      <t>5,6</t>
    </r>
  </si>
  <si>
    <r>
      <t>Dividend per share</t>
    </r>
    <r>
      <rPr>
        <b/>
        <vertAlign val="superscript"/>
        <sz val="9"/>
        <rFont val="KPN Sans"/>
        <family val="2"/>
      </rPr>
      <t>6</t>
    </r>
  </si>
  <si>
    <r>
      <rPr>
        <vertAlign val="superscript"/>
        <sz val="9"/>
        <rFont val="KPN Sans"/>
        <family val="2"/>
      </rPr>
      <t>3</t>
    </r>
    <r>
      <rPr>
        <sz val="9"/>
        <rFont val="KPN Sans"/>
        <family val="2"/>
      </rPr>
      <t xml:space="preserve"> Including impairments if any</t>
    </r>
  </si>
  <si>
    <r>
      <t xml:space="preserve">5 </t>
    </r>
    <r>
      <rPr>
        <sz val="9"/>
        <rFont val="KPN Sans"/>
        <family val="2"/>
      </rPr>
      <t>Defined as profit after taxes per ordinary share / ADS on a non-diluted basis (in €)</t>
    </r>
  </si>
  <si>
    <r>
      <t xml:space="preserve">6 </t>
    </r>
    <r>
      <rPr>
        <sz val="9"/>
        <rFont val="KPN Sans"/>
        <family val="2"/>
      </rPr>
      <t>Historic EPS and DPS restated following rights issue based on the adjustment of the historical share price (adjustment factor of 0.60628)</t>
    </r>
  </si>
  <si>
    <r>
      <t xml:space="preserve">WLR </t>
    </r>
    <r>
      <rPr>
        <sz val="9"/>
        <color indexed="8"/>
        <rFont val="KPN Sans"/>
        <family val="2"/>
      </rPr>
      <t>(Consumer &amp; Business) (*1,000)</t>
    </r>
  </si>
  <si>
    <r>
      <t xml:space="preserve">MDF/WBA Consumer lines </t>
    </r>
    <r>
      <rPr>
        <sz val="9"/>
        <color indexed="8"/>
        <rFont val="KPN Sans"/>
        <family val="2"/>
      </rPr>
      <t>(*1,000)</t>
    </r>
  </si>
  <si>
    <r>
      <t xml:space="preserve">MDF/WBA Business lines </t>
    </r>
    <r>
      <rPr>
        <sz val="9"/>
        <color indexed="8"/>
        <rFont val="KPN Sans"/>
        <family val="2"/>
      </rPr>
      <t>(*1,000)</t>
    </r>
  </si>
  <si>
    <r>
      <t>Total wholesale lines</t>
    </r>
    <r>
      <rPr>
        <sz val="9"/>
        <color indexed="8"/>
        <rFont val="KPN Sans"/>
        <family val="2"/>
      </rPr>
      <t xml:space="preserve"> (*1,000)</t>
    </r>
    <r>
      <rPr>
        <b/>
        <vertAlign val="superscript"/>
        <sz val="9"/>
        <color indexed="8"/>
        <rFont val="KPN Sans"/>
        <family val="2"/>
      </rPr>
      <t>2</t>
    </r>
  </si>
  <si>
    <t>~78%</t>
  </si>
  <si>
    <r>
      <t xml:space="preserve">4 </t>
    </r>
    <r>
      <rPr>
        <sz val="9"/>
        <rFont val="KPN Sans"/>
        <family val="2"/>
      </rPr>
      <t>Including impairment of assets of € 75m in Germany (depreciation) and impairment of € 44m related to mobile platform in Germany (amortization) 
in Q2 2013</t>
    </r>
  </si>
  <si>
    <t>Other revenues (incl. intercompany)</t>
  </si>
  <si>
    <t>Growth analysis - Revenues</t>
  </si>
  <si>
    <t>Q2 2013</t>
  </si>
  <si>
    <t>Q2 2014</t>
  </si>
  <si>
    <r>
      <t xml:space="preserve">1 </t>
    </r>
    <r>
      <rPr>
        <sz val="9"/>
        <rFont val="KPN Sans"/>
        <family val="2"/>
      </rPr>
      <t>The definition of adjusted is explained in the safe harbor section of the factsheets</t>
    </r>
  </si>
  <si>
    <t>Q3 2014</t>
  </si>
  <si>
    <t>Q3 2013</t>
  </si>
  <si>
    <t>Q4 2014</t>
  </si>
  <si>
    <t>Q4 2013</t>
  </si>
  <si>
    <t xml:space="preserve">Growth analysis (Q1, Q2, Q3, Q4) </t>
  </si>
  <si>
    <t>~21%</t>
  </si>
  <si>
    <r>
      <t>Adjusted EBITDA</t>
    </r>
    <r>
      <rPr>
        <b/>
        <vertAlign val="superscript"/>
        <sz val="9"/>
        <rFont val="KPN Sans"/>
        <family val="2"/>
      </rPr>
      <t>1</t>
    </r>
    <r>
      <rPr>
        <b/>
        <sz val="9"/>
        <rFont val="KPN Sans"/>
        <family val="2"/>
      </rPr>
      <t xml:space="preserve"> margin</t>
    </r>
  </si>
  <si>
    <r>
      <t>Adjusted EBITDA</t>
    </r>
    <r>
      <rPr>
        <b/>
        <vertAlign val="superscript"/>
        <sz val="9"/>
        <rFont val="KPN Sans"/>
        <family val="2"/>
      </rPr>
      <t>1</t>
    </r>
  </si>
  <si>
    <r>
      <t>Adjusted revenues</t>
    </r>
    <r>
      <rPr>
        <b/>
        <vertAlign val="superscript"/>
        <sz val="9"/>
        <rFont val="KPN Sans"/>
        <family val="2"/>
      </rPr>
      <t>1</t>
    </r>
  </si>
  <si>
    <t>Multi play</t>
  </si>
  <si>
    <r>
      <t>Multi play revenues</t>
    </r>
    <r>
      <rPr>
        <sz val="9"/>
        <color indexed="8"/>
        <rFont val="KPN Sans"/>
        <family val="2"/>
      </rPr>
      <t xml:space="preserve"> (in m)</t>
    </r>
  </si>
  <si>
    <t xml:space="preserve">P&amp;L &amp; Cash flow </t>
  </si>
  <si>
    <t>Expenses</t>
  </si>
  <si>
    <t>Cash flow statement, Capex, Balance sheet &amp; Debt summary</t>
  </si>
  <si>
    <r>
      <t xml:space="preserve">1 </t>
    </r>
    <r>
      <rPr>
        <sz val="9"/>
        <rFont val="KPN Sans"/>
        <family val="2"/>
      </rPr>
      <t>Excluding changes in deferred taxes</t>
    </r>
  </si>
  <si>
    <r>
      <t xml:space="preserve">2 </t>
    </r>
    <r>
      <rPr>
        <sz val="9"/>
        <rFont val="KPN Sans"/>
        <family val="2"/>
      </rPr>
      <t>Including property, plant &amp; equipment and software</t>
    </r>
  </si>
  <si>
    <r>
      <t>3</t>
    </r>
    <r>
      <rPr>
        <sz val="9"/>
        <rFont val="KPN Sans"/>
        <family val="2"/>
      </rPr>
      <t xml:space="preserve"> Defined as cash flow from operating activities, plus proceeds from real estate, minus Capex and excluding tax recapture E-Plus</t>
    </r>
  </si>
  <si>
    <r>
      <t xml:space="preserve">4 </t>
    </r>
    <r>
      <rPr>
        <sz val="9"/>
        <rFont val="KPN Sans"/>
        <family val="2"/>
      </rPr>
      <t>Net Debt defined as gross debt less net cash and short-term investments (restated for new definition per Q4 2013)</t>
    </r>
  </si>
  <si>
    <r>
      <t>Change in provisions</t>
    </r>
    <r>
      <rPr>
        <vertAlign val="superscript"/>
        <sz val="9"/>
        <rFont val="KPN Sans"/>
        <family val="2"/>
      </rPr>
      <t>1</t>
    </r>
  </si>
  <si>
    <r>
      <t>Change in working capital</t>
    </r>
    <r>
      <rPr>
        <vertAlign val="superscript"/>
        <sz val="9"/>
        <rFont val="KPN Sans"/>
        <family val="2"/>
      </rPr>
      <t>1</t>
    </r>
  </si>
  <si>
    <r>
      <t>Capex</t>
    </r>
    <r>
      <rPr>
        <vertAlign val="superscript"/>
        <sz val="9"/>
        <rFont val="KPN Sans"/>
        <family val="2"/>
      </rPr>
      <t>2</t>
    </r>
  </si>
  <si>
    <r>
      <t>Free cash flow</t>
    </r>
    <r>
      <rPr>
        <b/>
        <vertAlign val="superscript"/>
        <sz val="9"/>
        <color indexed="8"/>
        <rFont val="KPN Sans"/>
        <family val="2"/>
      </rPr>
      <t>3</t>
    </r>
    <r>
      <rPr>
        <b/>
        <sz val="9"/>
        <color indexed="8"/>
        <rFont val="KPN Sans"/>
        <family val="2"/>
      </rPr>
      <t xml:space="preserve"> from continuing operations</t>
    </r>
  </si>
  <si>
    <r>
      <t>Net debt</t>
    </r>
    <r>
      <rPr>
        <vertAlign val="superscript"/>
        <sz val="9"/>
        <color indexed="8"/>
        <rFont val="KPN Sans"/>
        <family val="2"/>
      </rPr>
      <t>4</t>
    </r>
    <r>
      <rPr>
        <sz val="9"/>
        <color indexed="8"/>
        <rFont val="KPN Sans"/>
        <family val="2"/>
      </rPr>
      <t>/EBITDA</t>
    </r>
    <r>
      <rPr>
        <vertAlign val="superscript"/>
        <sz val="9"/>
        <color indexed="8"/>
        <rFont val="KPN Sans"/>
        <family val="2"/>
      </rPr>
      <t>5</t>
    </r>
  </si>
  <si>
    <r>
      <t xml:space="preserve">Total revenues </t>
    </r>
    <r>
      <rPr>
        <sz val="9"/>
        <rFont val="KPN Sans"/>
        <family val="2"/>
      </rPr>
      <t>(incl. discontinued operations)</t>
    </r>
  </si>
  <si>
    <t>Total revenues from continuing operations</t>
  </si>
  <si>
    <r>
      <t>Total adjusted EBITDA</t>
    </r>
    <r>
      <rPr>
        <b/>
        <vertAlign val="superscript"/>
        <sz val="9"/>
        <rFont val="KPN Sans"/>
        <family val="2"/>
      </rPr>
      <t>1</t>
    </r>
    <r>
      <rPr>
        <b/>
        <sz val="9"/>
        <rFont val="KPN Sans"/>
        <family val="2"/>
      </rPr>
      <t xml:space="preserve"> </t>
    </r>
    <r>
      <rPr>
        <sz val="9"/>
        <rFont val="KPN Sans"/>
        <family val="2"/>
      </rPr>
      <t>(incl. discontinued operations)</t>
    </r>
  </si>
  <si>
    <r>
      <t>Total adjusted EBITDA</t>
    </r>
    <r>
      <rPr>
        <b/>
        <vertAlign val="superscript"/>
        <sz val="9"/>
        <rFont val="KPN Sans"/>
        <family val="2"/>
      </rPr>
      <t>1</t>
    </r>
    <r>
      <rPr>
        <b/>
        <sz val="9"/>
        <rFont val="KPN Sans"/>
        <family val="2"/>
      </rPr>
      <t xml:space="preserve"> </t>
    </r>
    <r>
      <rPr>
        <sz val="9"/>
        <rFont val="KPN Sans"/>
        <family val="2"/>
      </rPr>
      <t>from continuing operations</t>
    </r>
  </si>
  <si>
    <r>
      <t>Total adjusted EBITDA</t>
    </r>
    <r>
      <rPr>
        <b/>
        <vertAlign val="superscript"/>
        <sz val="9"/>
        <rFont val="KPN Sans"/>
        <family val="2"/>
      </rPr>
      <t>1</t>
    </r>
    <r>
      <rPr>
        <b/>
        <sz val="9"/>
        <rFont val="KPN Sans"/>
        <family val="2"/>
      </rPr>
      <t xml:space="preserve"> margin</t>
    </r>
    <r>
      <rPr>
        <sz val="9"/>
        <rFont val="KPN Sans"/>
        <family val="2"/>
      </rPr>
      <t xml:space="preserve"> (incl. discontinued operations)</t>
    </r>
  </si>
  <si>
    <r>
      <t>Total adjusted EBITDA</t>
    </r>
    <r>
      <rPr>
        <b/>
        <vertAlign val="superscript"/>
        <sz val="9"/>
        <rFont val="KPN Sans"/>
        <family val="2"/>
      </rPr>
      <t>1</t>
    </r>
    <r>
      <rPr>
        <b/>
        <sz val="9"/>
        <rFont val="KPN Sans"/>
        <family val="2"/>
      </rPr>
      <t xml:space="preserve"> margin </t>
    </r>
    <r>
      <rPr>
        <sz val="9"/>
        <rFont val="KPN Sans"/>
        <family val="2"/>
      </rPr>
      <t>from continuing operations</t>
    </r>
  </si>
  <si>
    <r>
      <t xml:space="preserve">2 </t>
    </r>
    <r>
      <rPr>
        <sz val="9"/>
        <rFont val="KPN Sans"/>
        <family val="2"/>
      </rPr>
      <t>The definition of adjusted is explained in the safe harbor section of the factsheets</t>
    </r>
  </si>
  <si>
    <r>
      <t xml:space="preserve">3 </t>
    </r>
    <r>
      <rPr>
        <sz val="9"/>
        <color indexed="8"/>
        <rFont val="KPN Sans"/>
        <family val="2"/>
      </rPr>
      <t xml:space="preserve">Current liabilities include approximately </t>
    </r>
    <r>
      <rPr>
        <sz val="9"/>
        <rFont val="KPN Sans"/>
        <family val="2"/>
      </rPr>
      <t>€ 0.1bn</t>
    </r>
    <r>
      <rPr>
        <sz val="9"/>
        <color indexed="8"/>
        <rFont val="KPN Sans"/>
        <family val="2"/>
      </rPr>
      <t xml:space="preserve"> of non-netted cash balances per Q1 2014</t>
    </r>
  </si>
  <si>
    <r>
      <t>- TV (subscribers)</t>
    </r>
    <r>
      <rPr>
        <vertAlign val="superscript"/>
        <sz val="9"/>
        <color indexed="8"/>
        <rFont val="KPN Sans"/>
        <family val="2"/>
      </rPr>
      <t>2</t>
    </r>
  </si>
  <si>
    <t>MDF access lines</t>
  </si>
  <si>
    <t>FTE, MTA, Roaming &amp; M&amp;A</t>
  </si>
  <si>
    <r>
      <t>Adjusted revenues</t>
    </r>
    <r>
      <rPr>
        <b/>
        <i/>
        <vertAlign val="superscript"/>
        <sz val="9"/>
        <rFont val="KPN Sans"/>
        <family val="2"/>
      </rPr>
      <t>2</t>
    </r>
  </si>
  <si>
    <r>
      <t>Adjusted EBITDA</t>
    </r>
    <r>
      <rPr>
        <b/>
        <i/>
        <vertAlign val="superscript"/>
        <sz val="9"/>
        <color indexed="8"/>
        <rFont val="KPN Sans"/>
        <family val="2"/>
      </rPr>
      <t>2</t>
    </r>
  </si>
  <si>
    <r>
      <t xml:space="preserve">Total adjusted revenues </t>
    </r>
    <r>
      <rPr>
        <sz val="9"/>
        <rFont val="KPN Sans"/>
        <family val="2"/>
      </rPr>
      <t>(incl. discontinued operations)</t>
    </r>
  </si>
  <si>
    <t>Total adjusted revenues from continuing operations</t>
  </si>
  <si>
    <t>EBITDA margin (reported) from discontinued operations</t>
  </si>
  <si>
    <t>Discontinued operations</t>
  </si>
  <si>
    <t>Incidentals</t>
  </si>
  <si>
    <t>Operating profit margin from discontinued operations</t>
  </si>
  <si>
    <t>Adjusted EBITDA margin from discontinued operations</t>
  </si>
  <si>
    <r>
      <t>Regulatory impact: Revenues</t>
    </r>
    <r>
      <rPr>
        <b/>
        <vertAlign val="superscript"/>
        <sz val="9"/>
        <rFont val="KPN Sans"/>
        <family val="2"/>
      </rPr>
      <t>1</t>
    </r>
  </si>
  <si>
    <r>
      <t>Regulatory impact: EBITDA</t>
    </r>
    <r>
      <rPr>
        <b/>
        <vertAlign val="superscript"/>
        <sz val="9"/>
        <rFont val="KPN Sans"/>
        <family val="2"/>
      </rPr>
      <t>1</t>
    </r>
  </si>
  <si>
    <r>
      <t>MTA impact: Revenues</t>
    </r>
    <r>
      <rPr>
        <b/>
        <vertAlign val="superscript"/>
        <sz val="9"/>
        <rFont val="KPN Sans"/>
        <family val="2"/>
      </rPr>
      <t>1</t>
    </r>
  </si>
  <si>
    <r>
      <t>MTA impact: EBITDA</t>
    </r>
    <r>
      <rPr>
        <b/>
        <vertAlign val="superscript"/>
        <sz val="9"/>
        <rFont val="KPN Sans"/>
        <family val="2"/>
      </rPr>
      <t>1</t>
    </r>
  </si>
  <si>
    <r>
      <t>Roaming impact: Revenues</t>
    </r>
    <r>
      <rPr>
        <b/>
        <vertAlign val="superscript"/>
        <sz val="9"/>
        <rFont val="KPN Sans"/>
        <family val="2"/>
      </rPr>
      <t>1</t>
    </r>
  </si>
  <si>
    <r>
      <t>Roaming impact: EBITDA</t>
    </r>
    <r>
      <rPr>
        <b/>
        <vertAlign val="superscript"/>
        <sz val="9"/>
        <rFont val="KPN Sans"/>
        <family val="2"/>
      </rPr>
      <t>1</t>
    </r>
  </si>
  <si>
    <r>
      <t xml:space="preserve">1 </t>
    </r>
    <r>
      <rPr>
        <sz val="9"/>
        <rFont val="KPN Sans"/>
        <family val="2"/>
      </rPr>
      <t>Total Dutch (Consumer Mobile and Business) service revenues market share</t>
    </r>
  </si>
  <si>
    <r>
      <t xml:space="preserve">1  </t>
    </r>
    <r>
      <rPr>
        <sz val="9"/>
        <rFont val="KPN Sans"/>
        <family val="2"/>
      </rPr>
      <t>Excluding multi play</t>
    </r>
  </si>
  <si>
    <r>
      <t xml:space="preserve">2  </t>
    </r>
    <r>
      <rPr>
        <sz val="9"/>
        <rFont val="KPN Sans"/>
        <family val="2"/>
      </rPr>
      <t>Restated per 2013 to exclude multi play</t>
    </r>
  </si>
  <si>
    <r>
      <t xml:space="preserve">3  </t>
    </r>
    <r>
      <rPr>
        <sz val="9"/>
        <rFont val="KPN Sans"/>
        <family val="2"/>
      </rPr>
      <t>Excluding M2M</t>
    </r>
  </si>
  <si>
    <r>
      <t xml:space="preserve">AMPU </t>
    </r>
    <r>
      <rPr>
        <sz val="9"/>
        <color indexed="8"/>
        <rFont val="KPN Sans"/>
        <family val="2"/>
      </rPr>
      <t>(originating, terminating)</t>
    </r>
    <r>
      <rPr>
        <vertAlign val="superscript"/>
        <sz val="9"/>
        <color indexed="8"/>
        <rFont val="KPN Sans"/>
        <family val="2"/>
      </rPr>
      <t>3</t>
    </r>
  </si>
  <si>
    <r>
      <t>ARPU single play</t>
    </r>
    <r>
      <rPr>
        <b/>
        <vertAlign val="superscript"/>
        <sz val="9"/>
        <color indexed="8"/>
        <rFont val="KPN Sans"/>
        <family val="2"/>
      </rPr>
      <t>2,3</t>
    </r>
  </si>
  <si>
    <r>
      <t xml:space="preserve">Service revenues </t>
    </r>
    <r>
      <rPr>
        <sz val="9"/>
        <color indexed="8"/>
        <rFont val="KPN Sans"/>
        <family val="2"/>
      </rPr>
      <t>(in m)</t>
    </r>
    <r>
      <rPr>
        <vertAlign val="superscript"/>
        <sz val="9"/>
        <color indexed="8"/>
        <rFont val="KPN Sans"/>
        <family val="2"/>
      </rPr>
      <t>2</t>
    </r>
  </si>
  <si>
    <r>
      <t>Customers single play excl. M2M</t>
    </r>
    <r>
      <rPr>
        <b/>
        <vertAlign val="superscript"/>
        <sz val="9"/>
        <color indexed="8"/>
        <rFont val="KPN Sans"/>
        <family val="2"/>
      </rPr>
      <t>1</t>
    </r>
    <r>
      <rPr>
        <sz val="9"/>
        <color indexed="8"/>
        <rFont val="KPN Sans"/>
        <family val="2"/>
      </rPr>
      <t xml:space="preserve"> (*1,000)</t>
    </r>
  </si>
  <si>
    <r>
      <t>Revenues</t>
    </r>
    <r>
      <rPr>
        <b/>
        <vertAlign val="superscript"/>
        <sz val="9"/>
        <rFont val="KPN Sans"/>
        <family val="2"/>
      </rPr>
      <t>2</t>
    </r>
  </si>
  <si>
    <r>
      <t xml:space="preserve">2 </t>
    </r>
    <r>
      <rPr>
        <sz val="9"/>
        <rFont val="KPN Sans"/>
        <family val="2"/>
      </rPr>
      <t>Definitions are explained in the safe harbor section of the factsheets</t>
    </r>
  </si>
  <si>
    <t>Interest received (paid)</t>
  </si>
  <si>
    <r>
      <t xml:space="preserve">5 </t>
    </r>
    <r>
      <rPr>
        <sz val="9"/>
        <rFont val="KPN Sans"/>
        <family val="2"/>
      </rPr>
      <t>Defined as 12 month rolling total excluding restructuring costs, incidentals and major changes in the composition
 of the Group (acquisitions and disposals)</t>
    </r>
  </si>
  <si>
    <r>
      <t>Revenues</t>
    </r>
    <r>
      <rPr>
        <b/>
        <vertAlign val="superscript"/>
        <sz val="9"/>
        <rFont val="KPN Sans"/>
        <family val="2"/>
      </rPr>
      <t>1</t>
    </r>
  </si>
  <si>
    <r>
      <t xml:space="preserve">1 </t>
    </r>
    <r>
      <rPr>
        <sz val="9"/>
        <rFont val="KPN Sans"/>
        <family val="2"/>
      </rPr>
      <t>The definitions are explained in the safe harbor section of the factsheets</t>
    </r>
  </si>
  <si>
    <r>
      <t>Depreciation</t>
    </r>
    <r>
      <rPr>
        <b/>
        <vertAlign val="superscript"/>
        <sz val="9"/>
        <rFont val="KPN Sans"/>
        <family val="2"/>
      </rPr>
      <t>1</t>
    </r>
  </si>
  <si>
    <r>
      <t>Amortization</t>
    </r>
    <r>
      <rPr>
        <b/>
        <vertAlign val="superscript"/>
        <sz val="9"/>
        <rFont val="KPN Sans"/>
        <family val="2"/>
      </rPr>
      <t>1</t>
    </r>
  </si>
  <si>
    <r>
      <rPr>
        <vertAlign val="superscript"/>
        <sz val="9"/>
        <rFont val="KPN Sans"/>
        <family val="2"/>
      </rPr>
      <t>1</t>
    </r>
    <r>
      <rPr>
        <sz val="9"/>
        <rFont val="KPN Sans"/>
        <family val="2"/>
      </rPr>
      <t xml:space="preserve"> Including impairments, if any</t>
    </r>
  </si>
  <si>
    <r>
      <rPr>
        <vertAlign val="superscript"/>
        <sz val="9"/>
        <rFont val="KPN Sans"/>
        <family val="2"/>
      </rPr>
      <t>2</t>
    </r>
    <r>
      <rPr>
        <sz val="9"/>
        <rFont val="KPN Sans"/>
        <family val="2"/>
      </rPr>
      <t xml:space="preserve"> Including Q2 2013 impairment of € 44m related to mobile platform in Germany</t>
    </r>
  </si>
  <si>
    <r>
      <t>Of which discontinued operations</t>
    </r>
    <r>
      <rPr>
        <i/>
        <vertAlign val="superscript"/>
        <sz val="9"/>
        <rFont val="KPN Sans"/>
        <family val="2"/>
      </rPr>
      <t>2</t>
    </r>
  </si>
  <si>
    <r>
      <t>Germany (incl. discontinued operations)</t>
    </r>
    <r>
      <rPr>
        <vertAlign val="superscript"/>
        <sz val="9"/>
        <color rgb="FF000000"/>
        <rFont val="KPN Sans"/>
        <family val="2"/>
      </rPr>
      <t>2</t>
    </r>
  </si>
  <si>
    <r>
      <t xml:space="preserve">2 </t>
    </r>
    <r>
      <rPr>
        <sz val="9"/>
        <rFont val="KPN Sans"/>
        <family val="2"/>
      </rPr>
      <t>Including Q2 2013 € 75m impairment of assets Germany</t>
    </r>
  </si>
  <si>
    <r>
      <t>Revenues</t>
    </r>
    <r>
      <rPr>
        <b/>
        <vertAlign val="superscript"/>
        <sz val="9"/>
        <rFont val="KPN Sans"/>
        <family val="2"/>
      </rPr>
      <t>1</t>
    </r>
    <r>
      <rPr>
        <b/>
        <sz val="9"/>
        <rFont val="KPN Sans"/>
        <family val="2"/>
      </rPr>
      <t xml:space="preserve"> - segment breakdown</t>
    </r>
  </si>
  <si>
    <r>
      <rPr>
        <vertAlign val="superscript"/>
        <sz val="9"/>
        <rFont val="KPN Sans"/>
        <family val="2"/>
      </rPr>
      <t>1</t>
    </r>
    <r>
      <rPr>
        <sz val="9"/>
        <rFont val="KPN Sans"/>
        <family val="2"/>
      </rPr>
      <t xml:space="preserve"> To calculate y-on-y regulatory impact for Q1 2014,  the Q1 2013 volumes and the delta between Q1 2013 and Q1 2014 tariffs are applied</t>
    </r>
  </si>
  <si>
    <r>
      <rPr>
        <b/>
        <sz val="9"/>
        <color indexed="8"/>
        <rFont val="KPN Sans"/>
        <family val="2"/>
      </rPr>
      <t>Retail AMPU</t>
    </r>
    <r>
      <rPr>
        <b/>
        <vertAlign val="superscript"/>
        <sz val="9"/>
        <color indexed="8"/>
        <rFont val="KPN Sans"/>
        <family val="2"/>
      </rPr>
      <t>4</t>
    </r>
    <r>
      <rPr>
        <b/>
        <sz val="9"/>
        <color indexed="8"/>
        <rFont val="KPN Sans"/>
        <family val="2"/>
      </rPr>
      <t xml:space="preserve"> </t>
    </r>
    <r>
      <rPr>
        <sz val="9"/>
        <color indexed="8"/>
        <rFont val="KPN Sans"/>
        <family val="2"/>
      </rPr>
      <t>(originating, terminating)</t>
    </r>
  </si>
  <si>
    <t>Facts and figures Q1 2014</t>
  </si>
  <si>
    <r>
      <t>Capex</t>
    </r>
    <r>
      <rPr>
        <b/>
        <sz val="9"/>
        <rFont val="Arial"/>
        <family val="2"/>
      </rPr>
      <t xml:space="preserve">¹ </t>
    </r>
    <r>
      <rPr>
        <b/>
        <sz val="9"/>
        <rFont val="KPN Sans"/>
        <family val="2"/>
      </rPr>
      <t>/ Adjusted revenues</t>
    </r>
    <r>
      <rPr>
        <b/>
        <vertAlign val="superscript"/>
        <sz val="9"/>
        <rFont val="Arial"/>
        <family val="2"/>
      </rPr>
      <t>2</t>
    </r>
  </si>
  <si>
    <r>
      <t>Multi play seats</t>
    </r>
    <r>
      <rPr>
        <sz val="9"/>
        <color indexed="8"/>
        <rFont val="KPN Sans"/>
        <family val="2"/>
      </rPr>
      <t xml:space="preserve"> (*1,000)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</si>
</sst>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_(* #,##0_);_(* \(#,##0\);_(* &quot;-&quot;_);_(@_)"/>
    <numFmt numFmtId="165" formatCode="_(* #,##0.00_);_(* \(#,##0.00\);_(* &quot;-&quot;??_);_(@_)"/>
    <numFmt numFmtId="166" formatCode="0.0%"/>
    <numFmt numFmtId="167" formatCode="[$-809]dd\ mmmm\ yyyy;@"/>
    <numFmt numFmtId="168" formatCode="_-* #,##0_-;_-* #,##0\-;_-* &quot;-&quot;??_-;_-@_-"/>
    <numFmt numFmtId="169" formatCode="[$€-2]\ #,##0"/>
    <numFmt numFmtId="170" formatCode="[$€-2]\ #,##0.00"/>
    <numFmt numFmtId="171" formatCode="#,##0.0"/>
    <numFmt numFmtId="172" formatCode="0.0"/>
    <numFmt numFmtId="173" formatCode="[$€-2]\ #,##0.00_);[Red]\([$€-2]\ #,##0.00\)"/>
    <numFmt numFmtId="174" formatCode="[$€-2]\ #,##0.0000_);[Red]\([$€-2]\ #,##0.0000\)"/>
    <numFmt numFmtId="175" formatCode="[$€-2]\ #,##0.000_);[Red]\([$€-2]\ #,##0.000\)"/>
    <numFmt numFmtId="176" formatCode="0.000%"/>
    <numFmt numFmtId="177" formatCode="#,##0_-;[Red]\(#,##0\)"/>
    <numFmt numFmtId="178" formatCode="&quot;€&quot;\ #,##0_-;[Red]\(&quot;€&quot;\ #,##0\)"/>
    <numFmt numFmtId="179" formatCode="_(* #,##0.0_);_(* \(#,##0.0\);_(* &quot;-&quot;??_);_(@_)"/>
    <numFmt numFmtId="180" formatCode="#,##0_-;[Red]\(#,##0\);\-"/>
    <numFmt numFmtId="181" formatCode="#,##0.0_-;[Red]\(#,##0.0\);\-"/>
    <numFmt numFmtId="182" formatCode="#,##0.00_-;[Red]\(#,##0.00\);\-"/>
    <numFmt numFmtId="183" formatCode="#,##0.000_-;[Red]\(#,##0.000\);\-"/>
    <numFmt numFmtId="184" formatCode="_(* #,##0_);_(* \(#,##0\);_(* &quot;-&quot;?_);_(@_)"/>
    <numFmt numFmtId="185" formatCode="[$-409]d/mmm/yy;@"/>
    <numFmt numFmtId="186" formatCode="[$-409]d/mmm;@"/>
    <numFmt numFmtId="187" formatCode="&quot;€&quot;\ #,##0;[Red]&quot;€&quot;\ #,##0"/>
    <numFmt numFmtId="188" formatCode="[$€-2]\ #,##0.00000_);[Red]\([$€-2]\ #,##0.00000\)"/>
    <numFmt numFmtId="189" formatCode="[&lt;-0.1]\-0%;[&gt;0.1]0%;0.0%"/>
    <numFmt numFmtId="190" formatCode="[&lt;-0.0995]\-0%;[&gt;0.0995]0%;0.0%"/>
    <numFmt numFmtId="191" formatCode="#,##0.00;[Red]#,##0.00"/>
  </numFmts>
  <fonts count="75">
    <font>
      <sz val="10"/>
      <name val="Arial"/>
    </font>
    <font>
      <sz val="10"/>
      <name val="Arial"/>
      <family val="2"/>
    </font>
    <font>
      <sz val="10"/>
      <name val="KPN Sans"/>
      <family val="2"/>
    </font>
    <font>
      <sz val="8"/>
      <name val="KPN Sans"/>
      <family val="2"/>
    </font>
    <font>
      <b/>
      <sz val="12"/>
      <color indexed="8"/>
      <name val="KPN Sans"/>
      <family val="2"/>
    </font>
    <font>
      <sz val="10"/>
      <name val="KPN Arial"/>
    </font>
    <font>
      <b/>
      <sz val="10"/>
      <name val="KPN Sans"/>
      <family val="2"/>
    </font>
    <font>
      <b/>
      <sz val="10"/>
      <color indexed="8"/>
      <name val="KPN Sans"/>
      <family val="2"/>
    </font>
    <font>
      <sz val="10"/>
      <color indexed="8"/>
      <name val="KPN Sans"/>
      <family val="2"/>
    </font>
    <font>
      <sz val="8"/>
      <color indexed="8"/>
      <name val="KPN Sans"/>
      <family val="2"/>
    </font>
    <font>
      <b/>
      <sz val="8"/>
      <name val="KPN Sans"/>
      <family val="2"/>
    </font>
    <font>
      <b/>
      <sz val="8"/>
      <color indexed="8"/>
      <name val="KPN Sans"/>
      <family val="2"/>
    </font>
    <font>
      <sz val="8"/>
      <name val="Arial"/>
      <family val="2"/>
    </font>
    <font>
      <b/>
      <sz val="18"/>
      <name val="KPN Sans"/>
      <family val="2"/>
    </font>
    <font>
      <sz val="9"/>
      <name val="KPN Sans"/>
      <family val="2"/>
    </font>
    <font>
      <u/>
      <sz val="10"/>
      <color indexed="12"/>
      <name val="KPN Arial"/>
    </font>
    <font>
      <b/>
      <sz val="9"/>
      <color indexed="8"/>
      <name val="KPN Sans"/>
      <family val="2"/>
    </font>
    <font>
      <b/>
      <vertAlign val="superscript"/>
      <sz val="9"/>
      <color indexed="8"/>
      <name val="KPN Sans"/>
      <family val="2"/>
    </font>
    <font>
      <sz val="9"/>
      <color indexed="8"/>
      <name val="KPN Sans"/>
      <family val="2"/>
    </font>
    <font>
      <b/>
      <sz val="9"/>
      <name val="KPN Sans"/>
      <family val="2"/>
    </font>
    <font>
      <vertAlign val="superscript"/>
      <sz val="9"/>
      <color indexed="8"/>
      <name val="KPN Sans"/>
      <family val="2"/>
    </font>
    <font>
      <b/>
      <i/>
      <sz val="9"/>
      <color indexed="8"/>
      <name val="KPN Sans"/>
      <family val="2"/>
    </font>
    <font>
      <sz val="10"/>
      <name val="Arial"/>
      <family val="2"/>
    </font>
    <font>
      <sz val="10"/>
      <name val="Helv"/>
    </font>
    <font>
      <b/>
      <i/>
      <sz val="8"/>
      <name val="KPN Sans"/>
      <family val="2"/>
    </font>
    <font>
      <b/>
      <u/>
      <sz val="8"/>
      <name val="KPN Sans"/>
      <family val="2"/>
    </font>
    <font>
      <u/>
      <sz val="10"/>
      <color indexed="12"/>
      <name val="KPN Sans"/>
      <family val="2"/>
    </font>
    <font>
      <b/>
      <sz val="9"/>
      <name val="Arial"/>
      <family val="2"/>
    </font>
    <font>
      <sz val="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9"/>
      <name val="KPN Sans"/>
      <family val="2"/>
    </font>
    <font>
      <b/>
      <sz val="9"/>
      <color indexed="10"/>
      <name val="KPN Sans"/>
      <family val="2"/>
    </font>
    <font>
      <b/>
      <vertAlign val="superscript"/>
      <sz val="9"/>
      <name val="KPN Sans"/>
      <family val="2"/>
    </font>
    <font>
      <vertAlign val="superscript"/>
      <sz val="9"/>
      <name val="KPN Sans"/>
      <family val="2"/>
    </font>
    <font>
      <i/>
      <sz val="9"/>
      <name val="KPN Sans"/>
      <family val="2"/>
    </font>
    <font>
      <i/>
      <sz val="9"/>
      <color indexed="8"/>
      <name val="KPN Sans"/>
      <family val="2"/>
    </font>
    <font>
      <b/>
      <sz val="9"/>
      <color indexed="13"/>
      <name val="KPN Sans"/>
      <family val="2"/>
    </font>
    <font>
      <b/>
      <sz val="9"/>
      <color indexed="12"/>
      <name val="KPN Sans"/>
      <family val="2"/>
    </font>
    <font>
      <b/>
      <i/>
      <sz val="9"/>
      <name val="KPN Sans"/>
      <family val="2"/>
    </font>
    <font>
      <b/>
      <vertAlign val="superscript"/>
      <sz val="9"/>
      <color indexed="9"/>
      <name val="KPN Sans"/>
      <family val="2"/>
    </font>
    <font>
      <i/>
      <vertAlign val="superscript"/>
      <sz val="9"/>
      <color indexed="8"/>
      <name val="KPN Sans"/>
      <family val="2"/>
    </font>
    <font>
      <b/>
      <sz val="8"/>
      <name val="Arial"/>
      <family val="2"/>
    </font>
    <font>
      <b/>
      <vertAlign val="superscript"/>
      <sz val="8"/>
      <name val="Arial"/>
      <family val="2"/>
    </font>
    <font>
      <b/>
      <sz val="9"/>
      <color indexed="8"/>
      <name val="Kalinga"/>
      <family val="2"/>
    </font>
    <font>
      <b/>
      <sz val="9"/>
      <name val="Kalinga"/>
      <family val="2"/>
    </font>
    <font>
      <sz val="9"/>
      <name val="Kalinga"/>
      <family val="2"/>
    </font>
    <font>
      <sz val="9"/>
      <color indexed="13"/>
      <name val="KPN Sans"/>
      <family val="2"/>
    </font>
    <font>
      <i/>
      <sz val="8"/>
      <name val="KPN Sans"/>
      <family val="2"/>
    </font>
    <font>
      <sz val="9"/>
      <color rgb="FFFF0000"/>
      <name val="KPN Sans"/>
      <family val="2"/>
    </font>
    <font>
      <vertAlign val="superscript"/>
      <sz val="9"/>
      <color rgb="FF000000"/>
      <name val="KPN Sans"/>
      <family val="2"/>
    </font>
    <font>
      <i/>
      <sz val="8"/>
      <color indexed="8"/>
      <name val="KPN Sans"/>
      <family val="2"/>
    </font>
    <font>
      <i/>
      <vertAlign val="superscript"/>
      <sz val="9"/>
      <name val="KPN Sans"/>
      <family val="2"/>
    </font>
    <font>
      <b/>
      <i/>
      <sz val="18"/>
      <color rgb="FFFF0000"/>
      <name val="KPN Sans"/>
      <family val="2"/>
    </font>
    <font>
      <b/>
      <i/>
      <sz val="18"/>
      <color rgb="FFFF0000"/>
      <name val="Arial"/>
      <family val="2"/>
    </font>
    <font>
      <b/>
      <sz val="10"/>
      <color rgb="FF009900"/>
      <name val="KPN Sans"/>
      <family val="2"/>
    </font>
    <font>
      <b/>
      <sz val="8"/>
      <color rgb="FF009900"/>
      <name val="KPN Sans"/>
      <family val="2"/>
    </font>
    <font>
      <sz val="10"/>
      <color rgb="FF009900"/>
      <name val="KPN Sans"/>
      <family val="2"/>
    </font>
    <font>
      <b/>
      <vertAlign val="superscript"/>
      <sz val="9"/>
      <name val="Arial"/>
      <family val="2"/>
    </font>
    <font>
      <b/>
      <i/>
      <sz val="10"/>
      <name val="KPN Sans"/>
      <family val="2"/>
    </font>
    <font>
      <b/>
      <i/>
      <vertAlign val="superscript"/>
      <sz val="9"/>
      <name val="KPN Sans"/>
      <family val="2"/>
    </font>
    <font>
      <b/>
      <i/>
      <vertAlign val="superscript"/>
      <sz val="9"/>
      <color indexed="8"/>
      <name val="KPN Sans"/>
      <family val="2"/>
    </font>
  </fonts>
  <fills count="25">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2"/>
        <bgColor indexed="24"/>
      </patternFill>
    </fill>
    <fill>
      <patternFill patternType="solid">
        <fgColor indexed="41"/>
        <bgColor indexed="24"/>
      </patternFill>
    </fill>
    <fill>
      <patternFill patternType="solid">
        <fgColor indexed="9"/>
        <bgColor indexed="24"/>
      </patternFill>
    </fill>
    <fill>
      <patternFill patternType="solid">
        <fgColor indexed="41"/>
        <bgColor indexed="64"/>
      </patternFill>
    </fill>
    <fill>
      <patternFill patternType="solid">
        <fgColor indexed="13"/>
        <bgColor indexed="64"/>
      </patternFill>
    </fill>
    <fill>
      <patternFill patternType="solid">
        <fgColor indexed="42"/>
        <bgColor indexed="24"/>
      </patternFill>
    </fill>
    <fill>
      <patternFill patternType="solid">
        <fgColor rgb="FFCCFFCC"/>
        <bgColor indexed="24"/>
      </patternFill>
    </fill>
    <fill>
      <patternFill patternType="solid">
        <fgColor theme="0"/>
        <bgColor indexed="24"/>
      </patternFill>
    </fill>
    <fill>
      <patternFill patternType="solid">
        <fgColor theme="0"/>
        <bgColor indexed="64"/>
      </patternFill>
    </fill>
    <fill>
      <patternFill patternType="solid">
        <fgColor rgb="FFFFFF00"/>
        <bgColor indexed="64"/>
      </patternFill>
    </fill>
    <fill>
      <patternFill patternType="solid">
        <fgColor rgb="FF009900"/>
        <bgColor indexed="64"/>
      </patternFill>
    </fill>
    <fill>
      <patternFill patternType="solid">
        <fgColor theme="0" tint="-0.14999847407452621"/>
        <bgColor indexed="64"/>
      </patternFill>
    </fill>
    <fill>
      <patternFill patternType="solid">
        <fgColor theme="0" tint="-0.14999847407452621"/>
        <bgColor indexed="24"/>
      </patternFill>
    </fill>
    <fill>
      <patternFill patternType="solid">
        <fgColor rgb="FFCCFFCC"/>
        <bgColor indexed="64"/>
      </patternFill>
    </fill>
  </fills>
  <borders count="4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23"/>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23"/>
      </right>
      <top style="thin">
        <color indexed="23"/>
      </top>
      <bottom/>
      <diagonal/>
    </border>
    <border>
      <left style="thin">
        <color indexed="23"/>
      </left>
      <right/>
      <top style="thin">
        <color indexed="23"/>
      </top>
      <bottom/>
      <diagonal/>
    </border>
    <border>
      <left/>
      <right style="thin">
        <color indexed="23"/>
      </right>
      <top style="thin">
        <color indexed="23"/>
      </top>
      <bottom style="thin">
        <color indexed="23"/>
      </bottom>
      <diagonal/>
    </border>
    <border>
      <left/>
      <right style="thin">
        <color indexed="23"/>
      </right>
      <top style="thin">
        <color theme="0" tint="-0.499984740745262"/>
      </top>
      <bottom style="thin">
        <color theme="0" tint="-0.499984740745262"/>
      </bottom>
      <diagonal/>
    </border>
    <border>
      <left style="thin">
        <color indexed="23"/>
      </left>
      <right/>
      <top/>
      <bottom style="thin">
        <color indexed="23"/>
      </bottom>
      <diagonal/>
    </border>
    <border>
      <left style="thin">
        <color theme="0" tint="-0.499984740745262"/>
      </left>
      <right/>
      <top/>
      <bottom/>
      <diagonal/>
    </border>
    <border>
      <left style="thin">
        <color rgb="FF009900"/>
      </left>
      <right style="thin">
        <color rgb="FF009900"/>
      </right>
      <top style="thin">
        <color rgb="FF009900"/>
      </top>
      <bottom style="thin">
        <color rgb="FF009900"/>
      </bottom>
      <diagonal/>
    </border>
    <border>
      <left style="thin">
        <color rgb="FF009900"/>
      </left>
      <right style="thin">
        <color rgb="FF009900"/>
      </right>
      <top/>
      <bottom style="thin">
        <color rgb="FF009900"/>
      </bottom>
      <diagonal/>
    </border>
    <border>
      <left/>
      <right/>
      <top style="thin">
        <color rgb="FF009900"/>
      </top>
      <bottom/>
      <diagonal/>
    </border>
    <border>
      <left/>
      <right/>
      <top style="thin">
        <color indexed="23"/>
      </top>
      <bottom style="thin">
        <color indexed="23"/>
      </bottom>
      <diagonal/>
    </border>
    <border>
      <left/>
      <right style="thin">
        <color indexed="23"/>
      </right>
      <top/>
      <bottom style="thin">
        <color indexed="23"/>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thin">
        <color indexed="23"/>
      </left>
      <right/>
      <top style="thin">
        <color theme="0" tint="-0.499984740745262"/>
      </top>
      <bottom style="thin">
        <color theme="0" tint="-0.499984740745262"/>
      </bottom>
      <diagonal/>
    </border>
    <border>
      <left style="thin">
        <color indexed="23"/>
      </left>
      <right/>
      <top/>
      <bottom style="thin">
        <color theme="0" tint="-0.499984740745262"/>
      </bottom>
      <diagonal/>
    </border>
    <border>
      <left style="thin">
        <color indexed="23"/>
      </left>
      <right style="thin">
        <color indexed="23"/>
      </right>
      <top/>
      <bottom/>
      <diagonal/>
    </border>
    <border>
      <left style="thin">
        <color indexed="23"/>
      </left>
      <right/>
      <top style="thin">
        <color indexed="23"/>
      </top>
      <bottom style="thin">
        <color auto="1"/>
      </bottom>
      <diagonal/>
    </border>
    <border>
      <left/>
      <right/>
      <top style="thin">
        <color indexed="23"/>
      </top>
      <bottom style="thin">
        <color auto="1"/>
      </bottom>
      <diagonal/>
    </border>
    <border>
      <left style="thin">
        <color indexed="22"/>
      </left>
      <right/>
      <top style="thin">
        <color indexed="23"/>
      </top>
      <bottom style="thin">
        <color auto="1"/>
      </bottom>
      <diagonal/>
    </border>
    <border>
      <left/>
      <right style="thin">
        <color auto="1"/>
      </right>
      <top style="thin">
        <color indexed="23"/>
      </top>
      <bottom style="thin">
        <color auto="1"/>
      </bottom>
      <diagonal/>
    </border>
    <border>
      <left style="thin">
        <color indexed="23"/>
      </left>
      <right/>
      <top style="thin">
        <color indexed="23"/>
      </top>
      <bottom style="thin">
        <color theme="1"/>
      </bottom>
      <diagonal/>
    </border>
    <border>
      <left/>
      <right/>
      <top style="thin">
        <color indexed="23"/>
      </top>
      <bottom style="thin">
        <color theme="1"/>
      </bottom>
      <diagonal/>
    </border>
    <border>
      <left/>
      <right style="thin">
        <color theme="1"/>
      </right>
      <top style="thin">
        <color indexed="23"/>
      </top>
      <bottom style="thin">
        <color theme="1"/>
      </bottom>
      <diagonal/>
    </border>
    <border>
      <left style="thin">
        <color theme="0" tint="-0.499984740745262"/>
      </left>
      <right/>
      <top style="thin">
        <color indexed="23"/>
      </top>
      <bottom style="thin">
        <color indexed="23"/>
      </bottom>
      <diagonal/>
    </border>
    <border>
      <left style="thin">
        <color indexed="23"/>
      </left>
      <right/>
      <top style="thin">
        <color indexed="23"/>
      </top>
      <bottom style="thin">
        <color theme="0" tint="-0.499984740745262"/>
      </bottom>
      <diagonal/>
    </border>
    <border>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s>
  <cellStyleXfs count="41">
    <xf numFmtId="0" fontId="0" fillId="0" borderId="0" applyNumberFormat="0" applyFont="0" applyFill="0" applyBorder="0" applyAlignment="0" applyProtection="0"/>
    <xf numFmtId="0" fontId="28" fillId="0" borderId="0"/>
    <xf numFmtId="0" fontId="28" fillId="0" borderId="0"/>
    <xf numFmtId="0" fontId="30" fillId="5" borderId="1" applyNumberFormat="0" applyAlignment="0" applyProtection="0"/>
    <xf numFmtId="165" fontId="1" fillId="0" borderId="0" applyFont="0" applyFill="0" applyBorder="0" applyAlignment="0" applyProtection="0"/>
    <xf numFmtId="165" fontId="22" fillId="0" borderId="0" applyFont="0" applyFill="0" applyBorder="0" applyAlignment="0" applyProtection="0"/>
    <xf numFmtId="0" fontId="31" fillId="6" borderId="2" applyNumberFormat="0" applyAlignment="0" applyProtection="0"/>
    <xf numFmtId="0" fontId="38" fillId="0" borderId="3" applyNumberFormat="0" applyFill="0" applyAlignment="0" applyProtection="0"/>
    <xf numFmtId="0" fontId="33" fillId="3" borderId="0" applyNumberFormat="0" applyBorder="0" applyAlignment="0" applyProtection="0"/>
    <xf numFmtId="0" fontId="15" fillId="0" borderId="0" applyNumberFormat="0" applyFill="0" applyBorder="0" applyAlignment="0" applyProtection="0">
      <alignment vertical="top"/>
      <protection locked="0"/>
    </xf>
    <xf numFmtId="0" fontId="37" fillId="4" borderId="1" applyNumberFormat="0" applyAlignment="0" applyProtection="0"/>
    <xf numFmtId="0" fontId="34" fillId="0" borderId="4" applyNumberFormat="0" applyFill="0" applyAlignment="0" applyProtection="0"/>
    <xf numFmtId="0" fontId="35" fillId="0" borderId="5" applyNumberFormat="0" applyFill="0" applyAlignment="0" applyProtection="0"/>
    <xf numFmtId="0" fontId="36" fillId="0" borderId="6" applyNumberFormat="0" applyFill="0" applyAlignment="0" applyProtection="0"/>
    <xf numFmtId="0" fontId="36" fillId="0" borderId="0" applyNumberFormat="0" applyFill="0" applyBorder="0" applyAlignment="0" applyProtection="0"/>
    <xf numFmtId="0" fontId="39" fillId="7" borderId="0" applyNumberFormat="0" applyBorder="0" applyAlignment="0" applyProtection="0"/>
    <xf numFmtId="0" fontId="22" fillId="0" borderId="0" applyNumberFormat="0" applyFont="0" applyFill="0" applyBorder="0" applyAlignment="0" applyProtection="0"/>
    <xf numFmtId="0" fontId="5" fillId="0" borderId="0"/>
    <xf numFmtId="0" fontId="1" fillId="0" borderId="0"/>
    <xf numFmtId="0" fontId="1" fillId="0" borderId="0"/>
    <xf numFmtId="0" fontId="1" fillId="0" borderId="0"/>
    <xf numFmtId="0" fontId="5" fillId="0" borderId="0"/>
    <xf numFmtId="0" fontId="5" fillId="0" borderId="0"/>
    <xf numFmtId="0" fontId="1" fillId="8" borderId="7" applyNumberFormat="0" applyFont="0" applyAlignment="0" applyProtection="0"/>
    <xf numFmtId="0" fontId="29" fillId="2" borderId="0" applyNumberFormat="0" applyBorder="0" applyAlignment="0" applyProtection="0"/>
    <xf numFmtId="9" fontId="1" fillId="0" borderId="0" applyFont="0" applyFill="0" applyBorder="0" applyAlignment="0" applyProtection="0"/>
    <xf numFmtId="0" fontId="23" fillId="0" borderId="0" applyFill="0"/>
    <xf numFmtId="0" fontId="5" fillId="0" borderId="0"/>
    <xf numFmtId="0" fontId="1" fillId="0" borderId="0"/>
    <xf numFmtId="0" fontId="5" fillId="0" borderId="0"/>
    <xf numFmtId="0" fontId="41" fillId="0" borderId="0" applyNumberFormat="0" applyFill="0" applyBorder="0" applyAlignment="0" applyProtection="0"/>
    <xf numFmtId="0" fontId="42" fillId="0" borderId="9" applyNumberFormat="0" applyFill="0" applyAlignment="0" applyProtection="0"/>
    <xf numFmtId="0" fontId="40" fillId="5" borderId="8" applyNumberFormat="0" applyAlignment="0" applyProtection="0"/>
    <xf numFmtId="0" fontId="32" fillId="0" borderId="0" applyNumberFormat="0" applyFill="0" applyBorder="0" applyAlignment="0" applyProtection="0"/>
    <xf numFmtId="0" fontId="43" fillId="0" borderId="0" applyNumberFormat="0" applyFill="0" applyBorder="0" applyAlignment="0" applyProtection="0"/>
    <xf numFmtId="0" fontId="1" fillId="0" borderId="0" applyNumberFormat="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cellStyleXfs>
  <cellXfs count="1141">
    <xf numFmtId="0" fontId="0" fillId="0" borderId="0" xfId="0"/>
    <xf numFmtId="180" fontId="47" fillId="10" borderId="0" xfId="27" applyNumberFormat="1" applyFont="1" applyFill="1" applyProtection="1">
      <protection hidden="1"/>
    </xf>
    <xf numFmtId="166" fontId="47" fillId="10" borderId="0" xfId="25" applyNumberFormat="1" applyFont="1" applyFill="1" applyProtection="1">
      <protection hidden="1"/>
    </xf>
    <xf numFmtId="0" fontId="47" fillId="10" borderId="0" xfId="27" applyFont="1" applyFill="1" applyProtection="1">
      <protection hidden="1"/>
    </xf>
    <xf numFmtId="0" fontId="47" fillId="10" borderId="0" xfId="27" applyFont="1" applyFill="1" applyAlignment="1" applyProtection="1">
      <alignment horizontal="left"/>
      <protection hidden="1"/>
    </xf>
    <xf numFmtId="180" fontId="47" fillId="19" borderId="0" xfId="27" applyNumberFormat="1" applyFont="1" applyFill="1" applyProtection="1">
      <protection hidden="1"/>
    </xf>
    <xf numFmtId="0" fontId="47" fillId="19" borderId="0" xfId="27" applyFont="1" applyFill="1" applyProtection="1">
      <protection hidden="1"/>
    </xf>
    <xf numFmtId="166" fontId="47" fillId="10" borderId="0" xfId="25" applyNumberFormat="1" applyFont="1" applyFill="1" applyAlignment="1" applyProtection="1">
      <alignment horizontal="left"/>
      <protection hidden="1"/>
    </xf>
    <xf numFmtId="180" fontId="47" fillId="19" borderId="0" xfId="27" applyNumberFormat="1" applyFont="1" applyFill="1" applyAlignment="1" applyProtection="1">
      <protection hidden="1"/>
    </xf>
    <xf numFmtId="180" fontId="14" fillId="10" borderId="0" xfId="27" applyNumberFormat="1" applyFont="1" applyFill="1" applyProtection="1">
      <protection hidden="1"/>
    </xf>
    <xf numFmtId="0" fontId="47" fillId="0" borderId="0" xfId="27" applyFont="1" applyFill="1" applyProtection="1">
      <protection hidden="1"/>
    </xf>
    <xf numFmtId="0" fontId="47" fillId="19" borderId="0" xfId="27" applyFont="1" applyFill="1" applyAlignment="1" applyProtection="1">
      <alignment horizontal="left"/>
      <protection hidden="1"/>
    </xf>
    <xf numFmtId="166" fontId="47" fillId="10" borderId="0" xfId="25" applyNumberFormat="1" applyFont="1" applyFill="1" applyAlignment="1" applyProtection="1">
      <alignment horizontal="right"/>
      <protection hidden="1"/>
    </xf>
    <xf numFmtId="180" fontId="14" fillId="19" borderId="0" xfId="27" applyNumberFormat="1" applyFont="1" applyFill="1" applyAlignment="1" applyProtection="1">
      <protection hidden="1"/>
    </xf>
    <xf numFmtId="180" fontId="47" fillId="10" borderId="0" xfId="27" applyNumberFormat="1" applyFont="1" applyFill="1" applyAlignment="1" applyProtection="1">
      <protection hidden="1"/>
    </xf>
    <xf numFmtId="0" fontId="2" fillId="21" borderId="0" xfId="0" applyFont="1" applyFill="1" applyProtection="1">
      <protection hidden="1"/>
    </xf>
    <xf numFmtId="0" fontId="2" fillId="0" borderId="0" xfId="35" applyFont="1" applyProtection="1">
      <protection hidden="1"/>
    </xf>
    <xf numFmtId="38" fontId="2" fillId="10" borderId="0" xfId="35" applyNumberFormat="1" applyFont="1" applyFill="1" applyProtection="1">
      <protection hidden="1"/>
    </xf>
    <xf numFmtId="167" fontId="2" fillId="10" borderId="0" xfId="35" quotePrefix="1" applyNumberFormat="1" applyFont="1" applyFill="1" applyProtection="1">
      <protection hidden="1"/>
    </xf>
    <xf numFmtId="38" fontId="2" fillId="19" borderId="0" xfId="35" applyNumberFormat="1" applyFont="1" applyFill="1" applyProtection="1">
      <protection hidden="1"/>
    </xf>
    <xf numFmtId="38" fontId="13" fillId="19" borderId="0" xfId="35" applyNumberFormat="1" applyFont="1" applyFill="1" applyProtection="1">
      <protection hidden="1"/>
    </xf>
    <xf numFmtId="0" fontId="2" fillId="10" borderId="0" xfId="35" applyFont="1" applyFill="1" applyAlignment="1" applyProtection="1">
      <alignment horizontal="left"/>
      <protection hidden="1"/>
    </xf>
    <xf numFmtId="0" fontId="61" fillId="0" borderId="0" xfId="35" applyFont="1" applyProtection="1">
      <protection hidden="1"/>
    </xf>
    <xf numFmtId="38" fontId="6" fillId="10" borderId="0" xfId="35" applyNumberFormat="1" applyFont="1" applyFill="1" applyProtection="1">
      <protection hidden="1"/>
    </xf>
    <xf numFmtId="38" fontId="2" fillId="10" borderId="0" xfId="35" applyNumberFormat="1" applyFont="1" applyFill="1" applyAlignment="1" applyProtection="1">
      <alignment vertical="center"/>
      <protection hidden="1"/>
    </xf>
    <xf numFmtId="0" fontId="2" fillId="10" borderId="0" xfId="35" applyFont="1" applyFill="1" applyProtection="1">
      <protection hidden="1"/>
    </xf>
    <xf numFmtId="0" fontId="21" fillId="10" borderId="0" xfId="35" applyFont="1" applyFill="1" applyProtection="1">
      <protection hidden="1"/>
    </xf>
    <xf numFmtId="0" fontId="14" fillId="10" borderId="0" xfId="35" applyFont="1" applyFill="1" applyProtection="1">
      <protection hidden="1"/>
    </xf>
    <xf numFmtId="38" fontId="14" fillId="10" borderId="0" xfId="35" applyNumberFormat="1" applyFont="1" applyFill="1" applyProtection="1">
      <protection hidden="1"/>
    </xf>
    <xf numFmtId="0" fontId="18" fillId="10" borderId="0" xfId="35" applyFont="1" applyFill="1" applyProtection="1">
      <protection hidden="1"/>
    </xf>
    <xf numFmtId="0" fontId="8" fillId="10" borderId="0" xfId="35" applyFont="1" applyFill="1" applyProtection="1">
      <protection hidden="1"/>
    </xf>
    <xf numFmtId="0" fontId="26" fillId="10" borderId="0" xfId="9" applyFont="1" applyFill="1" applyAlignment="1" applyProtection="1">
      <protection hidden="1"/>
    </xf>
    <xf numFmtId="0" fontId="3" fillId="0" borderId="0" xfId="35" applyFont="1" applyProtection="1">
      <protection hidden="1"/>
    </xf>
    <xf numFmtId="0" fontId="3" fillId="0" borderId="0" xfId="35" applyNumberFormat="1" applyFont="1" applyProtection="1">
      <protection hidden="1"/>
    </xf>
    <xf numFmtId="180" fontId="14" fillId="0" borderId="0" xfId="0" applyNumberFormat="1" applyFont="1" applyProtection="1">
      <protection hidden="1"/>
    </xf>
    <xf numFmtId="180" fontId="16" fillId="18" borderId="0" xfId="0" applyNumberFormat="1" applyFont="1" applyFill="1" applyBorder="1" applyAlignment="1" applyProtection="1">
      <alignment horizontal="center"/>
      <protection hidden="1"/>
    </xf>
    <xf numFmtId="180" fontId="44" fillId="21" borderId="24" xfId="27" applyNumberFormat="1" applyFont="1" applyFill="1" applyBorder="1" applyAlignment="1" applyProtection="1">
      <alignment horizontal="center"/>
      <protection hidden="1"/>
    </xf>
    <xf numFmtId="180" fontId="16" fillId="19" borderId="0" xfId="0" applyNumberFormat="1" applyFont="1" applyFill="1" applyBorder="1" applyAlignment="1" applyProtection="1">
      <alignment horizontal="center"/>
      <protection hidden="1"/>
    </xf>
    <xf numFmtId="166" fontId="16" fillId="18" borderId="0" xfId="25" applyNumberFormat="1" applyFont="1" applyFill="1" applyBorder="1" applyAlignment="1" applyProtection="1">
      <alignment horizontal="center"/>
      <protection hidden="1"/>
    </xf>
    <xf numFmtId="180" fontId="16" fillId="19" borderId="0" xfId="0" applyNumberFormat="1" applyFont="1" applyFill="1" applyProtection="1">
      <protection hidden="1"/>
    </xf>
    <xf numFmtId="180" fontId="14" fillId="19" borderId="0" xfId="0" applyNumberFormat="1" applyFont="1" applyFill="1" applyBorder="1" applyProtection="1">
      <protection hidden="1"/>
    </xf>
    <xf numFmtId="180" fontId="19" fillId="18" borderId="23" xfId="0" applyNumberFormat="1" applyFont="1" applyFill="1" applyBorder="1" applyProtection="1">
      <protection hidden="1"/>
    </xf>
    <xf numFmtId="180" fontId="19" fillId="18" borderId="0" xfId="0" applyNumberFormat="1" applyFont="1" applyFill="1" applyBorder="1" applyProtection="1">
      <protection hidden="1"/>
    </xf>
    <xf numFmtId="180" fontId="19" fillId="19" borderId="0" xfId="0" applyNumberFormat="1" applyFont="1" applyFill="1" applyBorder="1" applyProtection="1">
      <protection hidden="1"/>
    </xf>
    <xf numFmtId="166" fontId="19" fillId="19" borderId="0" xfId="25" applyNumberFormat="1" applyFont="1" applyFill="1" applyBorder="1" applyAlignment="1" applyProtection="1">
      <alignment horizontal="center"/>
      <protection hidden="1"/>
    </xf>
    <xf numFmtId="180" fontId="14" fillId="19" borderId="0" xfId="0" applyNumberFormat="1" applyFont="1" applyFill="1" applyProtection="1">
      <protection hidden="1"/>
    </xf>
    <xf numFmtId="180" fontId="14" fillId="18" borderId="0" xfId="0" applyNumberFormat="1" applyFont="1" applyFill="1" applyBorder="1" applyAlignment="1" applyProtection="1">
      <protection hidden="1"/>
    </xf>
    <xf numFmtId="180" fontId="45" fillId="18" borderId="0" xfId="0" applyNumberFormat="1" applyFont="1" applyFill="1" applyBorder="1" applyAlignment="1" applyProtection="1">
      <protection hidden="1"/>
    </xf>
    <xf numFmtId="180" fontId="45" fillId="19" borderId="0" xfId="0" applyNumberFormat="1" applyFont="1" applyFill="1" applyBorder="1" applyAlignment="1" applyProtection="1">
      <protection hidden="1"/>
    </xf>
    <xf numFmtId="166" fontId="14" fillId="19" borderId="0" xfId="25" applyNumberFormat="1" applyFont="1" applyFill="1" applyBorder="1" applyProtection="1">
      <protection hidden="1"/>
    </xf>
    <xf numFmtId="180" fontId="16" fillId="22" borderId="12" xfId="0" applyNumberFormat="1" applyFont="1" applyFill="1" applyBorder="1" applyAlignment="1" applyProtection="1">
      <alignment horizontal="right"/>
      <protection hidden="1"/>
    </xf>
    <xf numFmtId="180" fontId="16" fillId="19" borderId="26" xfId="0" applyNumberFormat="1" applyFont="1" applyFill="1" applyBorder="1" applyAlignment="1" applyProtection="1">
      <alignment horizontal="right"/>
      <protection hidden="1"/>
    </xf>
    <xf numFmtId="180" fontId="16" fillId="22" borderId="26" xfId="0" applyNumberFormat="1" applyFont="1" applyFill="1" applyBorder="1" applyAlignment="1" applyProtection="1">
      <alignment horizontal="right"/>
      <protection hidden="1"/>
    </xf>
    <xf numFmtId="180" fontId="16" fillId="18" borderId="26" xfId="0" applyNumberFormat="1" applyFont="1" applyFill="1" applyBorder="1" applyAlignment="1" applyProtection="1">
      <alignment horizontal="right"/>
      <protection hidden="1"/>
    </xf>
    <xf numFmtId="190" fontId="16" fillId="18" borderId="19" xfId="25" applyNumberFormat="1" applyFont="1" applyFill="1" applyBorder="1" applyAlignment="1" applyProtection="1">
      <alignment horizontal="right"/>
      <protection hidden="1"/>
    </xf>
    <xf numFmtId="180" fontId="19" fillId="19" borderId="0" xfId="0" applyNumberFormat="1" applyFont="1" applyFill="1" applyAlignment="1" applyProtection="1">
      <alignment horizontal="right"/>
      <protection hidden="1"/>
    </xf>
    <xf numFmtId="180" fontId="19" fillId="0" borderId="0" xfId="0" applyNumberFormat="1" applyFont="1" applyProtection="1">
      <protection hidden="1"/>
    </xf>
    <xf numFmtId="0" fontId="72" fillId="21" borderId="0" xfId="0" applyFont="1" applyFill="1" applyProtection="1">
      <protection hidden="1"/>
    </xf>
    <xf numFmtId="180" fontId="52" fillId="18" borderId="0" xfId="0" applyNumberFormat="1" applyFont="1" applyFill="1" applyBorder="1" applyProtection="1">
      <protection hidden="1"/>
    </xf>
    <xf numFmtId="180" fontId="21" fillId="22" borderId="12" xfId="0" applyNumberFormat="1" applyFont="1" applyFill="1" applyBorder="1" applyAlignment="1" applyProtection="1">
      <alignment horizontal="right"/>
      <protection hidden="1"/>
    </xf>
    <xf numFmtId="180" fontId="21" fillId="19" borderId="26" xfId="0" applyNumberFormat="1" applyFont="1" applyFill="1" applyBorder="1" applyAlignment="1" applyProtection="1">
      <alignment horizontal="right"/>
      <protection hidden="1"/>
    </xf>
    <xf numFmtId="180" fontId="21" fillId="22" borderId="26" xfId="0" applyNumberFormat="1" applyFont="1" applyFill="1" applyBorder="1" applyAlignment="1" applyProtection="1">
      <alignment horizontal="right"/>
      <protection hidden="1"/>
    </xf>
    <xf numFmtId="180" fontId="21" fillId="18" borderId="26" xfId="0" applyNumberFormat="1" applyFont="1" applyFill="1" applyBorder="1" applyAlignment="1" applyProtection="1">
      <alignment horizontal="right"/>
      <protection hidden="1"/>
    </xf>
    <xf numFmtId="190" fontId="21" fillId="18" borderId="19" xfId="25" applyNumberFormat="1" applyFont="1" applyFill="1" applyBorder="1" applyAlignment="1" applyProtection="1">
      <alignment horizontal="right"/>
      <protection hidden="1"/>
    </xf>
    <xf numFmtId="180" fontId="52" fillId="19" borderId="0" xfId="0" applyNumberFormat="1" applyFont="1" applyFill="1" applyAlignment="1" applyProtection="1">
      <alignment horizontal="right"/>
      <protection hidden="1"/>
    </xf>
    <xf numFmtId="180" fontId="52" fillId="0" borderId="0" xfId="0" applyNumberFormat="1" applyFont="1" applyProtection="1">
      <protection hidden="1"/>
    </xf>
    <xf numFmtId="180" fontId="14" fillId="18" borderId="0" xfId="0" applyNumberFormat="1" applyFont="1" applyFill="1" applyBorder="1" applyProtection="1">
      <protection hidden="1"/>
    </xf>
    <xf numFmtId="180" fontId="14" fillId="22" borderId="12" xfId="25" applyNumberFormat="1" applyFont="1" applyFill="1" applyBorder="1" applyAlignment="1" applyProtection="1">
      <alignment horizontal="right"/>
      <protection hidden="1"/>
    </xf>
    <xf numFmtId="180" fontId="14" fillId="18" borderId="26" xfId="0" applyNumberFormat="1" applyFont="1" applyFill="1" applyBorder="1" applyProtection="1">
      <protection hidden="1"/>
    </xf>
    <xf numFmtId="180" fontId="14" fillId="19" borderId="26" xfId="25" applyNumberFormat="1" applyFont="1" applyFill="1" applyBorder="1" applyAlignment="1" applyProtection="1">
      <alignment horizontal="right"/>
      <protection hidden="1"/>
    </xf>
    <xf numFmtId="180" fontId="14" fillId="22" borderId="26" xfId="25" applyNumberFormat="1" applyFont="1" applyFill="1" applyBorder="1" applyAlignment="1" applyProtection="1">
      <alignment horizontal="right"/>
      <protection hidden="1"/>
    </xf>
    <xf numFmtId="180" fontId="18" fillId="18" borderId="26" xfId="0" applyNumberFormat="1" applyFont="1" applyFill="1" applyBorder="1" applyAlignment="1" applyProtection="1">
      <alignment horizontal="right"/>
      <protection hidden="1"/>
    </xf>
    <xf numFmtId="190" fontId="18" fillId="18" borderId="19" xfId="25" applyNumberFormat="1" applyFont="1" applyFill="1" applyBorder="1" applyAlignment="1" applyProtection="1">
      <alignment horizontal="right"/>
      <protection hidden="1"/>
    </xf>
    <xf numFmtId="180" fontId="14" fillId="19" borderId="0" xfId="0" applyNumberFormat="1" applyFont="1" applyFill="1" applyAlignment="1" applyProtection="1">
      <alignment horizontal="right"/>
      <protection hidden="1"/>
    </xf>
    <xf numFmtId="180" fontId="18" fillId="18" borderId="0" xfId="0" applyNumberFormat="1" applyFont="1" applyFill="1" applyBorder="1" applyAlignment="1" applyProtection="1">
      <protection hidden="1"/>
    </xf>
    <xf numFmtId="180" fontId="18" fillId="18" borderId="0" xfId="0" applyNumberFormat="1" applyFont="1" applyFill="1" applyBorder="1" applyAlignment="1" applyProtection="1">
      <alignment horizontal="left"/>
      <protection hidden="1"/>
    </xf>
    <xf numFmtId="180" fontId="18" fillId="22" borderId="12" xfId="0" applyNumberFormat="1" applyFont="1" applyFill="1" applyBorder="1" applyAlignment="1" applyProtection="1">
      <alignment horizontal="right"/>
      <protection hidden="1"/>
    </xf>
    <xf numFmtId="180" fontId="18" fillId="19" borderId="26" xfId="0" applyNumberFormat="1" applyFont="1" applyFill="1" applyBorder="1" applyAlignment="1" applyProtection="1">
      <alignment horizontal="right"/>
      <protection hidden="1"/>
    </xf>
    <xf numFmtId="180" fontId="18" fillId="22" borderId="26" xfId="0" applyNumberFormat="1" applyFont="1" applyFill="1" applyBorder="1" applyAlignment="1" applyProtection="1">
      <alignment horizontal="right"/>
      <protection hidden="1"/>
    </xf>
    <xf numFmtId="166" fontId="14" fillId="0" borderId="0" xfId="25" applyNumberFormat="1" applyFont="1" applyProtection="1">
      <protection hidden="1"/>
    </xf>
    <xf numFmtId="10" fontId="14" fillId="0" borderId="0" xfId="25" applyNumberFormat="1" applyFont="1" applyProtection="1">
      <protection hidden="1"/>
    </xf>
    <xf numFmtId="180" fontId="14" fillId="0" borderId="0" xfId="25" applyNumberFormat="1" applyFont="1" applyProtection="1">
      <protection hidden="1"/>
    </xf>
    <xf numFmtId="180" fontId="16" fillId="18" borderId="0" xfId="0" applyNumberFormat="1" applyFont="1" applyFill="1" applyBorder="1" applyAlignment="1" applyProtection="1">
      <alignment horizontal="left"/>
      <protection hidden="1"/>
    </xf>
    <xf numFmtId="180" fontId="19" fillId="23" borderId="12" xfId="0" applyNumberFormat="1" applyFont="1" applyFill="1" applyBorder="1" applyProtection="1">
      <protection hidden="1"/>
    </xf>
    <xf numFmtId="180" fontId="19" fillId="18" borderId="26" xfId="0" applyNumberFormat="1" applyFont="1" applyFill="1" applyBorder="1" applyProtection="1">
      <protection hidden="1"/>
    </xf>
    <xf numFmtId="180" fontId="19" fillId="22" borderId="26" xfId="0" applyNumberFormat="1" applyFont="1" applyFill="1" applyBorder="1" applyProtection="1">
      <protection hidden="1"/>
    </xf>
    <xf numFmtId="0" fontId="6" fillId="21" borderId="0" xfId="0" applyFont="1" applyFill="1" applyProtection="1">
      <protection hidden="1"/>
    </xf>
    <xf numFmtId="180" fontId="21" fillId="18" borderId="0" xfId="0" applyNumberFormat="1" applyFont="1" applyFill="1" applyBorder="1" applyAlignment="1" applyProtection="1">
      <protection hidden="1"/>
    </xf>
    <xf numFmtId="180" fontId="21" fillId="18" borderId="0" xfId="0" applyNumberFormat="1" applyFont="1" applyFill="1" applyBorder="1" applyAlignment="1" applyProtection="1">
      <alignment horizontal="left"/>
      <protection hidden="1"/>
    </xf>
    <xf numFmtId="180" fontId="52" fillId="23" borderId="12" xfId="0" applyNumberFormat="1" applyFont="1" applyFill="1" applyBorder="1" applyProtection="1">
      <protection hidden="1"/>
    </xf>
    <xf numFmtId="180" fontId="52" fillId="18" borderId="26" xfId="0" applyNumberFormat="1" applyFont="1" applyFill="1" applyBorder="1" applyProtection="1">
      <protection hidden="1"/>
    </xf>
    <xf numFmtId="180" fontId="52" fillId="22" borderId="26" xfId="0" applyNumberFormat="1" applyFont="1" applyFill="1" applyBorder="1" applyProtection="1">
      <protection hidden="1"/>
    </xf>
    <xf numFmtId="166" fontId="52" fillId="0" borderId="0" xfId="25" applyNumberFormat="1" applyFont="1" applyProtection="1">
      <protection hidden="1"/>
    </xf>
    <xf numFmtId="10" fontId="52" fillId="0" borderId="0" xfId="25" applyNumberFormat="1" applyFont="1" applyProtection="1">
      <protection hidden="1"/>
    </xf>
    <xf numFmtId="180" fontId="19" fillId="0" borderId="0" xfId="25" applyNumberFormat="1" applyFont="1" applyProtection="1">
      <protection hidden="1"/>
    </xf>
    <xf numFmtId="180" fontId="52" fillId="0" borderId="0" xfId="25" applyNumberFormat="1" applyFont="1" applyProtection="1">
      <protection hidden="1"/>
    </xf>
    <xf numFmtId="180" fontId="19" fillId="22" borderId="12" xfId="0" applyNumberFormat="1" applyFont="1" applyFill="1" applyBorder="1" applyAlignment="1" applyProtection="1">
      <alignment horizontal="right"/>
      <protection hidden="1"/>
    </xf>
    <xf numFmtId="180" fontId="19" fillId="19" borderId="26" xfId="0" applyNumberFormat="1" applyFont="1" applyFill="1" applyBorder="1" applyAlignment="1" applyProtection="1">
      <alignment horizontal="right"/>
      <protection hidden="1"/>
    </xf>
    <xf numFmtId="180" fontId="19" fillId="22" borderId="26" xfId="0" applyNumberFormat="1" applyFont="1" applyFill="1" applyBorder="1" applyAlignment="1" applyProtection="1">
      <alignment horizontal="right"/>
      <protection hidden="1"/>
    </xf>
    <xf numFmtId="180" fontId="18" fillId="22" borderId="12" xfId="25" applyNumberFormat="1" applyFont="1" applyFill="1" applyBorder="1" applyAlignment="1" applyProtection="1">
      <alignment horizontal="right"/>
      <protection hidden="1"/>
    </xf>
    <xf numFmtId="180" fontId="18" fillId="19" borderId="26" xfId="25" applyNumberFormat="1" applyFont="1" applyFill="1" applyBorder="1" applyAlignment="1" applyProtection="1">
      <alignment horizontal="right"/>
      <protection hidden="1"/>
    </xf>
    <xf numFmtId="180" fontId="18" fillId="22" borderId="26" xfId="25" applyNumberFormat="1" applyFont="1" applyFill="1" applyBorder="1" applyAlignment="1" applyProtection="1">
      <alignment horizontal="right"/>
      <protection hidden="1"/>
    </xf>
    <xf numFmtId="180" fontId="19" fillId="19" borderId="0" xfId="0" applyNumberFormat="1" applyFont="1" applyFill="1" applyBorder="1" applyAlignment="1" applyProtection="1">
      <alignment horizontal="right"/>
      <protection hidden="1"/>
    </xf>
    <xf numFmtId="180" fontId="14" fillId="18" borderId="0" xfId="0" applyNumberFormat="1" applyFont="1" applyFill="1" applyBorder="1" applyAlignment="1" applyProtection="1">
      <alignment horizontal="left"/>
      <protection hidden="1"/>
    </xf>
    <xf numFmtId="180" fontId="16" fillId="18" borderId="0" xfId="0" applyNumberFormat="1" applyFont="1" applyFill="1" applyBorder="1" applyAlignment="1" applyProtection="1">
      <protection hidden="1"/>
    </xf>
    <xf numFmtId="180" fontId="19" fillId="18" borderId="0" xfId="0" applyNumberFormat="1" applyFont="1" applyFill="1" applyBorder="1" applyAlignment="1" applyProtection="1">
      <alignment wrapText="1"/>
      <protection hidden="1"/>
    </xf>
    <xf numFmtId="180" fontId="48" fillId="18" borderId="0" xfId="0" applyNumberFormat="1" applyFont="1" applyFill="1" applyBorder="1" applyProtection="1">
      <protection hidden="1"/>
    </xf>
    <xf numFmtId="180" fontId="49" fillId="22" borderId="12" xfId="0" applyNumberFormat="1" applyFont="1" applyFill="1" applyBorder="1" applyAlignment="1" applyProtection="1">
      <alignment horizontal="right"/>
      <protection hidden="1"/>
    </xf>
    <xf numFmtId="180" fontId="48" fillId="18" borderId="26" xfId="0" applyNumberFormat="1" applyFont="1" applyFill="1" applyBorder="1" applyProtection="1">
      <protection hidden="1"/>
    </xf>
    <xf numFmtId="180" fontId="49" fillId="19" borderId="26" xfId="0" applyNumberFormat="1" applyFont="1" applyFill="1" applyBorder="1" applyAlignment="1" applyProtection="1">
      <alignment horizontal="right"/>
      <protection hidden="1"/>
    </xf>
    <xf numFmtId="180" fontId="49" fillId="22" borderId="26" xfId="0" applyNumberFormat="1" applyFont="1" applyFill="1" applyBorder="1" applyAlignment="1" applyProtection="1">
      <alignment horizontal="right"/>
      <protection hidden="1"/>
    </xf>
    <xf numFmtId="180" fontId="49" fillId="18" borderId="26" xfId="0" applyNumberFormat="1" applyFont="1" applyFill="1" applyBorder="1" applyAlignment="1" applyProtection="1">
      <alignment horizontal="right"/>
      <protection hidden="1"/>
    </xf>
    <xf numFmtId="190" fontId="49" fillId="18" borderId="19" xfId="25" applyNumberFormat="1" applyFont="1" applyFill="1" applyBorder="1" applyAlignment="1" applyProtection="1">
      <alignment horizontal="right"/>
      <protection hidden="1"/>
    </xf>
    <xf numFmtId="180" fontId="48" fillId="19" borderId="0" xfId="0" applyNumberFormat="1" applyFont="1" applyFill="1" applyBorder="1" applyAlignment="1" applyProtection="1">
      <alignment horizontal="right"/>
      <protection hidden="1"/>
    </xf>
    <xf numFmtId="180" fontId="48" fillId="0" borderId="0" xfId="0" applyNumberFormat="1" applyFont="1" applyProtection="1">
      <protection hidden="1"/>
    </xf>
    <xf numFmtId="180" fontId="16" fillId="23" borderId="12" xfId="0" applyNumberFormat="1" applyFont="1" applyFill="1" applyBorder="1" applyAlignment="1" applyProtection="1">
      <alignment horizontal="right"/>
      <protection hidden="1"/>
    </xf>
    <xf numFmtId="180" fontId="14" fillId="19" borderId="0" xfId="0" applyNumberFormat="1" applyFont="1" applyFill="1" applyBorder="1" applyAlignment="1" applyProtection="1">
      <alignment horizontal="right"/>
      <protection hidden="1"/>
    </xf>
    <xf numFmtId="180" fontId="14" fillId="18" borderId="0" xfId="0" applyNumberFormat="1" applyFont="1" applyFill="1" applyBorder="1" applyAlignment="1" applyProtection="1">
      <alignment wrapText="1"/>
      <protection hidden="1"/>
    </xf>
    <xf numFmtId="180" fontId="18" fillId="22" borderId="12" xfId="4" applyNumberFormat="1" applyFont="1" applyFill="1" applyBorder="1" applyAlignment="1" applyProtection="1">
      <alignment horizontal="right"/>
      <protection hidden="1"/>
    </xf>
    <xf numFmtId="180" fontId="18" fillId="19" borderId="26" xfId="4" applyNumberFormat="1" applyFont="1" applyFill="1" applyBorder="1" applyAlignment="1" applyProtection="1">
      <alignment horizontal="right"/>
      <protection hidden="1"/>
    </xf>
    <xf numFmtId="180" fontId="18" fillId="22" borderId="26" xfId="4" applyNumberFormat="1" applyFont="1" applyFill="1" applyBorder="1" applyAlignment="1" applyProtection="1">
      <alignment horizontal="right"/>
      <protection hidden="1"/>
    </xf>
    <xf numFmtId="183" fontId="14" fillId="0" borderId="0" xfId="0" applyNumberFormat="1" applyFont="1" applyProtection="1">
      <protection hidden="1"/>
    </xf>
    <xf numFmtId="191" fontId="14" fillId="22" borderId="12" xfId="0" applyNumberFormat="1" applyFont="1" applyFill="1" applyBorder="1" applyAlignment="1" applyProtection="1">
      <alignment horizontal="right"/>
      <protection hidden="1"/>
    </xf>
    <xf numFmtId="182" fontId="14" fillId="18" borderId="26" xfId="0" applyNumberFormat="1" applyFont="1" applyFill="1" applyBorder="1" applyProtection="1">
      <protection hidden="1"/>
    </xf>
    <xf numFmtId="182" fontId="14" fillId="19" borderId="26" xfId="0" applyNumberFormat="1" applyFont="1" applyFill="1" applyBorder="1" applyAlignment="1" applyProtection="1">
      <alignment horizontal="right"/>
      <protection hidden="1"/>
    </xf>
    <xf numFmtId="182" fontId="14" fillId="22" borderId="26" xfId="0" applyNumberFormat="1" applyFont="1" applyFill="1" applyBorder="1" applyAlignment="1" applyProtection="1">
      <alignment horizontal="right"/>
      <protection hidden="1"/>
    </xf>
    <xf numFmtId="182" fontId="18" fillId="18" borderId="26" xfId="0" applyNumberFormat="1" applyFont="1" applyFill="1" applyBorder="1" applyAlignment="1" applyProtection="1">
      <alignment horizontal="right"/>
      <protection hidden="1"/>
    </xf>
    <xf numFmtId="180" fontId="47" fillId="20" borderId="0" xfId="0" applyNumberFormat="1" applyFont="1" applyFill="1" applyAlignment="1" applyProtection="1">
      <protection hidden="1"/>
    </xf>
    <xf numFmtId="182" fontId="18" fillId="19" borderId="26" xfId="4" applyNumberFormat="1" applyFont="1" applyFill="1" applyBorder="1" applyAlignment="1" applyProtection="1">
      <alignment horizontal="right"/>
      <protection hidden="1"/>
    </xf>
    <xf numFmtId="182" fontId="18" fillId="22" borderId="26" xfId="4" applyNumberFormat="1" applyFont="1" applyFill="1" applyBorder="1" applyAlignment="1" applyProtection="1">
      <alignment horizontal="right"/>
      <protection hidden="1"/>
    </xf>
    <xf numFmtId="182" fontId="19" fillId="22" borderId="12" xfId="0" applyNumberFormat="1" applyFont="1" applyFill="1" applyBorder="1" applyAlignment="1" applyProtection="1">
      <alignment horizontal="right"/>
      <protection hidden="1"/>
    </xf>
    <xf numFmtId="182" fontId="19" fillId="19" borderId="26" xfId="0" applyNumberFormat="1" applyFont="1" applyFill="1" applyBorder="1" applyAlignment="1" applyProtection="1">
      <alignment horizontal="right"/>
      <protection hidden="1"/>
    </xf>
    <xf numFmtId="182" fontId="19" fillId="22" borderId="26" xfId="0" applyNumberFormat="1" applyFont="1" applyFill="1" applyBorder="1" applyAlignment="1" applyProtection="1">
      <alignment horizontal="right"/>
      <protection hidden="1"/>
    </xf>
    <xf numFmtId="182" fontId="16" fillId="22" borderId="12" xfId="4" applyNumberFormat="1" applyFont="1" applyFill="1" applyBorder="1" applyAlignment="1" applyProtection="1">
      <alignment horizontal="right"/>
      <protection hidden="1"/>
    </xf>
    <xf numFmtId="182" fontId="16" fillId="19" borderId="26" xfId="4" applyNumberFormat="1" applyFont="1" applyFill="1" applyBorder="1" applyAlignment="1" applyProtection="1">
      <alignment horizontal="right"/>
      <protection hidden="1"/>
    </xf>
    <xf numFmtId="182" fontId="16" fillId="22" borderId="26" xfId="4" applyNumberFormat="1" applyFont="1" applyFill="1" applyBorder="1" applyAlignment="1" applyProtection="1">
      <alignment horizontal="right"/>
      <protection hidden="1"/>
    </xf>
    <xf numFmtId="182" fontId="16" fillId="18" borderId="26" xfId="0" applyNumberFormat="1" applyFont="1" applyFill="1" applyBorder="1" applyAlignment="1" applyProtection="1">
      <alignment horizontal="right"/>
      <protection hidden="1"/>
    </xf>
    <xf numFmtId="180" fontId="19" fillId="0" borderId="0" xfId="0" applyNumberFormat="1" applyFont="1" applyBorder="1" applyProtection="1">
      <protection hidden="1"/>
    </xf>
    <xf numFmtId="180" fontId="48" fillId="18" borderId="0" xfId="0" quotePrefix="1" applyNumberFormat="1" applyFont="1" applyFill="1" applyBorder="1" applyAlignment="1" applyProtection="1">
      <alignment horizontal="left" wrapText="1" indent="1"/>
      <protection hidden="1"/>
    </xf>
    <xf numFmtId="182" fontId="49" fillId="22" borderId="12" xfId="4" applyNumberFormat="1" applyFont="1" applyFill="1" applyBorder="1" applyAlignment="1" applyProtection="1">
      <alignment horizontal="right"/>
      <protection hidden="1"/>
    </xf>
    <xf numFmtId="182" fontId="49" fillId="19" borderId="26" xfId="4" applyNumberFormat="1" applyFont="1" applyFill="1" applyBorder="1" applyAlignment="1" applyProtection="1">
      <alignment horizontal="right"/>
      <protection hidden="1"/>
    </xf>
    <xf numFmtId="182" fontId="49" fillId="22" borderId="26" xfId="4" applyNumberFormat="1" applyFont="1" applyFill="1" applyBorder="1" applyAlignment="1" applyProtection="1">
      <alignment horizontal="right"/>
      <protection hidden="1"/>
    </xf>
    <xf numFmtId="182" fontId="49" fillId="18" borderId="26" xfId="0" applyNumberFormat="1" applyFont="1" applyFill="1" applyBorder="1" applyAlignment="1" applyProtection="1">
      <alignment horizontal="right"/>
      <protection hidden="1"/>
    </xf>
    <xf numFmtId="180" fontId="48" fillId="19" borderId="0" xfId="0" applyNumberFormat="1" applyFont="1" applyFill="1" applyAlignment="1" applyProtection="1">
      <alignment horizontal="right"/>
      <protection hidden="1"/>
    </xf>
    <xf numFmtId="166" fontId="19" fillId="19" borderId="0" xfId="25" applyNumberFormat="1" applyFont="1" applyFill="1" applyBorder="1" applyProtection="1">
      <protection hidden="1"/>
    </xf>
    <xf numFmtId="180" fontId="14" fillId="10" borderId="0" xfId="0" applyNumberFormat="1" applyFont="1" applyFill="1" applyBorder="1" applyProtection="1">
      <protection hidden="1"/>
    </xf>
    <xf numFmtId="180" fontId="14" fillId="19" borderId="0" xfId="0" applyNumberFormat="1" applyFont="1" applyFill="1" applyAlignment="1" applyProtection="1">
      <protection hidden="1"/>
    </xf>
    <xf numFmtId="180" fontId="14" fillId="19" borderId="0" xfId="0" applyNumberFormat="1" applyFont="1" applyFill="1" applyBorder="1" applyAlignment="1" applyProtection="1">
      <protection hidden="1"/>
    </xf>
    <xf numFmtId="166" fontId="14" fillId="19" borderId="0" xfId="25" applyNumberFormat="1" applyFont="1" applyFill="1" applyBorder="1" applyAlignment="1" applyProtection="1">
      <protection hidden="1"/>
    </xf>
    <xf numFmtId="180" fontId="47" fillId="19" borderId="0" xfId="0" applyNumberFormat="1" applyFont="1" applyFill="1" applyAlignment="1" applyProtection="1">
      <protection hidden="1"/>
    </xf>
    <xf numFmtId="0" fontId="0" fillId="19" borderId="0" xfId="0" applyFill="1" applyAlignment="1" applyProtection="1">
      <protection hidden="1"/>
    </xf>
    <xf numFmtId="180" fontId="14" fillId="10" borderId="0" xfId="0" applyNumberFormat="1" applyFont="1" applyFill="1" applyBorder="1" applyAlignment="1" applyProtection="1">
      <protection hidden="1"/>
    </xf>
    <xf numFmtId="166" fontId="14" fillId="10" borderId="0" xfId="25" applyNumberFormat="1" applyFont="1" applyFill="1" applyBorder="1" applyAlignment="1" applyProtection="1">
      <protection hidden="1"/>
    </xf>
    <xf numFmtId="166" fontId="14" fillId="10" borderId="0" xfId="25" applyNumberFormat="1" applyFont="1" applyFill="1" applyBorder="1" applyProtection="1">
      <protection hidden="1"/>
    </xf>
    <xf numFmtId="180" fontId="16" fillId="18" borderId="0" xfId="0" applyNumberFormat="1" applyFont="1" applyFill="1" applyProtection="1">
      <protection hidden="1"/>
    </xf>
    <xf numFmtId="166" fontId="19" fillId="18" borderId="0" xfId="25" applyNumberFormat="1" applyFont="1" applyFill="1" applyBorder="1" applyAlignment="1" applyProtection="1">
      <alignment horizontal="center"/>
      <protection hidden="1"/>
    </xf>
    <xf numFmtId="180" fontId="14" fillId="0" borderId="0" xfId="0" applyNumberFormat="1" applyFont="1" applyBorder="1" applyProtection="1">
      <protection hidden="1"/>
    </xf>
    <xf numFmtId="180" fontId="14" fillId="18" borderId="0" xfId="0" applyNumberFormat="1" applyFont="1" applyFill="1" applyProtection="1">
      <protection hidden="1"/>
    </xf>
    <xf numFmtId="166" fontId="14" fillId="18" borderId="0" xfId="25" applyNumberFormat="1" applyFont="1" applyFill="1" applyBorder="1" applyProtection="1">
      <protection hidden="1"/>
    </xf>
    <xf numFmtId="0" fontId="7" fillId="12" borderId="0" xfId="0" applyNumberFormat="1" applyFont="1" applyFill="1" applyBorder="1" applyAlignment="1" applyProtection="1">
      <alignment horizontal="center"/>
      <protection hidden="1"/>
    </xf>
    <xf numFmtId="38" fontId="7" fillId="14" borderId="0" xfId="0" applyNumberFormat="1" applyFont="1" applyFill="1" applyBorder="1" applyAlignment="1" applyProtection="1">
      <alignment horizontal="center"/>
      <protection hidden="1"/>
    </xf>
    <xf numFmtId="40" fontId="7" fillId="12" borderId="0" xfId="0" applyNumberFormat="1" applyFont="1" applyFill="1" applyBorder="1" applyAlignment="1" applyProtection="1">
      <alignment horizontal="right"/>
      <protection hidden="1"/>
    </xf>
    <xf numFmtId="0" fontId="7" fillId="11" borderId="0" xfId="0" applyNumberFormat="1" applyFont="1" applyFill="1" applyBorder="1" applyAlignment="1" applyProtection="1">
      <alignment horizontal="right"/>
      <protection hidden="1"/>
    </xf>
    <xf numFmtId="0" fontId="7" fillId="13" borderId="0" xfId="0" applyNumberFormat="1" applyFont="1" applyFill="1" applyBorder="1" applyAlignment="1" applyProtection="1">
      <alignment horizontal="right"/>
      <protection hidden="1"/>
    </xf>
    <xf numFmtId="180" fontId="19" fillId="22" borderId="12" xfId="0" applyNumberFormat="1" applyFont="1" applyFill="1" applyBorder="1" applyProtection="1">
      <protection hidden="1"/>
    </xf>
    <xf numFmtId="180" fontId="14" fillId="22" borderId="12" xfId="0" applyNumberFormat="1" applyFont="1" applyFill="1" applyBorder="1" applyProtection="1">
      <protection hidden="1"/>
    </xf>
    <xf numFmtId="180" fontId="14" fillId="22" borderId="26" xfId="0" applyNumberFormat="1" applyFont="1" applyFill="1" applyBorder="1" applyProtection="1">
      <protection hidden="1"/>
    </xf>
    <xf numFmtId="180" fontId="14" fillId="18" borderId="0" xfId="38" applyNumberFormat="1" applyFont="1" applyFill="1" applyBorder="1" applyAlignment="1" applyProtection="1">
      <alignment horizontal="left"/>
      <protection hidden="1"/>
    </xf>
    <xf numFmtId="180" fontId="19" fillId="18" borderId="0" xfId="38" applyNumberFormat="1" applyFont="1" applyFill="1" applyBorder="1" applyProtection="1">
      <protection hidden="1"/>
    </xf>
    <xf numFmtId="180" fontId="19" fillId="18" borderId="0" xfId="0" applyNumberFormat="1" applyFont="1" applyFill="1" applyAlignment="1" applyProtection="1">
      <alignment horizontal="right"/>
      <protection hidden="1"/>
    </xf>
    <xf numFmtId="38" fontId="10" fillId="14" borderId="0" xfId="0" applyNumberFormat="1" applyFont="1" applyFill="1" applyBorder="1" applyProtection="1">
      <protection hidden="1"/>
    </xf>
    <xf numFmtId="38" fontId="10" fillId="14" borderId="0" xfId="4" applyNumberFormat="1" applyFont="1" applyFill="1" applyBorder="1" applyProtection="1">
      <protection hidden="1"/>
    </xf>
    <xf numFmtId="38" fontId="10" fillId="9" borderId="0" xfId="0" applyNumberFormat="1" applyFont="1" applyFill="1" applyBorder="1" applyProtection="1">
      <protection hidden="1"/>
    </xf>
    <xf numFmtId="38" fontId="10" fillId="10" borderId="0" xfId="0" applyNumberFormat="1" applyFont="1" applyFill="1" applyBorder="1" applyProtection="1">
      <protection hidden="1"/>
    </xf>
    <xf numFmtId="180" fontId="19" fillId="18" borderId="0" xfId="0" applyNumberFormat="1" applyFont="1" applyFill="1" applyBorder="1" applyAlignment="1" applyProtection="1">
      <alignment horizontal="right"/>
      <protection hidden="1"/>
    </xf>
    <xf numFmtId="180" fontId="14" fillId="18" borderId="0" xfId="0" applyNumberFormat="1" applyFont="1" applyFill="1" applyAlignment="1" applyProtection="1">
      <alignment horizontal="right"/>
      <protection hidden="1"/>
    </xf>
    <xf numFmtId="38" fontId="9" fillId="12" borderId="0" xfId="0" applyNumberFormat="1" applyFont="1" applyFill="1" applyBorder="1" applyAlignment="1" applyProtection="1">
      <protection hidden="1"/>
    </xf>
    <xf numFmtId="38" fontId="3" fillId="14" borderId="0" xfId="0" applyNumberFormat="1" applyFont="1" applyFill="1" applyBorder="1" applyProtection="1">
      <protection hidden="1"/>
    </xf>
    <xf numFmtId="38" fontId="9" fillId="12" borderId="0" xfId="4" applyNumberFormat="1" applyFont="1" applyFill="1" applyBorder="1" applyAlignment="1" applyProtection="1">
      <protection hidden="1"/>
    </xf>
    <xf numFmtId="38" fontId="9" fillId="11" borderId="0" xfId="0" applyNumberFormat="1" applyFont="1" applyFill="1" applyBorder="1" applyAlignment="1" applyProtection="1">
      <protection hidden="1"/>
    </xf>
    <xf numFmtId="38" fontId="9" fillId="13" borderId="0" xfId="0" applyNumberFormat="1" applyFont="1" applyFill="1" applyBorder="1" applyAlignment="1" applyProtection="1">
      <protection hidden="1"/>
    </xf>
    <xf numFmtId="38" fontId="3" fillId="14" borderId="0" xfId="4" applyNumberFormat="1" applyFont="1" applyFill="1" applyBorder="1" applyProtection="1">
      <protection hidden="1"/>
    </xf>
    <xf numFmtId="38" fontId="3" fillId="9" borderId="0" xfId="0" applyNumberFormat="1" applyFont="1" applyFill="1" applyBorder="1" applyProtection="1">
      <protection hidden="1"/>
    </xf>
    <xf numFmtId="38" fontId="3" fillId="10" borderId="0" xfId="0" applyNumberFormat="1" applyFont="1" applyFill="1" applyBorder="1" applyProtection="1">
      <protection hidden="1"/>
    </xf>
    <xf numFmtId="180" fontId="16" fillId="18" borderId="0" xfId="0" applyNumberFormat="1" applyFont="1" applyFill="1" applyBorder="1" applyAlignment="1" applyProtection="1">
      <alignment horizontal="right"/>
      <protection hidden="1"/>
    </xf>
    <xf numFmtId="38" fontId="14" fillId="19" borderId="0" xfId="0" applyNumberFormat="1" applyFont="1" applyFill="1" applyBorder="1" applyAlignment="1" applyProtection="1">
      <alignment horizontal="left"/>
      <protection hidden="1"/>
    </xf>
    <xf numFmtId="166" fontId="18" fillId="18" borderId="19" xfId="25" applyNumberFormat="1" applyFont="1" applyFill="1" applyBorder="1" applyAlignment="1" applyProtection="1">
      <alignment horizontal="right"/>
      <protection hidden="1"/>
    </xf>
    <xf numFmtId="166" fontId="16" fillId="18" borderId="19" xfId="25" applyNumberFormat="1" applyFont="1" applyFill="1" applyBorder="1" applyAlignment="1" applyProtection="1">
      <alignment horizontal="right"/>
      <protection hidden="1"/>
    </xf>
    <xf numFmtId="179" fontId="18" fillId="22" borderId="12" xfId="4" applyNumberFormat="1" applyFont="1" applyFill="1" applyBorder="1" applyAlignment="1" applyProtection="1">
      <alignment horizontal="right"/>
      <protection hidden="1"/>
    </xf>
    <xf numFmtId="181" fontId="18" fillId="18" borderId="26" xfId="0" applyNumberFormat="1" applyFont="1" applyFill="1" applyBorder="1" applyAlignment="1" applyProtection="1">
      <alignment horizontal="right"/>
      <protection hidden="1"/>
    </xf>
    <xf numFmtId="179" fontId="18" fillId="18" borderId="26" xfId="4" applyNumberFormat="1" applyFont="1" applyFill="1" applyBorder="1" applyAlignment="1" applyProtection="1">
      <alignment horizontal="right"/>
      <protection hidden="1"/>
    </xf>
    <xf numFmtId="179" fontId="18" fillId="22" borderId="26" xfId="4" applyNumberFormat="1" applyFont="1" applyFill="1" applyBorder="1" applyAlignment="1" applyProtection="1">
      <alignment horizontal="right"/>
      <protection hidden="1"/>
    </xf>
    <xf numFmtId="166" fontId="18" fillId="18" borderId="19" xfId="4" applyNumberFormat="1" applyFont="1" applyFill="1" applyBorder="1" applyAlignment="1" applyProtection="1">
      <alignment horizontal="right"/>
      <protection hidden="1"/>
    </xf>
    <xf numFmtId="180" fontId="18" fillId="18" borderId="0" xfId="0" applyNumberFormat="1" applyFont="1" applyFill="1" applyBorder="1" applyAlignment="1" applyProtection="1">
      <alignment horizontal="right"/>
      <protection hidden="1"/>
    </xf>
    <xf numFmtId="166" fontId="16" fillId="18" borderId="0" xfId="25" applyNumberFormat="1" applyFont="1" applyFill="1" applyBorder="1" applyAlignment="1" applyProtection="1">
      <alignment horizontal="right"/>
      <protection hidden="1"/>
    </xf>
    <xf numFmtId="180" fontId="14" fillId="10" borderId="0" xfId="0" applyNumberFormat="1" applyFont="1" applyFill="1" applyProtection="1">
      <protection hidden="1"/>
    </xf>
    <xf numFmtId="166" fontId="14" fillId="0" borderId="0" xfId="25" applyNumberFormat="1" applyFont="1" applyBorder="1" applyProtection="1">
      <protection hidden="1"/>
    </xf>
    <xf numFmtId="180" fontId="16" fillId="18" borderId="0" xfId="0" applyNumberFormat="1" applyFont="1" applyFill="1" applyBorder="1" applyProtection="1">
      <protection hidden="1"/>
    </xf>
    <xf numFmtId="180" fontId="19" fillId="18" borderId="0" xfId="0" applyNumberFormat="1" applyFont="1" applyFill="1" applyProtection="1">
      <protection hidden="1"/>
    </xf>
    <xf numFmtId="166" fontId="14" fillId="18" borderId="0" xfId="25" applyNumberFormat="1" applyFont="1" applyFill="1" applyBorder="1" applyAlignment="1" applyProtection="1">
      <alignment horizontal="right"/>
      <protection hidden="1"/>
    </xf>
    <xf numFmtId="180" fontId="14" fillId="18" borderId="0" xfId="4" applyNumberFormat="1" applyFont="1" applyFill="1" applyBorder="1" applyAlignment="1" applyProtection="1">
      <protection hidden="1"/>
    </xf>
    <xf numFmtId="180" fontId="18" fillId="23" borderId="12" xfId="0" applyNumberFormat="1" applyFont="1" applyFill="1" applyBorder="1" applyAlignment="1" applyProtection="1">
      <protection hidden="1"/>
    </xf>
    <xf numFmtId="180" fontId="18" fillId="18" borderId="26" xfId="0" applyNumberFormat="1" applyFont="1" applyFill="1" applyBorder="1" applyAlignment="1" applyProtection="1">
      <protection hidden="1"/>
    </xf>
    <xf numFmtId="180" fontId="18" fillId="23" borderId="26" xfId="0" applyNumberFormat="1" applyFont="1" applyFill="1" applyBorder="1" applyAlignment="1" applyProtection="1">
      <protection hidden="1"/>
    </xf>
    <xf numFmtId="180" fontId="14" fillId="23" borderId="12" xfId="0" applyNumberFormat="1" applyFont="1" applyFill="1" applyBorder="1" applyAlignment="1" applyProtection="1">
      <alignment horizontal="right"/>
      <protection hidden="1"/>
    </xf>
    <xf numFmtId="180" fontId="14" fillId="18" borderId="26" xfId="0" applyNumberFormat="1" applyFont="1" applyFill="1" applyBorder="1" applyAlignment="1" applyProtection="1">
      <alignment horizontal="right"/>
      <protection hidden="1"/>
    </xf>
    <xf numFmtId="180" fontId="14" fillId="23" borderId="26" xfId="0" applyNumberFormat="1" applyFont="1" applyFill="1" applyBorder="1" applyAlignment="1" applyProtection="1">
      <alignment horizontal="right"/>
      <protection hidden="1"/>
    </xf>
    <xf numFmtId="180" fontId="19" fillId="18" borderId="0" xfId="0" applyNumberFormat="1" applyFont="1" applyFill="1" applyBorder="1" applyAlignment="1" applyProtection="1">
      <protection hidden="1"/>
    </xf>
    <xf numFmtId="180" fontId="19" fillId="23" borderId="12" xfId="25" applyNumberFormat="1" applyFont="1" applyFill="1" applyBorder="1" applyAlignment="1" applyProtection="1">
      <alignment horizontal="right"/>
      <protection hidden="1"/>
    </xf>
    <xf numFmtId="180" fontId="19" fillId="18" borderId="26" xfId="25" applyNumberFormat="1" applyFont="1" applyFill="1" applyBorder="1" applyAlignment="1" applyProtection="1">
      <alignment horizontal="right"/>
      <protection hidden="1"/>
    </xf>
    <xf numFmtId="180" fontId="19" fillId="23" borderId="26" xfId="25" applyNumberFormat="1" applyFont="1" applyFill="1" applyBorder="1" applyAlignment="1" applyProtection="1">
      <alignment horizontal="right"/>
      <protection hidden="1"/>
    </xf>
    <xf numFmtId="180" fontId="18" fillId="23" borderId="12" xfId="0" applyNumberFormat="1" applyFont="1" applyFill="1" applyBorder="1" applyAlignment="1" applyProtection="1">
      <alignment horizontal="right"/>
      <protection hidden="1"/>
    </xf>
    <xf numFmtId="180" fontId="18" fillId="23" borderId="26" xfId="0" applyNumberFormat="1" applyFont="1" applyFill="1" applyBorder="1" applyAlignment="1" applyProtection="1">
      <alignment horizontal="right"/>
      <protection hidden="1"/>
    </xf>
    <xf numFmtId="180" fontId="16" fillId="18" borderId="0" xfId="4" applyNumberFormat="1" applyFont="1" applyFill="1" applyBorder="1" applyAlignment="1" applyProtection="1">
      <protection hidden="1"/>
    </xf>
    <xf numFmtId="180" fontId="16" fillId="23" borderId="26" xfId="0" applyNumberFormat="1" applyFont="1" applyFill="1" applyBorder="1" applyAlignment="1" applyProtection="1">
      <alignment horizontal="right"/>
      <protection hidden="1"/>
    </xf>
    <xf numFmtId="180" fontId="48" fillId="18" borderId="0" xfId="0" applyNumberFormat="1" applyFont="1" applyFill="1" applyBorder="1" applyAlignment="1" applyProtection="1">
      <protection hidden="1"/>
    </xf>
    <xf numFmtId="180" fontId="19" fillId="23" borderId="12" xfId="0" applyNumberFormat="1" applyFont="1" applyFill="1" applyBorder="1" applyAlignment="1" applyProtection="1">
      <alignment horizontal="right"/>
      <protection hidden="1"/>
    </xf>
    <xf numFmtId="180" fontId="19" fillId="18" borderId="26" xfId="0" applyNumberFormat="1" applyFont="1" applyFill="1" applyBorder="1" applyAlignment="1" applyProtection="1">
      <alignment horizontal="right"/>
      <protection hidden="1"/>
    </xf>
    <xf numFmtId="180" fontId="19" fillId="23" borderId="26" xfId="0" applyNumberFormat="1" applyFont="1" applyFill="1" applyBorder="1" applyAlignment="1" applyProtection="1">
      <alignment horizontal="right"/>
      <protection hidden="1"/>
    </xf>
    <xf numFmtId="180" fontId="16" fillId="18" borderId="26" xfId="0" applyNumberFormat="1" applyFont="1" applyFill="1" applyBorder="1" applyAlignment="1" applyProtection="1">
      <alignment horizontal="center"/>
      <protection hidden="1"/>
    </xf>
    <xf numFmtId="180" fontId="48" fillId="18" borderId="0" xfId="0" applyNumberFormat="1" applyFont="1" applyFill="1" applyBorder="1" applyAlignment="1" applyProtection="1">
      <alignment wrapText="1"/>
      <protection hidden="1"/>
    </xf>
    <xf numFmtId="180" fontId="49" fillId="23" borderId="12" xfId="0" applyNumberFormat="1" applyFont="1" applyFill="1" applyBorder="1" applyAlignment="1" applyProtection="1">
      <alignment horizontal="right"/>
      <protection hidden="1"/>
    </xf>
    <xf numFmtId="180" fontId="49" fillId="23" borderId="26" xfId="0" applyNumberFormat="1" applyFont="1" applyFill="1" applyBorder="1" applyAlignment="1" applyProtection="1">
      <alignment horizontal="right"/>
      <protection hidden="1"/>
    </xf>
    <xf numFmtId="180" fontId="19" fillId="18" borderId="0" xfId="4" applyNumberFormat="1" applyFont="1" applyFill="1" applyBorder="1" applyAlignment="1" applyProtection="1">
      <protection hidden="1"/>
    </xf>
    <xf numFmtId="180" fontId="47" fillId="10" borderId="0" xfId="0" applyNumberFormat="1" applyFont="1" applyFill="1" applyProtection="1">
      <protection hidden="1"/>
    </xf>
    <xf numFmtId="180" fontId="14" fillId="9" borderId="0" xfId="0" applyNumberFormat="1" applyFont="1" applyFill="1" applyProtection="1">
      <protection hidden="1"/>
    </xf>
    <xf numFmtId="0" fontId="16" fillId="18" borderId="0" xfId="0" applyNumberFormat="1" applyFont="1" applyFill="1" applyBorder="1" applyAlignment="1" applyProtection="1">
      <alignment horizontal="center"/>
      <protection hidden="1"/>
    </xf>
    <xf numFmtId="180" fontId="14" fillId="18" borderId="0" xfId="0" applyNumberFormat="1" applyFont="1" applyFill="1" applyBorder="1" applyAlignment="1" applyProtection="1">
      <alignment horizontal="right"/>
      <protection hidden="1"/>
    </xf>
    <xf numFmtId="180" fontId="18" fillId="18" borderId="26" xfId="0" applyNumberFormat="1" applyFont="1" applyFill="1" applyBorder="1" applyAlignment="1" applyProtection="1">
      <alignment horizontal="center"/>
      <protection hidden="1"/>
    </xf>
    <xf numFmtId="180" fontId="19" fillId="18" borderId="0" xfId="0" applyNumberFormat="1" applyFont="1" applyFill="1" applyBorder="1" applyAlignment="1" applyProtection="1">
      <alignment horizontal="left"/>
      <protection hidden="1"/>
    </xf>
    <xf numFmtId="180" fontId="16" fillId="18" borderId="26" xfId="0" applyNumberFormat="1" applyFont="1" applyFill="1" applyBorder="1" applyAlignment="1" applyProtection="1">
      <protection hidden="1"/>
    </xf>
    <xf numFmtId="190" fontId="19" fillId="18" borderId="19" xfId="25" applyNumberFormat="1" applyFont="1" applyFill="1" applyBorder="1" applyAlignment="1" applyProtection="1">
      <alignment horizontal="center"/>
      <protection hidden="1"/>
    </xf>
    <xf numFmtId="180" fontId="18" fillId="18" borderId="0" xfId="4" applyNumberFormat="1" applyFont="1" applyFill="1" applyBorder="1" applyAlignment="1" applyProtection="1">
      <alignment horizontal="right"/>
      <protection hidden="1"/>
    </xf>
    <xf numFmtId="190" fontId="14" fillId="18" borderId="19" xfId="25" applyNumberFormat="1" applyFont="1" applyFill="1" applyBorder="1" applyAlignment="1" applyProtection="1">
      <alignment horizontal="right"/>
      <protection hidden="1"/>
    </xf>
    <xf numFmtId="180" fontId="47" fillId="19" borderId="0" xfId="0" applyNumberFormat="1" applyFont="1" applyFill="1" applyBorder="1" applyProtection="1">
      <protection hidden="1"/>
    </xf>
    <xf numFmtId="180" fontId="14" fillId="18" borderId="0" xfId="4" applyNumberFormat="1" applyFont="1" applyFill="1" applyBorder="1" applyAlignment="1" applyProtection="1">
      <alignment horizontal="right"/>
      <protection hidden="1"/>
    </xf>
    <xf numFmtId="180" fontId="50" fillId="18" borderId="26" xfId="4" applyNumberFormat="1" applyFont="1" applyFill="1" applyBorder="1" applyAlignment="1" applyProtection="1">
      <protection hidden="1"/>
    </xf>
    <xf numFmtId="180" fontId="16" fillId="18" borderId="0" xfId="4" applyNumberFormat="1" applyFont="1" applyFill="1" applyBorder="1" applyAlignment="1" applyProtection="1">
      <alignment horizontal="right"/>
      <protection hidden="1"/>
    </xf>
    <xf numFmtId="180" fontId="60" fillId="18" borderId="26" xfId="4" applyNumberFormat="1" applyFont="1" applyFill="1" applyBorder="1" applyAlignment="1" applyProtection="1">
      <protection hidden="1"/>
    </xf>
    <xf numFmtId="180" fontId="52" fillId="18" borderId="0" xfId="0" applyNumberFormat="1" applyFont="1" applyFill="1" applyBorder="1" applyAlignment="1" applyProtection="1">
      <protection hidden="1"/>
    </xf>
    <xf numFmtId="180" fontId="52" fillId="18" borderId="0" xfId="0" applyNumberFormat="1" applyFont="1" applyFill="1" applyBorder="1" applyAlignment="1" applyProtection="1">
      <alignment horizontal="right"/>
      <protection hidden="1"/>
    </xf>
    <xf numFmtId="180" fontId="16" fillId="18" borderId="26" xfId="4" applyNumberFormat="1" applyFont="1" applyFill="1" applyBorder="1" applyAlignment="1" applyProtection="1">
      <protection hidden="1"/>
    </xf>
    <xf numFmtId="9" fontId="16" fillId="18" borderId="26" xfId="0" applyNumberFormat="1" applyFont="1" applyFill="1" applyBorder="1" applyAlignment="1" applyProtection="1">
      <protection hidden="1"/>
    </xf>
    <xf numFmtId="180" fontId="19" fillId="18" borderId="0" xfId="4" applyNumberFormat="1" applyFont="1" applyFill="1" applyBorder="1" applyAlignment="1" applyProtection="1">
      <alignment horizontal="right"/>
      <protection hidden="1"/>
    </xf>
    <xf numFmtId="180" fontId="59" fillId="18" borderId="0" xfId="0" applyNumberFormat="1" applyFont="1" applyFill="1" applyProtection="1">
      <protection hidden="1"/>
    </xf>
    <xf numFmtId="166" fontId="59" fillId="18" borderId="0" xfId="25" applyNumberFormat="1" applyFont="1" applyFill="1" applyBorder="1" applyAlignment="1" applyProtection="1">
      <alignment horizontal="right"/>
      <protection hidden="1"/>
    </xf>
    <xf numFmtId="180" fontId="48" fillId="18" borderId="0" xfId="0" applyNumberFormat="1" applyFont="1" applyFill="1" applyBorder="1" applyAlignment="1" applyProtection="1">
      <alignment horizontal="right"/>
      <protection hidden="1"/>
    </xf>
    <xf numFmtId="180" fontId="16" fillId="19" borderId="0" xfId="0" applyNumberFormat="1" applyFont="1" applyFill="1" applyBorder="1" applyProtection="1">
      <protection hidden="1"/>
    </xf>
    <xf numFmtId="180" fontId="16" fillId="23" borderId="12" xfId="0" applyNumberFormat="1" applyFont="1" applyFill="1" applyBorder="1" applyAlignment="1" applyProtection="1">
      <protection hidden="1"/>
    </xf>
    <xf numFmtId="180" fontId="16" fillId="23" borderId="26" xfId="0" applyNumberFormat="1" applyFont="1" applyFill="1" applyBorder="1" applyAlignment="1" applyProtection="1">
      <protection hidden="1"/>
    </xf>
    <xf numFmtId="180" fontId="62" fillId="19" borderId="0" xfId="0" applyNumberFormat="1" applyFont="1" applyFill="1" applyProtection="1">
      <protection hidden="1"/>
    </xf>
    <xf numFmtId="166" fontId="62" fillId="19" borderId="0" xfId="25" applyNumberFormat="1" applyFont="1" applyFill="1" applyBorder="1" applyProtection="1">
      <protection hidden="1"/>
    </xf>
    <xf numFmtId="180" fontId="51" fillId="18" borderId="0" xfId="0" applyNumberFormat="1" applyFont="1" applyFill="1" applyBorder="1" applyProtection="1">
      <protection hidden="1"/>
    </xf>
    <xf numFmtId="180" fontId="51" fillId="15" borderId="0" xfId="0" applyNumberFormat="1" applyFont="1" applyFill="1" applyProtection="1">
      <protection hidden="1"/>
    </xf>
    <xf numFmtId="166" fontId="18" fillId="23" borderId="12" xfId="25" applyNumberFormat="1" applyFont="1" applyFill="1" applyBorder="1" applyAlignment="1" applyProtection="1">
      <alignment horizontal="right"/>
      <protection hidden="1"/>
    </xf>
    <xf numFmtId="166" fontId="18" fillId="18" borderId="26" xfId="25" applyNumberFormat="1" applyFont="1" applyFill="1" applyBorder="1" applyAlignment="1" applyProtection="1">
      <alignment horizontal="right"/>
      <protection hidden="1"/>
    </xf>
    <xf numFmtId="166" fontId="18" fillId="23" borderId="26" xfId="25" applyNumberFormat="1" applyFont="1" applyFill="1" applyBorder="1" applyAlignment="1" applyProtection="1">
      <alignment horizontal="right"/>
      <protection hidden="1"/>
    </xf>
    <xf numFmtId="166" fontId="14" fillId="18" borderId="26" xfId="25" applyNumberFormat="1" applyFont="1" applyFill="1" applyBorder="1" applyAlignment="1" applyProtection="1">
      <alignment horizontal="right"/>
      <protection hidden="1"/>
    </xf>
    <xf numFmtId="166" fontId="16" fillId="23" borderId="12" xfId="25" applyNumberFormat="1" applyFont="1" applyFill="1" applyBorder="1" applyAlignment="1" applyProtection="1">
      <alignment horizontal="right"/>
      <protection hidden="1"/>
    </xf>
    <xf numFmtId="166" fontId="16" fillId="18" borderId="26" xfId="25" applyNumberFormat="1" applyFont="1" applyFill="1" applyBorder="1" applyAlignment="1" applyProtection="1">
      <alignment horizontal="right"/>
      <protection hidden="1"/>
    </xf>
    <xf numFmtId="166" fontId="16" fillId="23" borderId="26" xfId="25" applyNumberFormat="1" applyFont="1" applyFill="1" applyBorder="1" applyAlignment="1" applyProtection="1">
      <alignment horizontal="right"/>
      <protection hidden="1"/>
    </xf>
    <xf numFmtId="166" fontId="19" fillId="18" borderId="26" xfId="25" applyNumberFormat="1" applyFont="1" applyFill="1" applyBorder="1" applyAlignment="1" applyProtection="1">
      <alignment horizontal="right"/>
      <protection hidden="1"/>
    </xf>
    <xf numFmtId="180" fontId="51" fillId="18" borderId="0" xfId="0" applyNumberFormat="1" applyFont="1" applyFill="1" applyBorder="1" applyAlignment="1" applyProtection="1">
      <alignment horizontal="right"/>
      <protection hidden="1"/>
    </xf>
    <xf numFmtId="166" fontId="49" fillId="23" borderId="12" xfId="25" applyNumberFormat="1" applyFont="1" applyFill="1" applyBorder="1" applyAlignment="1" applyProtection="1">
      <alignment horizontal="right"/>
      <protection hidden="1"/>
    </xf>
    <xf numFmtId="166" fontId="49" fillId="18" borderId="26" xfId="25" applyNumberFormat="1" applyFont="1" applyFill="1" applyBorder="1" applyAlignment="1" applyProtection="1">
      <alignment horizontal="right"/>
      <protection hidden="1"/>
    </xf>
    <xf numFmtId="166" fontId="49" fillId="23" borderId="26" xfId="25" applyNumberFormat="1" applyFont="1" applyFill="1" applyBorder="1" applyAlignment="1" applyProtection="1">
      <alignment horizontal="right"/>
      <protection hidden="1"/>
    </xf>
    <xf numFmtId="166" fontId="48" fillId="18" borderId="26" xfId="25" applyNumberFormat="1" applyFont="1" applyFill="1" applyBorder="1" applyAlignment="1" applyProtection="1">
      <alignment horizontal="right"/>
      <protection hidden="1"/>
    </xf>
    <xf numFmtId="166" fontId="49" fillId="18" borderId="19" xfId="25" applyNumberFormat="1" applyFont="1" applyFill="1" applyBorder="1" applyAlignment="1" applyProtection="1">
      <alignment horizontal="right"/>
      <protection hidden="1"/>
    </xf>
    <xf numFmtId="180" fontId="58" fillId="18" borderId="0" xfId="0" applyNumberFormat="1" applyFont="1" applyFill="1" applyBorder="1" applyProtection="1">
      <protection hidden="1"/>
    </xf>
    <xf numFmtId="180" fontId="48" fillId="19" borderId="0" xfId="0" applyNumberFormat="1" applyFont="1" applyFill="1" applyBorder="1" applyProtection="1">
      <protection hidden="1"/>
    </xf>
    <xf numFmtId="180" fontId="16" fillId="19" borderId="0" xfId="38" applyNumberFormat="1" applyFont="1" applyFill="1" applyBorder="1" applyAlignment="1" applyProtection="1">
      <alignment horizontal="center"/>
      <protection hidden="1"/>
    </xf>
    <xf numFmtId="180" fontId="16" fillId="18" borderId="0" xfId="38" applyNumberFormat="1" applyFont="1" applyFill="1" applyBorder="1" applyAlignment="1" applyProtection="1">
      <alignment horizontal="center"/>
      <protection hidden="1"/>
    </xf>
    <xf numFmtId="180" fontId="16" fillId="18" borderId="0" xfId="38" applyNumberFormat="1" applyFont="1" applyFill="1" applyBorder="1" applyAlignment="1" applyProtection="1">
      <alignment horizontal="right"/>
      <protection hidden="1"/>
    </xf>
    <xf numFmtId="180" fontId="14" fillId="0" borderId="0" xfId="38" applyNumberFormat="1" applyFont="1" applyProtection="1">
      <protection hidden="1"/>
    </xf>
    <xf numFmtId="180" fontId="14" fillId="19" borderId="0" xfId="38" applyNumberFormat="1" applyFont="1" applyFill="1" applyBorder="1" applyProtection="1">
      <protection hidden="1"/>
    </xf>
    <xf numFmtId="180" fontId="19" fillId="19" borderId="23" xfId="0" applyNumberFormat="1" applyFont="1" applyFill="1" applyBorder="1" applyProtection="1">
      <protection hidden="1"/>
    </xf>
    <xf numFmtId="180" fontId="57" fillId="18" borderId="0" xfId="38" applyNumberFormat="1" applyFont="1" applyFill="1" applyBorder="1" applyAlignment="1" applyProtection="1">
      <alignment horizontal="right"/>
      <protection hidden="1"/>
    </xf>
    <xf numFmtId="180" fontId="58" fillId="18" borderId="0" xfId="38" applyNumberFormat="1" applyFont="1" applyFill="1" applyBorder="1" applyProtection="1">
      <protection hidden="1"/>
    </xf>
    <xf numFmtId="166" fontId="59" fillId="18" borderId="0" xfId="25" applyNumberFormat="1" applyFont="1" applyFill="1" applyBorder="1" applyProtection="1">
      <protection hidden="1"/>
    </xf>
    <xf numFmtId="180" fontId="14" fillId="18" borderId="0" xfId="38" applyNumberFormat="1" applyFont="1" applyFill="1" applyBorder="1" applyProtection="1">
      <protection hidden="1"/>
    </xf>
    <xf numFmtId="180" fontId="16" fillId="19" borderId="0" xfId="38" applyNumberFormat="1" applyFont="1" applyFill="1" applyBorder="1" applyAlignment="1" applyProtection="1">
      <protection hidden="1"/>
    </xf>
    <xf numFmtId="180" fontId="19" fillId="19" borderId="0" xfId="38" applyNumberFormat="1" applyFont="1" applyFill="1" applyBorder="1" applyProtection="1">
      <protection hidden="1"/>
    </xf>
    <xf numFmtId="180" fontId="16" fillId="23" borderId="12" xfId="27" applyNumberFormat="1" applyFont="1" applyFill="1" applyBorder="1" applyAlignment="1" applyProtection="1">
      <protection hidden="1"/>
    </xf>
    <xf numFmtId="180" fontId="16" fillId="18" borderId="26" xfId="27" applyNumberFormat="1" applyFont="1" applyFill="1" applyBorder="1" applyAlignment="1" applyProtection="1">
      <protection hidden="1"/>
    </xf>
    <xf numFmtId="180" fontId="16" fillId="23" borderId="26" xfId="27" applyNumberFormat="1" applyFont="1" applyFill="1" applyBorder="1" applyAlignment="1" applyProtection="1">
      <protection hidden="1"/>
    </xf>
    <xf numFmtId="180" fontId="19" fillId="18" borderId="26" xfId="4" applyNumberFormat="1" applyFont="1" applyFill="1" applyBorder="1" applyAlignment="1" applyProtection="1">
      <protection hidden="1"/>
    </xf>
    <xf numFmtId="180" fontId="19" fillId="18" borderId="0" xfId="4" applyNumberFormat="1" applyFont="1" applyFill="1" applyBorder="1" applyProtection="1">
      <protection hidden="1"/>
    </xf>
    <xf numFmtId="180" fontId="19" fillId="0" borderId="0" xfId="38" applyNumberFormat="1" applyFont="1" applyProtection="1">
      <protection hidden="1"/>
    </xf>
    <xf numFmtId="180" fontId="18" fillId="19" borderId="0" xfId="38" applyNumberFormat="1" applyFont="1" applyFill="1" applyBorder="1" applyAlignment="1" applyProtection="1">
      <protection hidden="1"/>
    </xf>
    <xf numFmtId="180" fontId="18" fillId="23" borderId="12" xfId="27" applyNumberFormat="1" applyFont="1" applyFill="1" applyBorder="1" applyAlignment="1" applyProtection="1">
      <protection hidden="1"/>
    </xf>
    <xf numFmtId="180" fontId="18" fillId="18" borderId="26" xfId="27" applyNumberFormat="1" applyFont="1" applyFill="1" applyBorder="1" applyAlignment="1" applyProtection="1">
      <protection hidden="1"/>
    </xf>
    <xf numFmtId="180" fontId="18" fillId="23" borderId="26" xfId="27" applyNumberFormat="1" applyFont="1" applyFill="1" applyBorder="1" applyAlignment="1" applyProtection="1">
      <protection hidden="1"/>
    </xf>
    <xf numFmtId="180" fontId="18" fillId="18" borderId="26" xfId="4" applyNumberFormat="1" applyFont="1" applyFill="1" applyBorder="1" applyAlignment="1" applyProtection="1">
      <protection hidden="1"/>
    </xf>
    <xf numFmtId="180" fontId="14" fillId="18" borderId="0" xfId="4" applyNumberFormat="1" applyFont="1" applyFill="1" applyBorder="1" applyProtection="1">
      <protection hidden="1"/>
    </xf>
    <xf numFmtId="180" fontId="14" fillId="18" borderId="26" xfId="4" applyNumberFormat="1" applyFont="1" applyFill="1" applyBorder="1" applyAlignment="1" applyProtection="1">
      <protection hidden="1"/>
    </xf>
    <xf numFmtId="180" fontId="14" fillId="19" borderId="0" xfId="38" applyNumberFormat="1" applyFont="1" applyFill="1" applyBorder="1" applyAlignment="1" applyProtection="1">
      <alignment horizontal="left"/>
      <protection hidden="1"/>
    </xf>
    <xf numFmtId="180" fontId="48" fillId="19" borderId="0" xfId="38" applyNumberFormat="1" applyFont="1" applyFill="1" applyBorder="1" applyProtection="1">
      <protection hidden="1"/>
    </xf>
    <xf numFmtId="180" fontId="49" fillId="23" borderId="12" xfId="27" applyNumberFormat="1" applyFont="1" applyFill="1" applyBorder="1" applyAlignment="1" applyProtection="1">
      <protection hidden="1"/>
    </xf>
    <xf numFmtId="180" fontId="49" fillId="18" borderId="26" xfId="27" applyNumberFormat="1" applyFont="1" applyFill="1" applyBorder="1" applyAlignment="1" applyProtection="1">
      <protection hidden="1"/>
    </xf>
    <xf numFmtId="180" fontId="49" fillId="23" borderId="26" xfId="27" applyNumberFormat="1" applyFont="1" applyFill="1" applyBorder="1" applyAlignment="1" applyProtection="1">
      <protection hidden="1"/>
    </xf>
    <xf numFmtId="180" fontId="49" fillId="18" borderId="26" xfId="4" applyNumberFormat="1" applyFont="1" applyFill="1" applyBorder="1" applyAlignment="1" applyProtection="1">
      <protection hidden="1"/>
    </xf>
    <xf numFmtId="180" fontId="48" fillId="18" borderId="0" xfId="4" applyNumberFormat="1" applyFont="1" applyFill="1" applyBorder="1" applyProtection="1">
      <protection hidden="1"/>
    </xf>
    <xf numFmtId="180" fontId="52" fillId="19" borderId="0" xfId="38" applyNumberFormat="1" applyFont="1" applyFill="1" applyBorder="1" applyProtection="1">
      <protection hidden="1"/>
    </xf>
    <xf numFmtId="180" fontId="16" fillId="23" borderId="12" xfId="25" applyNumberFormat="1" applyFont="1" applyFill="1" applyBorder="1" applyAlignment="1" applyProtection="1">
      <protection hidden="1"/>
    </xf>
    <xf numFmtId="180" fontId="16" fillId="18" borderId="26" xfId="25" applyNumberFormat="1" applyFont="1" applyFill="1" applyBorder="1" applyAlignment="1" applyProtection="1">
      <protection hidden="1"/>
    </xf>
    <xf numFmtId="180" fontId="16" fillId="23" borderId="26" xfId="25" applyNumberFormat="1" applyFont="1" applyFill="1" applyBorder="1" applyAlignment="1" applyProtection="1">
      <protection hidden="1"/>
    </xf>
    <xf numFmtId="180" fontId="49" fillId="19" borderId="0" xfId="38" applyNumberFormat="1" applyFont="1" applyFill="1" applyBorder="1" applyAlignment="1" applyProtection="1">
      <protection hidden="1"/>
    </xf>
    <xf numFmtId="180" fontId="49" fillId="23" borderId="12" xfId="25" applyNumberFormat="1" applyFont="1" applyFill="1" applyBorder="1" applyAlignment="1" applyProtection="1">
      <protection hidden="1"/>
    </xf>
    <xf numFmtId="180" fontId="49" fillId="18" borderId="26" xfId="25" applyNumberFormat="1" applyFont="1" applyFill="1" applyBorder="1" applyAlignment="1" applyProtection="1">
      <protection hidden="1"/>
    </xf>
    <xf numFmtId="180" fontId="49" fillId="23" borderId="26" xfId="25" applyNumberFormat="1" applyFont="1" applyFill="1" applyBorder="1" applyAlignment="1" applyProtection="1">
      <protection hidden="1"/>
    </xf>
    <xf numFmtId="180" fontId="48" fillId="18" borderId="26" xfId="4" applyNumberFormat="1" applyFont="1" applyFill="1" applyBorder="1" applyAlignment="1" applyProtection="1">
      <protection hidden="1"/>
    </xf>
    <xf numFmtId="180" fontId="48" fillId="0" borderId="0" xfId="38" applyNumberFormat="1" applyFont="1" applyProtection="1">
      <protection hidden="1"/>
    </xf>
    <xf numFmtId="180" fontId="18" fillId="23" borderId="12" xfId="25" applyNumberFormat="1" applyFont="1" applyFill="1" applyBorder="1" applyAlignment="1" applyProtection="1">
      <protection hidden="1"/>
    </xf>
    <xf numFmtId="180" fontId="18" fillId="18" borderId="26" xfId="25" applyNumberFormat="1" applyFont="1" applyFill="1" applyBorder="1" applyAlignment="1" applyProtection="1">
      <protection hidden="1"/>
    </xf>
    <xf numFmtId="180" fontId="18" fillId="23" borderId="26" xfId="25" applyNumberFormat="1" applyFont="1" applyFill="1" applyBorder="1" applyAlignment="1" applyProtection="1">
      <protection hidden="1"/>
    </xf>
    <xf numFmtId="180" fontId="18" fillId="19" borderId="0" xfId="38" applyNumberFormat="1" applyFont="1" applyFill="1" applyBorder="1" applyAlignment="1" applyProtection="1">
      <alignment horizontal="left"/>
      <protection hidden="1"/>
    </xf>
    <xf numFmtId="180" fontId="18" fillId="18" borderId="0" xfId="27" applyNumberFormat="1" applyFont="1" applyFill="1" applyBorder="1" applyAlignment="1" applyProtection="1">
      <alignment horizontal="right"/>
      <protection hidden="1"/>
    </xf>
    <xf numFmtId="166" fontId="18" fillId="18" borderId="0" xfId="25" applyNumberFormat="1" applyFont="1" applyFill="1" applyBorder="1" applyAlignment="1" applyProtection="1">
      <alignment horizontal="right"/>
      <protection hidden="1"/>
    </xf>
    <xf numFmtId="180" fontId="14" fillId="10" borderId="0" xfId="38" applyNumberFormat="1" applyFont="1" applyFill="1" applyProtection="1">
      <protection hidden="1"/>
    </xf>
    <xf numFmtId="180" fontId="47" fillId="10" borderId="0" xfId="38" applyNumberFormat="1" applyFont="1" applyFill="1" applyProtection="1">
      <protection hidden="1"/>
    </xf>
    <xf numFmtId="166" fontId="16" fillId="19" borderId="0" xfId="25" applyNumberFormat="1" applyFont="1" applyFill="1" applyBorder="1" applyAlignment="1" applyProtection="1">
      <alignment horizontal="center"/>
      <protection hidden="1"/>
    </xf>
    <xf numFmtId="180" fontId="16" fillId="19" borderId="0" xfId="38" applyNumberFormat="1" applyFont="1" applyFill="1" applyBorder="1" applyAlignment="1" applyProtection="1">
      <alignment horizontal="right"/>
      <protection hidden="1"/>
    </xf>
    <xf numFmtId="180" fontId="18" fillId="23" borderId="12" xfId="38" applyNumberFormat="1" applyFont="1" applyFill="1" applyBorder="1" applyAlignment="1" applyProtection="1">
      <protection hidden="1"/>
    </xf>
    <xf numFmtId="180" fontId="18" fillId="19" borderId="26" xfId="38" applyNumberFormat="1" applyFont="1" applyFill="1" applyBorder="1" applyAlignment="1" applyProtection="1">
      <protection hidden="1"/>
    </xf>
    <xf numFmtId="180" fontId="18" fillId="23" borderId="26" xfId="38" applyNumberFormat="1" applyFont="1" applyFill="1" applyBorder="1" applyAlignment="1" applyProtection="1">
      <protection hidden="1"/>
    </xf>
    <xf numFmtId="180" fontId="18" fillId="19" borderId="26" xfId="4" applyNumberFormat="1" applyFont="1" applyFill="1" applyBorder="1" applyAlignment="1" applyProtection="1">
      <protection hidden="1"/>
    </xf>
    <xf numFmtId="190" fontId="18" fillId="19" borderId="19" xfId="25" applyNumberFormat="1" applyFont="1" applyFill="1" applyBorder="1" applyAlignment="1" applyProtection="1">
      <alignment horizontal="right"/>
      <protection hidden="1"/>
    </xf>
    <xf numFmtId="180" fontId="18" fillId="19" borderId="0" xfId="4" applyNumberFormat="1" applyFont="1" applyFill="1" applyBorder="1" applyAlignment="1" applyProtection="1">
      <protection hidden="1"/>
    </xf>
    <xf numFmtId="180" fontId="19" fillId="19" borderId="0" xfId="38" applyNumberFormat="1" applyFont="1" applyFill="1" applyBorder="1" applyAlignment="1" applyProtection="1">
      <protection hidden="1"/>
    </xf>
    <xf numFmtId="190" fontId="16" fillId="19" borderId="19" xfId="25" applyNumberFormat="1" applyFont="1" applyFill="1" applyBorder="1" applyAlignment="1" applyProtection="1">
      <alignment horizontal="right"/>
      <protection hidden="1"/>
    </xf>
    <xf numFmtId="180" fontId="19" fillId="19" borderId="0" xfId="4" applyNumberFormat="1" applyFont="1" applyFill="1" applyBorder="1" applyProtection="1">
      <protection hidden="1"/>
    </xf>
    <xf numFmtId="180" fontId="14" fillId="23" borderId="12" xfId="38" applyNumberFormat="1" applyFont="1" applyFill="1" applyBorder="1" applyProtection="1">
      <protection hidden="1"/>
    </xf>
    <xf numFmtId="180" fontId="14" fillId="19" borderId="26" xfId="38" applyNumberFormat="1" applyFont="1" applyFill="1" applyBorder="1" applyProtection="1">
      <protection hidden="1"/>
    </xf>
    <xf numFmtId="180" fontId="14" fillId="23" borderId="26" xfId="38" applyNumberFormat="1" applyFont="1" applyFill="1" applyBorder="1" applyProtection="1">
      <protection hidden="1"/>
    </xf>
    <xf numFmtId="180" fontId="19" fillId="19" borderId="26" xfId="4" applyNumberFormat="1" applyFont="1" applyFill="1" applyBorder="1" applyProtection="1">
      <protection hidden="1"/>
    </xf>
    <xf numFmtId="180" fontId="14" fillId="19" borderId="0" xfId="4" applyNumberFormat="1" applyFont="1" applyFill="1" applyBorder="1" applyProtection="1">
      <protection hidden="1"/>
    </xf>
    <xf numFmtId="190" fontId="18" fillId="19" borderId="19" xfId="39" applyNumberFormat="1" applyFont="1" applyFill="1" applyBorder="1" applyAlignment="1" applyProtection="1">
      <alignment horizontal="right"/>
      <protection hidden="1"/>
    </xf>
    <xf numFmtId="180" fontId="16" fillId="19" borderId="0" xfId="38" applyNumberFormat="1" applyFont="1" applyFill="1" applyBorder="1" applyAlignment="1" applyProtection="1">
      <alignment horizontal="left"/>
      <protection hidden="1"/>
    </xf>
    <xf numFmtId="180" fontId="19" fillId="23" borderId="12" xfId="38" applyNumberFormat="1" applyFont="1" applyFill="1" applyBorder="1" applyAlignment="1" applyProtection="1">
      <alignment horizontal="right"/>
      <protection hidden="1"/>
    </xf>
    <xf numFmtId="180" fontId="19" fillId="19" borderId="26" xfId="38" applyNumberFormat="1" applyFont="1" applyFill="1" applyBorder="1" applyAlignment="1" applyProtection="1">
      <alignment horizontal="right"/>
      <protection hidden="1"/>
    </xf>
    <xf numFmtId="180" fontId="19" fillId="23" borderId="26" xfId="38" applyNumberFormat="1" applyFont="1" applyFill="1" applyBorder="1" applyAlignment="1" applyProtection="1">
      <alignment horizontal="right"/>
      <protection hidden="1"/>
    </xf>
    <xf numFmtId="180" fontId="16" fillId="23" borderId="12" xfId="38" applyNumberFormat="1" applyFont="1" applyFill="1" applyBorder="1" applyAlignment="1" applyProtection="1">
      <protection hidden="1"/>
    </xf>
    <xf numFmtId="180" fontId="16" fillId="19" borderId="26" xfId="38" applyNumberFormat="1" applyFont="1" applyFill="1" applyBorder="1" applyAlignment="1" applyProtection="1">
      <protection hidden="1"/>
    </xf>
    <xf numFmtId="180" fontId="16" fillId="23" borderId="26" xfId="38" applyNumberFormat="1" applyFont="1" applyFill="1" applyBorder="1" applyAlignment="1" applyProtection="1">
      <protection hidden="1"/>
    </xf>
    <xf numFmtId="180" fontId="16" fillId="19" borderId="26" xfId="4" applyNumberFormat="1" applyFont="1" applyFill="1" applyBorder="1" applyAlignment="1" applyProtection="1">
      <protection hidden="1"/>
    </xf>
    <xf numFmtId="180" fontId="16" fillId="19" borderId="0" xfId="4" applyNumberFormat="1" applyFont="1" applyFill="1" applyBorder="1" applyAlignment="1" applyProtection="1">
      <protection hidden="1"/>
    </xf>
    <xf numFmtId="180" fontId="16" fillId="23" borderId="12" xfId="27" applyNumberFormat="1" applyFont="1" applyFill="1" applyBorder="1" applyAlignment="1" applyProtection="1">
      <alignment horizontal="right"/>
      <protection hidden="1"/>
    </xf>
    <xf numFmtId="180" fontId="16" fillId="19" borderId="26" xfId="27" applyNumberFormat="1" applyFont="1" applyFill="1" applyBorder="1" applyAlignment="1" applyProtection="1">
      <alignment horizontal="right"/>
      <protection hidden="1"/>
    </xf>
    <xf numFmtId="180" fontId="16" fillId="23" borderId="26" xfId="27" applyNumberFormat="1" applyFont="1" applyFill="1" applyBorder="1" applyAlignment="1" applyProtection="1">
      <alignment horizontal="right"/>
      <protection hidden="1"/>
    </xf>
    <xf numFmtId="180" fontId="49" fillId="19" borderId="0" xfId="38" applyNumberFormat="1" applyFont="1" applyFill="1" applyBorder="1" applyAlignment="1" applyProtection="1">
      <alignment horizontal="left"/>
      <protection hidden="1"/>
    </xf>
    <xf numFmtId="180" fontId="48" fillId="23" borderId="12" xfId="38" applyNumberFormat="1" applyFont="1" applyFill="1" applyBorder="1" applyAlignment="1" applyProtection="1">
      <alignment horizontal="right"/>
      <protection hidden="1"/>
    </xf>
    <xf numFmtId="180" fontId="48" fillId="19" borderId="26" xfId="38" applyNumberFormat="1" applyFont="1" applyFill="1" applyBorder="1" applyAlignment="1" applyProtection="1">
      <alignment horizontal="right"/>
      <protection hidden="1"/>
    </xf>
    <xf numFmtId="180" fontId="48" fillId="23" borderId="26" xfId="38" applyNumberFormat="1" applyFont="1" applyFill="1" applyBorder="1" applyAlignment="1" applyProtection="1">
      <alignment horizontal="right"/>
      <protection hidden="1"/>
    </xf>
    <xf numFmtId="180" fontId="48" fillId="19" borderId="26" xfId="4" applyNumberFormat="1" applyFont="1" applyFill="1" applyBorder="1" applyProtection="1">
      <protection hidden="1"/>
    </xf>
    <xf numFmtId="190" fontId="49" fillId="19" borderId="19" xfId="25" applyNumberFormat="1" applyFont="1" applyFill="1" applyBorder="1" applyAlignment="1" applyProtection="1">
      <alignment horizontal="right"/>
      <protection hidden="1"/>
    </xf>
    <xf numFmtId="180" fontId="48" fillId="19" borderId="0" xfId="4" applyNumberFormat="1" applyFont="1" applyFill="1" applyBorder="1" applyProtection="1">
      <protection hidden="1"/>
    </xf>
    <xf numFmtId="180" fontId="50" fillId="19" borderId="0" xfId="38" applyNumberFormat="1" applyFont="1" applyFill="1" applyBorder="1" applyProtection="1">
      <protection hidden="1"/>
    </xf>
    <xf numFmtId="180" fontId="19" fillId="19" borderId="0" xfId="38" applyNumberFormat="1" applyFont="1" applyFill="1" applyBorder="1" applyAlignment="1" applyProtection="1">
      <alignment horizontal="right"/>
      <protection hidden="1"/>
    </xf>
    <xf numFmtId="166" fontId="19" fillId="19" borderId="0" xfId="25" applyNumberFormat="1" applyFont="1" applyFill="1" applyBorder="1" applyAlignment="1" applyProtection="1">
      <alignment horizontal="right"/>
      <protection hidden="1"/>
    </xf>
    <xf numFmtId="180" fontId="14" fillId="10" borderId="0" xfId="38" applyNumberFormat="1" applyFont="1" applyFill="1" applyBorder="1" applyProtection="1">
      <protection hidden="1"/>
    </xf>
    <xf numFmtId="0" fontId="14" fillId="10" borderId="0" xfId="27" applyFont="1" applyFill="1" applyProtection="1">
      <protection hidden="1"/>
    </xf>
    <xf numFmtId="0" fontId="14" fillId="0" borderId="0" xfId="38" applyFont="1" applyProtection="1">
      <protection hidden="1"/>
    </xf>
    <xf numFmtId="166" fontId="18" fillId="19" borderId="26" xfId="25" applyNumberFormat="1" applyFont="1" applyFill="1" applyBorder="1" applyAlignment="1" applyProtection="1">
      <alignment horizontal="right"/>
      <protection hidden="1"/>
    </xf>
    <xf numFmtId="166" fontId="18" fillId="19" borderId="19" xfId="25" applyNumberFormat="1" applyFont="1" applyFill="1" applyBorder="1" applyAlignment="1" applyProtection="1">
      <alignment horizontal="right"/>
      <protection hidden="1"/>
    </xf>
    <xf numFmtId="166" fontId="16" fillId="19" borderId="26" xfId="25" applyNumberFormat="1" applyFont="1" applyFill="1" applyBorder="1" applyAlignment="1" applyProtection="1">
      <alignment horizontal="right"/>
      <protection hidden="1"/>
    </xf>
    <xf numFmtId="166" fontId="16" fillId="19" borderId="19" xfId="25" applyNumberFormat="1" applyFont="1" applyFill="1" applyBorder="1" applyAlignment="1" applyProtection="1">
      <alignment horizontal="right"/>
      <protection hidden="1"/>
    </xf>
    <xf numFmtId="180" fontId="49" fillId="19" borderId="0" xfId="4" applyNumberFormat="1" applyFont="1" applyFill="1" applyBorder="1" applyAlignment="1" applyProtection="1">
      <protection hidden="1"/>
    </xf>
    <xf numFmtId="166" fontId="49" fillId="19" borderId="26" xfId="25" applyNumberFormat="1" applyFont="1" applyFill="1" applyBorder="1" applyAlignment="1" applyProtection="1">
      <alignment horizontal="right"/>
      <protection hidden="1"/>
    </xf>
    <xf numFmtId="166" fontId="49" fillId="19" borderId="19" xfId="25" applyNumberFormat="1" applyFont="1" applyFill="1" applyBorder="1" applyAlignment="1" applyProtection="1">
      <alignment horizontal="right"/>
      <protection hidden="1"/>
    </xf>
    <xf numFmtId="166" fontId="18" fillId="19" borderId="0" xfId="25" applyNumberFormat="1" applyFont="1" applyFill="1" applyBorder="1" applyAlignment="1" applyProtection="1">
      <alignment horizontal="right"/>
      <protection hidden="1"/>
    </xf>
    <xf numFmtId="0" fontId="14" fillId="19" borderId="0" xfId="27" applyFont="1" applyFill="1" applyProtection="1">
      <protection hidden="1"/>
    </xf>
    <xf numFmtId="180" fontId="19" fillId="19" borderId="0" xfId="27" applyNumberFormat="1" applyFont="1" applyFill="1" applyBorder="1" applyAlignment="1" applyProtection="1">
      <alignment horizontal="center"/>
      <protection hidden="1"/>
    </xf>
    <xf numFmtId="180" fontId="44" fillId="19" borderId="0" xfId="27" applyNumberFormat="1" applyFont="1" applyFill="1" applyBorder="1" applyAlignment="1" applyProtection="1">
      <alignment horizontal="center"/>
      <protection hidden="1"/>
    </xf>
    <xf numFmtId="180" fontId="45" fillId="19" borderId="0" xfId="0" applyNumberFormat="1" applyFont="1" applyFill="1" applyBorder="1" applyProtection="1">
      <protection hidden="1"/>
    </xf>
    <xf numFmtId="180" fontId="18" fillId="19" borderId="0" xfId="0" applyNumberFormat="1" applyFont="1" applyFill="1" applyBorder="1" applyAlignment="1" applyProtection="1">
      <protection hidden="1"/>
    </xf>
    <xf numFmtId="180" fontId="14" fillId="19" borderId="26" xfId="0" applyNumberFormat="1" applyFont="1" applyFill="1" applyBorder="1" applyProtection="1">
      <protection hidden="1"/>
    </xf>
    <xf numFmtId="180" fontId="18" fillId="19" borderId="0" xfId="0" applyNumberFormat="1" applyFont="1" applyFill="1" applyBorder="1" applyAlignment="1" applyProtection="1">
      <alignment horizontal="right"/>
      <protection hidden="1"/>
    </xf>
    <xf numFmtId="180" fontId="18" fillId="19" borderId="0" xfId="0" applyNumberFormat="1" applyFont="1" applyFill="1" applyBorder="1" applyAlignment="1" applyProtection="1">
      <alignment horizontal="left"/>
      <protection hidden="1"/>
    </xf>
    <xf numFmtId="180" fontId="49" fillId="19" borderId="0" xfId="0" applyNumberFormat="1" applyFont="1" applyFill="1" applyBorder="1" applyAlignment="1" applyProtection="1">
      <protection hidden="1"/>
    </xf>
    <xf numFmtId="180" fontId="49" fillId="19" borderId="0" xfId="0" quotePrefix="1" applyNumberFormat="1" applyFont="1" applyFill="1" applyBorder="1" applyAlignment="1" applyProtection="1">
      <alignment horizontal="left" indent="1"/>
      <protection hidden="1"/>
    </xf>
    <xf numFmtId="180" fontId="48" fillId="19" borderId="26" xfId="0" applyNumberFormat="1" applyFont="1" applyFill="1" applyBorder="1" applyProtection="1">
      <protection hidden="1"/>
    </xf>
    <xf numFmtId="180" fontId="49" fillId="19" borderId="0" xfId="0" applyNumberFormat="1" applyFont="1" applyFill="1" applyBorder="1" applyAlignment="1" applyProtection="1">
      <alignment horizontal="right"/>
      <protection hidden="1"/>
    </xf>
    <xf numFmtId="180" fontId="16" fillId="19" borderId="0" xfId="0" applyNumberFormat="1" applyFont="1" applyFill="1" applyBorder="1" applyAlignment="1" applyProtection="1">
      <protection hidden="1"/>
    </xf>
    <xf numFmtId="180" fontId="16" fillId="19" borderId="0" xfId="0" applyNumberFormat="1" applyFont="1" applyFill="1" applyBorder="1" applyAlignment="1" applyProtection="1">
      <alignment horizontal="left"/>
      <protection hidden="1"/>
    </xf>
    <xf numFmtId="180" fontId="16" fillId="19" borderId="0" xfId="0" applyNumberFormat="1" applyFont="1" applyFill="1" applyBorder="1" applyAlignment="1" applyProtection="1">
      <alignment horizontal="right"/>
      <protection hidden="1"/>
    </xf>
    <xf numFmtId="180" fontId="14" fillId="19" borderId="26" xfId="0" applyNumberFormat="1" applyFont="1" applyFill="1" applyBorder="1" applyAlignment="1" applyProtection="1">
      <alignment horizontal="right"/>
      <protection hidden="1"/>
    </xf>
    <xf numFmtId="180" fontId="49" fillId="19" borderId="26" xfId="25" applyNumberFormat="1" applyFont="1" applyFill="1" applyBorder="1" applyAlignment="1" applyProtection="1">
      <alignment horizontal="right"/>
      <protection hidden="1"/>
    </xf>
    <xf numFmtId="180" fontId="49" fillId="23" borderId="26" xfId="25" applyNumberFormat="1" applyFont="1" applyFill="1" applyBorder="1" applyAlignment="1" applyProtection="1">
      <alignment horizontal="right"/>
      <protection hidden="1"/>
    </xf>
    <xf numFmtId="180" fontId="18" fillId="19" borderId="0" xfId="0" quotePrefix="1" applyNumberFormat="1" applyFont="1" applyFill="1" applyBorder="1" applyAlignment="1" applyProtection="1">
      <alignment horizontal="left"/>
      <protection hidden="1"/>
    </xf>
    <xf numFmtId="180" fontId="21" fillId="19" borderId="0" xfId="0" applyNumberFormat="1" applyFont="1" applyFill="1" applyBorder="1" applyAlignment="1" applyProtection="1">
      <alignment horizontal="right"/>
      <protection hidden="1"/>
    </xf>
    <xf numFmtId="180" fontId="50" fillId="19" borderId="0" xfId="0" applyNumberFormat="1" applyFont="1" applyFill="1" applyBorder="1" applyProtection="1">
      <protection hidden="1"/>
    </xf>
    <xf numFmtId="166" fontId="50" fillId="19" borderId="0" xfId="25" applyNumberFormat="1" applyFont="1" applyFill="1" applyBorder="1" applyProtection="1">
      <protection hidden="1"/>
    </xf>
    <xf numFmtId="0" fontId="47" fillId="19" borderId="0" xfId="0" applyFont="1" applyFill="1" applyProtection="1">
      <protection hidden="1"/>
    </xf>
    <xf numFmtId="180" fontId="47" fillId="19" borderId="0" xfId="0" applyNumberFormat="1" applyFont="1" applyFill="1" applyProtection="1">
      <protection hidden="1"/>
    </xf>
    <xf numFmtId="166" fontId="16" fillId="19" borderId="0" xfId="25" applyNumberFormat="1" applyFont="1" applyFill="1" applyBorder="1" applyAlignment="1" applyProtection="1">
      <alignment horizontal="right"/>
      <protection hidden="1"/>
    </xf>
    <xf numFmtId="180" fontId="21" fillId="19" borderId="0" xfId="38" applyNumberFormat="1" applyFont="1" applyFill="1" applyBorder="1" applyAlignment="1" applyProtection="1">
      <protection hidden="1"/>
    </xf>
    <xf numFmtId="180" fontId="16" fillId="19" borderId="12" xfId="27" applyNumberFormat="1" applyFont="1" applyFill="1" applyBorder="1" applyAlignment="1" applyProtection="1">
      <protection hidden="1"/>
    </xf>
    <xf numFmtId="182" fontId="16" fillId="23" borderId="12" xfId="27" applyNumberFormat="1" applyFont="1" applyFill="1" applyBorder="1" applyAlignment="1" applyProtection="1">
      <alignment horizontal="right"/>
      <protection hidden="1"/>
    </xf>
    <xf numFmtId="182" fontId="16" fillId="19" borderId="26" xfId="27" applyNumberFormat="1" applyFont="1" applyFill="1" applyBorder="1" applyAlignment="1" applyProtection="1">
      <alignment horizontal="right"/>
      <protection hidden="1"/>
    </xf>
    <xf numFmtId="182" fontId="16" fillId="23" borderId="26" xfId="27" applyNumberFormat="1" applyFont="1" applyFill="1" applyBorder="1" applyAlignment="1" applyProtection="1">
      <alignment horizontal="right"/>
      <protection hidden="1"/>
    </xf>
    <xf numFmtId="181" fontId="19" fillId="19" borderId="26" xfId="36" applyNumberFormat="1" applyFont="1" applyFill="1" applyBorder="1" applyProtection="1">
      <protection hidden="1"/>
    </xf>
    <xf numFmtId="180" fontId="18" fillId="19" borderId="0" xfId="27" applyNumberFormat="1" applyFont="1" applyFill="1" applyBorder="1" applyAlignment="1" applyProtection="1">
      <protection hidden="1"/>
    </xf>
    <xf numFmtId="182" fontId="18" fillId="23" borderId="12" xfId="40" applyNumberFormat="1" applyFont="1" applyFill="1" applyBorder="1" applyAlignment="1" applyProtection="1">
      <alignment horizontal="right"/>
      <protection hidden="1"/>
    </xf>
    <xf numFmtId="182" fontId="18" fillId="19" borderId="26" xfId="40" applyNumberFormat="1" applyFont="1" applyFill="1" applyBorder="1" applyAlignment="1" applyProtection="1">
      <alignment horizontal="right"/>
      <protection hidden="1"/>
    </xf>
    <xf numFmtId="182" fontId="18" fillId="23" borderId="26" xfId="40" applyNumberFormat="1" applyFont="1" applyFill="1" applyBorder="1" applyAlignment="1" applyProtection="1">
      <alignment horizontal="right"/>
      <protection hidden="1"/>
    </xf>
    <xf numFmtId="181" fontId="18" fillId="19" borderId="26" xfId="36" applyNumberFormat="1" applyFont="1" applyFill="1" applyBorder="1" applyAlignment="1" applyProtection="1">
      <protection hidden="1"/>
    </xf>
    <xf numFmtId="182" fontId="18" fillId="23" borderId="12" xfId="27" applyNumberFormat="1" applyFont="1" applyFill="1" applyBorder="1" applyAlignment="1" applyProtection="1">
      <alignment horizontal="right"/>
      <protection hidden="1"/>
    </xf>
    <xf numFmtId="182" fontId="18" fillId="19" borderId="26" xfId="27" applyNumberFormat="1" applyFont="1" applyFill="1" applyBorder="1" applyAlignment="1" applyProtection="1">
      <alignment horizontal="right"/>
      <protection hidden="1"/>
    </xf>
    <xf numFmtId="182" fontId="18" fillId="23" borderId="26" xfId="27" applyNumberFormat="1" applyFont="1" applyFill="1" applyBorder="1" applyAlignment="1" applyProtection="1">
      <alignment horizontal="right"/>
      <protection hidden="1"/>
    </xf>
    <xf numFmtId="190" fontId="16" fillId="19" borderId="19" xfId="39" applyNumberFormat="1" applyFont="1" applyFill="1" applyBorder="1" applyAlignment="1" applyProtection="1">
      <alignment horizontal="right"/>
      <protection hidden="1"/>
    </xf>
    <xf numFmtId="180" fontId="49" fillId="19" borderId="0" xfId="27" applyNumberFormat="1" applyFont="1" applyFill="1" applyBorder="1" applyAlignment="1" applyProtection="1">
      <protection hidden="1"/>
    </xf>
    <xf numFmtId="182" fontId="49" fillId="23" borderId="12" xfId="27" applyNumberFormat="1" applyFont="1" applyFill="1" applyBorder="1" applyAlignment="1" applyProtection="1">
      <alignment horizontal="right"/>
      <protection hidden="1"/>
    </xf>
    <xf numFmtId="182" fontId="49" fillId="19" borderId="26" xfId="27" applyNumberFormat="1" applyFont="1" applyFill="1" applyBorder="1" applyAlignment="1" applyProtection="1">
      <alignment horizontal="right"/>
      <protection hidden="1"/>
    </xf>
    <xf numFmtId="182" fontId="49" fillId="23" borderId="26" xfId="27" applyNumberFormat="1" applyFont="1" applyFill="1" applyBorder="1" applyAlignment="1" applyProtection="1">
      <alignment horizontal="right"/>
      <protection hidden="1"/>
    </xf>
    <xf numFmtId="181" fontId="49" fillId="19" borderId="26" xfId="36" applyNumberFormat="1" applyFont="1" applyFill="1" applyBorder="1" applyAlignment="1" applyProtection="1">
      <protection hidden="1"/>
    </xf>
    <xf numFmtId="190" fontId="49" fillId="19" borderId="19" xfId="39" applyNumberFormat="1" applyFont="1" applyFill="1" applyBorder="1" applyAlignment="1" applyProtection="1">
      <alignment horizontal="right"/>
      <protection hidden="1"/>
    </xf>
    <xf numFmtId="180" fontId="14" fillId="19" borderId="0" xfId="38" applyNumberFormat="1" applyFont="1" applyFill="1" applyProtection="1">
      <protection hidden="1"/>
    </xf>
    <xf numFmtId="182" fontId="18" fillId="19" borderId="0" xfId="27" applyNumberFormat="1" applyFont="1" applyFill="1" applyBorder="1" applyAlignment="1" applyProtection="1">
      <alignment horizontal="right"/>
      <protection hidden="1"/>
    </xf>
    <xf numFmtId="182" fontId="19" fillId="19" borderId="0" xfId="40" applyNumberFormat="1" applyFont="1" applyFill="1" applyBorder="1" applyAlignment="1" applyProtection="1">
      <alignment horizontal="right"/>
      <protection hidden="1"/>
    </xf>
    <xf numFmtId="182" fontId="16" fillId="19" borderId="0" xfId="27" applyNumberFormat="1" applyFont="1" applyFill="1" applyBorder="1" applyAlignment="1" applyProtection="1">
      <alignment horizontal="right"/>
      <protection hidden="1"/>
    </xf>
    <xf numFmtId="181" fontId="19" fillId="19" borderId="0" xfId="36" applyNumberFormat="1" applyFont="1" applyFill="1" applyBorder="1" applyProtection="1">
      <protection hidden="1"/>
    </xf>
    <xf numFmtId="189" fontId="18" fillId="19" borderId="0" xfId="39" applyNumberFormat="1" applyFont="1" applyFill="1" applyBorder="1" applyAlignment="1" applyProtection="1">
      <alignment horizontal="right"/>
      <protection hidden="1"/>
    </xf>
    <xf numFmtId="180" fontId="14" fillId="19" borderId="0" xfId="38" applyNumberFormat="1" applyFont="1" applyFill="1" applyAlignment="1" applyProtection="1">
      <protection hidden="1"/>
    </xf>
    <xf numFmtId="180" fontId="47" fillId="19" borderId="0" xfId="38" applyNumberFormat="1" applyFont="1" applyFill="1" applyAlignment="1" applyProtection="1">
      <protection hidden="1"/>
    </xf>
    <xf numFmtId="166" fontId="47" fillId="19" borderId="0" xfId="25" applyNumberFormat="1" applyFont="1" applyFill="1" applyAlignment="1" applyProtection="1">
      <protection hidden="1"/>
    </xf>
    <xf numFmtId="180" fontId="14" fillId="19" borderId="0" xfId="38" applyNumberFormat="1" applyFont="1" applyFill="1" applyBorder="1" applyAlignment="1" applyProtection="1">
      <protection hidden="1"/>
    </xf>
    <xf numFmtId="180" fontId="14" fillId="10" borderId="0" xfId="38" applyNumberFormat="1" applyFont="1" applyFill="1" applyAlignment="1" applyProtection="1">
      <protection hidden="1"/>
    </xf>
    <xf numFmtId="180" fontId="47" fillId="10" borderId="0" xfId="38" applyNumberFormat="1" applyFont="1" applyFill="1" applyAlignment="1" applyProtection="1">
      <protection hidden="1"/>
    </xf>
    <xf numFmtId="166" fontId="47" fillId="10" borderId="0" xfId="25" applyNumberFormat="1" applyFont="1" applyFill="1" applyAlignment="1" applyProtection="1">
      <protection hidden="1"/>
    </xf>
    <xf numFmtId="180" fontId="14" fillId="10" borderId="0" xfId="38" applyNumberFormat="1" applyFont="1" applyFill="1" applyBorder="1" applyAlignment="1" applyProtection="1">
      <protection hidden="1"/>
    </xf>
    <xf numFmtId="180" fontId="59" fillId="19" borderId="0" xfId="0" applyNumberFormat="1" applyFont="1" applyFill="1" applyProtection="1">
      <protection hidden="1"/>
    </xf>
    <xf numFmtId="180" fontId="59" fillId="19" borderId="0" xfId="0" applyNumberFormat="1" applyFont="1" applyFill="1" applyBorder="1" applyProtection="1">
      <protection hidden="1"/>
    </xf>
    <xf numFmtId="166" fontId="59" fillId="19" borderId="0" xfId="25" applyNumberFormat="1" applyFont="1" applyFill="1" applyBorder="1" applyAlignment="1" applyProtection="1">
      <alignment horizontal="right"/>
      <protection hidden="1"/>
    </xf>
    <xf numFmtId="180" fontId="16" fillId="19" borderId="0" xfId="27" applyNumberFormat="1" applyFont="1" applyFill="1" applyBorder="1" applyAlignment="1" applyProtection="1">
      <protection hidden="1"/>
    </xf>
    <xf numFmtId="180" fontId="16" fillId="22" borderId="12" xfId="0" applyNumberFormat="1" applyFont="1" applyFill="1" applyBorder="1" applyAlignment="1" applyProtection="1">
      <protection hidden="1"/>
    </xf>
    <xf numFmtId="180" fontId="16" fillId="19" borderId="26" xfId="0" applyNumberFormat="1" applyFont="1" applyFill="1" applyBorder="1" applyAlignment="1" applyProtection="1">
      <protection hidden="1"/>
    </xf>
    <xf numFmtId="180" fontId="16" fillId="22" borderId="26" xfId="0" applyNumberFormat="1" applyFont="1" applyFill="1" applyBorder="1" applyAlignment="1" applyProtection="1">
      <protection hidden="1"/>
    </xf>
    <xf numFmtId="180" fontId="18" fillId="22" borderId="12" xfId="0" applyNumberFormat="1" applyFont="1" applyFill="1" applyBorder="1" applyAlignment="1" applyProtection="1">
      <protection hidden="1"/>
    </xf>
    <xf numFmtId="180" fontId="18" fillId="19" borderId="26" xfId="0" applyNumberFormat="1" applyFont="1" applyFill="1" applyBorder="1" applyAlignment="1" applyProtection="1">
      <protection hidden="1"/>
    </xf>
    <xf numFmtId="180" fontId="18" fillId="22" borderId="26" xfId="0" applyNumberFormat="1" applyFont="1" applyFill="1" applyBorder="1" applyAlignment="1" applyProtection="1">
      <protection hidden="1"/>
    </xf>
    <xf numFmtId="180" fontId="14" fillId="22" borderId="12" xfId="0" applyNumberFormat="1" applyFont="1" applyFill="1" applyBorder="1" applyAlignment="1" applyProtection="1">
      <alignment horizontal="right"/>
      <protection hidden="1"/>
    </xf>
    <xf numFmtId="180" fontId="14" fillId="22" borderId="26" xfId="0" applyNumberFormat="1" applyFont="1" applyFill="1" applyBorder="1" applyAlignment="1" applyProtection="1">
      <alignment horizontal="right"/>
      <protection hidden="1"/>
    </xf>
    <xf numFmtId="180" fontId="49" fillId="19" borderId="0" xfId="0" quotePrefix="1" applyNumberFormat="1" applyFont="1" applyFill="1" applyBorder="1" applyAlignment="1" applyProtection="1">
      <alignment horizontal="left"/>
      <protection hidden="1"/>
    </xf>
    <xf numFmtId="180" fontId="48" fillId="22" borderId="12" xfId="0" applyNumberFormat="1" applyFont="1" applyFill="1" applyBorder="1" applyAlignment="1" applyProtection="1">
      <alignment horizontal="right"/>
      <protection hidden="1"/>
    </xf>
    <xf numFmtId="180" fontId="48" fillId="19" borderId="26" xfId="0" applyNumberFormat="1" applyFont="1" applyFill="1" applyBorder="1" applyAlignment="1" applyProtection="1">
      <alignment horizontal="right"/>
      <protection hidden="1"/>
    </xf>
    <xf numFmtId="180" fontId="48" fillId="22" borderId="26" xfId="0" applyNumberFormat="1" applyFont="1" applyFill="1" applyBorder="1" applyAlignment="1" applyProtection="1">
      <alignment horizontal="right"/>
      <protection hidden="1"/>
    </xf>
    <xf numFmtId="180" fontId="49" fillId="19" borderId="26" xfId="0" applyNumberFormat="1" applyFont="1" applyFill="1" applyBorder="1" applyAlignment="1" applyProtection="1">
      <protection hidden="1"/>
    </xf>
    <xf numFmtId="166" fontId="14" fillId="19" borderId="0" xfId="25" applyNumberFormat="1" applyFont="1" applyFill="1" applyBorder="1" applyAlignment="1" applyProtection="1">
      <alignment horizontal="right"/>
      <protection hidden="1"/>
    </xf>
    <xf numFmtId="180" fontId="19" fillId="19" borderId="0" xfId="0" applyNumberFormat="1" applyFont="1" applyFill="1" applyBorder="1" applyAlignment="1" applyProtection="1">
      <protection hidden="1"/>
    </xf>
    <xf numFmtId="180" fontId="19" fillId="22" borderId="12" xfId="25" applyNumberFormat="1" applyFont="1" applyFill="1" applyBorder="1" applyAlignment="1" applyProtection="1">
      <alignment horizontal="right"/>
      <protection hidden="1"/>
    </xf>
    <xf numFmtId="180" fontId="19" fillId="19" borderId="26" xfId="25" applyNumberFormat="1" applyFont="1" applyFill="1" applyBorder="1" applyAlignment="1" applyProtection="1">
      <alignment horizontal="right"/>
      <protection hidden="1"/>
    </xf>
    <xf numFmtId="180" fontId="19" fillId="22" borderId="26" xfId="25" applyNumberFormat="1" applyFont="1" applyFill="1" applyBorder="1" applyAlignment="1" applyProtection="1">
      <alignment horizontal="right"/>
      <protection hidden="1"/>
    </xf>
    <xf numFmtId="180" fontId="14" fillId="19" borderId="0" xfId="4" applyNumberFormat="1" applyFont="1" applyFill="1" applyBorder="1" applyAlignment="1" applyProtection="1">
      <alignment horizontal="right"/>
      <protection hidden="1"/>
    </xf>
    <xf numFmtId="180" fontId="48" fillId="19" borderId="0" xfId="0" quotePrefix="1" applyNumberFormat="1" applyFont="1" applyFill="1" applyBorder="1" applyAlignment="1" applyProtection="1">
      <alignment horizontal="left" indent="1"/>
      <protection hidden="1"/>
    </xf>
    <xf numFmtId="180" fontId="19" fillId="19" borderId="0" xfId="4" applyNumberFormat="1" applyFont="1" applyFill="1" applyBorder="1" applyAlignment="1" applyProtection="1">
      <alignment horizontal="right"/>
      <protection hidden="1"/>
    </xf>
    <xf numFmtId="180" fontId="19" fillId="19" borderId="0" xfId="0" applyNumberFormat="1" applyFont="1" applyFill="1" applyBorder="1" applyAlignment="1" applyProtection="1">
      <alignment wrapText="1"/>
      <protection hidden="1"/>
    </xf>
    <xf numFmtId="180" fontId="48" fillId="19" borderId="0" xfId="0" applyNumberFormat="1" applyFont="1" applyFill="1" applyBorder="1" applyAlignment="1" applyProtection="1">
      <alignment wrapText="1"/>
      <protection hidden="1"/>
    </xf>
    <xf numFmtId="180" fontId="48" fillId="19" borderId="0" xfId="4" applyNumberFormat="1" applyFont="1" applyFill="1" applyBorder="1" applyAlignment="1" applyProtection="1">
      <alignment horizontal="right"/>
      <protection hidden="1"/>
    </xf>
    <xf numFmtId="180" fontId="48" fillId="18" borderId="0" xfId="0" quotePrefix="1" applyNumberFormat="1" applyFont="1" applyFill="1" applyBorder="1" applyAlignment="1" applyProtection="1">
      <alignment horizontal="left" indent="1"/>
      <protection hidden="1"/>
    </xf>
    <xf numFmtId="180" fontId="48" fillId="18" borderId="26" xfId="0" applyNumberFormat="1" applyFont="1" applyFill="1" applyBorder="1" applyAlignment="1" applyProtection="1">
      <alignment horizontal="right"/>
      <protection hidden="1"/>
    </xf>
    <xf numFmtId="180" fontId="48" fillId="18" borderId="0" xfId="4" applyNumberFormat="1" applyFont="1" applyFill="1" applyBorder="1" applyAlignment="1" applyProtection="1">
      <alignment horizontal="right"/>
      <protection hidden="1"/>
    </xf>
    <xf numFmtId="180" fontId="18" fillId="18" borderId="14" xfId="0" applyNumberFormat="1" applyFont="1" applyFill="1" applyBorder="1" applyAlignment="1" applyProtection="1">
      <alignment horizontal="right"/>
      <protection hidden="1"/>
    </xf>
    <xf numFmtId="0" fontId="2" fillId="21" borderId="0" xfId="0" applyFont="1" applyFill="1" applyBorder="1" applyProtection="1">
      <protection hidden="1"/>
    </xf>
    <xf numFmtId="180" fontId="16" fillId="18" borderId="14" xfId="0" applyNumberFormat="1" applyFont="1" applyFill="1" applyBorder="1" applyAlignment="1" applyProtection="1">
      <protection hidden="1"/>
    </xf>
    <xf numFmtId="180" fontId="16" fillId="18" borderId="14" xfId="0" applyNumberFormat="1" applyFont="1" applyFill="1" applyBorder="1" applyAlignment="1" applyProtection="1">
      <alignment horizontal="right"/>
      <protection hidden="1"/>
    </xf>
    <xf numFmtId="180" fontId="49" fillId="18" borderId="14" xfId="0" applyNumberFormat="1" applyFont="1" applyFill="1" applyBorder="1" applyAlignment="1" applyProtection="1">
      <alignment horizontal="right"/>
      <protection hidden="1"/>
    </xf>
    <xf numFmtId="180" fontId="19" fillId="18" borderId="14" xfId="0" applyNumberFormat="1" applyFont="1" applyFill="1" applyBorder="1" applyAlignment="1" applyProtection="1">
      <alignment horizontal="right"/>
      <protection hidden="1"/>
    </xf>
    <xf numFmtId="180" fontId="48" fillId="18" borderId="14" xfId="0" applyNumberFormat="1" applyFont="1" applyFill="1" applyBorder="1" applyAlignment="1" applyProtection="1">
      <alignment horizontal="right"/>
      <protection hidden="1"/>
    </xf>
    <xf numFmtId="0" fontId="55" fillId="10" borderId="0" xfId="0" applyFont="1" applyFill="1" applyBorder="1" applyAlignment="1" applyProtection="1">
      <alignment horizontal="centerContinuous"/>
      <protection hidden="1"/>
    </xf>
    <xf numFmtId="0" fontId="55" fillId="19" borderId="0" xfId="0" applyFont="1" applyFill="1" applyBorder="1" applyAlignment="1" applyProtection="1">
      <alignment horizontal="center"/>
      <protection hidden="1"/>
    </xf>
    <xf numFmtId="1" fontId="55" fillId="19" borderId="0" xfId="0" applyNumberFormat="1" applyFont="1" applyFill="1" applyBorder="1" applyAlignment="1" applyProtection="1">
      <alignment horizontal="centerContinuous"/>
      <protection hidden="1"/>
    </xf>
    <xf numFmtId="0" fontId="55" fillId="19" borderId="0" xfId="0" applyFont="1" applyFill="1" applyBorder="1" applyAlignment="1" applyProtection="1">
      <alignment horizontal="centerContinuous"/>
      <protection hidden="1"/>
    </xf>
    <xf numFmtId="0" fontId="12" fillId="10" borderId="0" xfId="0" applyFont="1" applyFill="1" applyBorder="1" applyProtection="1">
      <protection hidden="1"/>
    </xf>
    <xf numFmtId="0" fontId="12" fillId="19" borderId="0" xfId="0" applyFont="1" applyFill="1" applyBorder="1" applyProtection="1">
      <protection hidden="1"/>
    </xf>
    <xf numFmtId="166" fontId="55" fillId="19" borderId="0" xfId="25" applyNumberFormat="1" applyFont="1" applyFill="1" applyBorder="1" applyAlignment="1" applyProtection="1">
      <alignment horizontal="center"/>
      <protection hidden="1"/>
    </xf>
    <xf numFmtId="0" fontId="22" fillId="19" borderId="0" xfId="0" applyFont="1" applyFill="1" applyBorder="1" applyProtection="1">
      <protection hidden="1"/>
    </xf>
    <xf numFmtId="0" fontId="55" fillId="10" borderId="0" xfId="0" applyFont="1" applyFill="1" applyBorder="1" applyAlignment="1" applyProtection="1">
      <alignment horizontal="center"/>
      <protection hidden="1"/>
    </xf>
    <xf numFmtId="1" fontId="55" fillId="19" borderId="0" xfId="0" applyNumberFormat="1" applyFont="1" applyFill="1" applyBorder="1" applyAlignment="1" applyProtection="1">
      <alignment horizontal="center"/>
      <protection hidden="1"/>
    </xf>
    <xf numFmtId="38" fontId="18" fillId="13" borderId="10" xfId="0" applyNumberFormat="1" applyFont="1" applyFill="1" applyBorder="1" applyAlignment="1" applyProtection="1">
      <protection hidden="1"/>
    </xf>
    <xf numFmtId="38" fontId="18" fillId="18" borderId="10" xfId="0" applyNumberFormat="1" applyFont="1" applyFill="1" applyBorder="1" applyAlignment="1" applyProtection="1">
      <protection hidden="1"/>
    </xf>
    <xf numFmtId="38" fontId="18" fillId="13" borderId="0" xfId="0" applyNumberFormat="1" applyFont="1" applyFill="1" applyBorder="1" applyAlignment="1" applyProtection="1">
      <protection hidden="1"/>
    </xf>
    <xf numFmtId="38" fontId="18" fillId="19" borderId="10" xfId="0" applyNumberFormat="1" applyFont="1" applyFill="1" applyBorder="1" applyAlignment="1" applyProtection="1">
      <protection hidden="1"/>
    </xf>
    <xf numFmtId="38" fontId="18" fillId="19" borderId="0" xfId="0" applyNumberFormat="1" applyFont="1" applyFill="1" applyBorder="1" applyAlignment="1" applyProtection="1">
      <protection hidden="1"/>
    </xf>
    <xf numFmtId="166" fontId="18" fillId="19" borderId="10" xfId="25" applyNumberFormat="1" applyFont="1" applyFill="1" applyBorder="1" applyAlignment="1" applyProtection="1">
      <alignment horizontal="right"/>
      <protection hidden="1"/>
    </xf>
    <xf numFmtId="166" fontId="18" fillId="19" borderId="10" xfId="25" applyNumberFormat="1" applyFont="1" applyFill="1" applyBorder="1" applyAlignment="1" applyProtection="1">
      <protection hidden="1"/>
    </xf>
    <xf numFmtId="38" fontId="9" fillId="19" borderId="0" xfId="0" applyNumberFormat="1" applyFont="1" applyFill="1" applyBorder="1" applyAlignment="1" applyProtection="1">
      <protection hidden="1"/>
    </xf>
    <xf numFmtId="180" fontId="18" fillId="17" borderId="19" xfId="0" applyNumberFormat="1" applyFont="1" applyFill="1" applyBorder="1" applyAlignment="1" applyProtection="1">
      <alignment horizontal="right"/>
      <protection hidden="1"/>
    </xf>
    <xf numFmtId="38" fontId="18" fillId="13" borderId="32" xfId="0" applyNumberFormat="1" applyFont="1" applyFill="1" applyBorder="1" applyAlignment="1" applyProtection="1">
      <protection hidden="1"/>
    </xf>
    <xf numFmtId="180" fontId="18" fillId="17" borderId="26" xfId="0" applyNumberFormat="1" applyFont="1" applyFill="1" applyBorder="1" applyAlignment="1" applyProtection="1">
      <alignment horizontal="right"/>
      <protection hidden="1"/>
    </xf>
    <xf numFmtId="190" fontId="18" fillId="23" borderId="26" xfId="25" applyNumberFormat="1" applyFont="1" applyFill="1" applyBorder="1" applyAlignment="1" applyProtection="1">
      <alignment horizontal="right"/>
      <protection hidden="1"/>
    </xf>
    <xf numFmtId="190" fontId="18" fillId="17" borderId="19" xfId="0" applyNumberFormat="1" applyFont="1" applyFill="1" applyBorder="1" applyAlignment="1" applyProtection="1">
      <protection hidden="1"/>
    </xf>
    <xf numFmtId="166" fontId="9" fillId="19" borderId="14" xfId="25" applyNumberFormat="1" applyFont="1" applyFill="1" applyBorder="1" applyAlignment="1" applyProtection="1">
      <alignment horizontal="right"/>
      <protection hidden="1"/>
    </xf>
    <xf numFmtId="38" fontId="18" fillId="18" borderId="0" xfId="0" applyNumberFormat="1" applyFont="1" applyFill="1" applyBorder="1" applyAlignment="1" applyProtection="1">
      <protection hidden="1"/>
    </xf>
    <xf numFmtId="38" fontId="16" fillId="23" borderId="12" xfId="0" applyNumberFormat="1" applyFont="1" applyFill="1" applyBorder="1" applyAlignment="1" applyProtection="1">
      <protection hidden="1"/>
    </xf>
    <xf numFmtId="38" fontId="16" fillId="17" borderId="19" xfId="0" applyNumberFormat="1" applyFont="1" applyFill="1" applyBorder="1" applyAlignment="1" applyProtection="1">
      <protection hidden="1"/>
    </xf>
    <xf numFmtId="38" fontId="19" fillId="10" borderId="32" xfId="0" applyNumberFormat="1" applyFont="1" applyFill="1" applyBorder="1" applyAlignment="1" applyProtection="1">
      <protection hidden="1"/>
    </xf>
    <xf numFmtId="38" fontId="16" fillId="17" borderId="26" xfId="0" applyNumberFormat="1" applyFont="1" applyFill="1" applyBorder="1" applyAlignment="1" applyProtection="1">
      <protection hidden="1"/>
    </xf>
    <xf numFmtId="190" fontId="16" fillId="23" borderId="26" xfId="25" applyNumberFormat="1" applyFont="1" applyFill="1" applyBorder="1" applyAlignment="1" applyProtection="1">
      <alignment horizontal="right"/>
      <protection hidden="1"/>
    </xf>
    <xf numFmtId="190" fontId="16" fillId="17" borderId="19" xfId="0" applyNumberFormat="1" applyFont="1" applyFill="1" applyBorder="1" applyAlignment="1" applyProtection="1">
      <protection hidden="1"/>
    </xf>
    <xf numFmtId="166" fontId="10" fillId="19" borderId="14" xfId="25" applyNumberFormat="1" applyFont="1" applyFill="1" applyBorder="1" applyAlignment="1" applyProtection="1">
      <alignment horizontal="right"/>
      <protection hidden="1"/>
    </xf>
    <xf numFmtId="38" fontId="19" fillId="18" borderId="0" xfId="0" applyNumberFormat="1" applyFont="1" applyFill="1" applyBorder="1" applyAlignment="1" applyProtection="1">
      <protection hidden="1"/>
    </xf>
    <xf numFmtId="38" fontId="18" fillId="23" borderId="12" xfId="0" applyNumberFormat="1" applyFont="1" applyFill="1" applyBorder="1" applyAlignment="1" applyProtection="1">
      <protection hidden="1"/>
    </xf>
    <xf numFmtId="38" fontId="16" fillId="18" borderId="0" xfId="0" applyNumberFormat="1" applyFont="1" applyFill="1" applyBorder="1" applyAlignment="1" applyProtection="1">
      <protection hidden="1"/>
    </xf>
    <xf numFmtId="38" fontId="16" fillId="13" borderId="32" xfId="0" applyNumberFormat="1" applyFont="1" applyFill="1" applyBorder="1" applyAlignment="1" applyProtection="1">
      <protection hidden="1"/>
    </xf>
    <xf numFmtId="166" fontId="11" fillId="19" borderId="14" xfId="25" applyNumberFormat="1" applyFont="1" applyFill="1" applyBorder="1" applyAlignment="1" applyProtection="1">
      <alignment horizontal="right"/>
      <protection hidden="1"/>
    </xf>
    <xf numFmtId="38" fontId="18" fillId="17" borderId="19" xfId="0" applyNumberFormat="1" applyFont="1" applyFill="1" applyBorder="1" applyAlignment="1" applyProtection="1">
      <protection hidden="1"/>
    </xf>
    <xf numFmtId="38" fontId="18" fillId="17" borderId="26" xfId="0" applyNumberFormat="1" applyFont="1" applyFill="1" applyBorder="1" applyAlignment="1" applyProtection="1">
      <protection hidden="1"/>
    </xf>
    <xf numFmtId="180" fontId="16" fillId="17" borderId="19" xfId="0" applyNumberFormat="1" applyFont="1" applyFill="1" applyBorder="1" applyAlignment="1" applyProtection="1">
      <alignment horizontal="right"/>
      <protection hidden="1"/>
    </xf>
    <xf numFmtId="38" fontId="49" fillId="17" borderId="19" xfId="0" applyNumberFormat="1" applyFont="1" applyFill="1" applyBorder="1" applyAlignment="1" applyProtection="1">
      <protection hidden="1"/>
    </xf>
    <xf numFmtId="38" fontId="49" fillId="13" borderId="32" xfId="0" applyNumberFormat="1" applyFont="1" applyFill="1" applyBorder="1" applyAlignment="1" applyProtection="1">
      <protection hidden="1"/>
    </xf>
    <xf numFmtId="38" fontId="49" fillId="23" borderId="12" xfId="0" applyNumberFormat="1" applyFont="1" applyFill="1" applyBorder="1" applyAlignment="1" applyProtection="1">
      <protection hidden="1"/>
    </xf>
    <xf numFmtId="38" fontId="49" fillId="17" borderId="26" xfId="0" applyNumberFormat="1" applyFont="1" applyFill="1" applyBorder="1" applyAlignment="1" applyProtection="1">
      <protection hidden="1"/>
    </xf>
    <xf numFmtId="190" fontId="49" fillId="23" borderId="26" xfId="25" applyNumberFormat="1" applyFont="1" applyFill="1" applyBorder="1" applyAlignment="1" applyProtection="1">
      <alignment horizontal="right"/>
      <protection hidden="1"/>
    </xf>
    <xf numFmtId="190" fontId="49" fillId="17" borderId="19" xfId="0" applyNumberFormat="1" applyFont="1" applyFill="1" applyBorder="1" applyAlignment="1" applyProtection="1">
      <protection hidden="1"/>
    </xf>
    <xf numFmtId="164" fontId="18" fillId="13" borderId="13" xfId="0" applyNumberFormat="1" applyFont="1" applyFill="1" applyBorder="1" applyAlignment="1" applyProtection="1">
      <protection hidden="1"/>
    </xf>
    <xf numFmtId="164" fontId="18" fillId="18" borderId="13" xfId="0" applyNumberFormat="1" applyFont="1" applyFill="1" applyBorder="1" applyAlignment="1" applyProtection="1">
      <protection hidden="1"/>
    </xf>
    <xf numFmtId="164" fontId="18" fillId="19" borderId="13" xfId="0" applyNumberFormat="1" applyFont="1" applyFill="1" applyBorder="1" applyAlignment="1" applyProtection="1">
      <protection hidden="1"/>
    </xf>
    <xf numFmtId="164" fontId="18" fillId="19" borderId="0" xfId="0" applyNumberFormat="1" applyFont="1" applyFill="1" applyBorder="1" applyAlignment="1" applyProtection="1">
      <protection hidden="1"/>
    </xf>
    <xf numFmtId="180" fontId="18" fillId="19" borderId="13" xfId="0" applyNumberFormat="1" applyFont="1" applyFill="1" applyBorder="1" applyAlignment="1" applyProtection="1">
      <protection hidden="1"/>
    </xf>
    <xf numFmtId="166" fontId="18" fillId="19" borderId="13" xfId="25" applyNumberFormat="1" applyFont="1" applyFill="1" applyBorder="1" applyAlignment="1" applyProtection="1">
      <alignment horizontal="right"/>
      <protection hidden="1"/>
    </xf>
    <xf numFmtId="166" fontId="9" fillId="19" borderId="0" xfId="25" applyNumberFormat="1" applyFont="1" applyFill="1" applyBorder="1" applyAlignment="1" applyProtection="1">
      <alignment horizontal="right"/>
      <protection hidden="1"/>
    </xf>
    <xf numFmtId="166" fontId="14" fillId="10" borderId="0" xfId="25" applyNumberFormat="1" applyFont="1" applyFill="1" applyProtection="1">
      <protection hidden="1"/>
    </xf>
    <xf numFmtId="38" fontId="14" fillId="10" borderId="0" xfId="0" applyNumberFormat="1" applyFont="1" applyFill="1" applyProtection="1">
      <protection hidden="1"/>
    </xf>
    <xf numFmtId="38" fontId="14" fillId="10" borderId="0" xfId="25" applyNumberFormat="1" applyFont="1" applyFill="1" applyBorder="1" applyProtection="1">
      <protection hidden="1"/>
    </xf>
    <xf numFmtId="38" fontId="55" fillId="19" borderId="0" xfId="0" applyNumberFormat="1" applyFont="1" applyFill="1" applyBorder="1" applyAlignment="1" applyProtection="1">
      <alignment horizontal="center"/>
      <protection hidden="1"/>
    </xf>
    <xf numFmtId="38" fontId="55" fillId="19" borderId="0" xfId="0" applyNumberFormat="1" applyFont="1" applyFill="1" applyBorder="1" applyAlignment="1" applyProtection="1">
      <alignment horizontal="centerContinuous"/>
      <protection hidden="1"/>
    </xf>
    <xf numFmtId="166" fontId="18" fillId="18" borderId="10" xfId="25" applyNumberFormat="1" applyFont="1" applyFill="1" applyBorder="1" applyAlignment="1" applyProtection="1">
      <alignment horizontal="right"/>
      <protection hidden="1"/>
    </xf>
    <xf numFmtId="166" fontId="18" fillId="18" borderId="10" xfId="25" applyNumberFormat="1" applyFont="1" applyFill="1" applyBorder="1" applyAlignment="1" applyProtection="1">
      <protection hidden="1"/>
    </xf>
    <xf numFmtId="38" fontId="9" fillId="18" borderId="0" xfId="0" applyNumberFormat="1" applyFont="1" applyFill="1" applyBorder="1" applyAlignment="1" applyProtection="1">
      <protection hidden="1"/>
    </xf>
    <xf numFmtId="190" fontId="18" fillId="23" borderId="12" xfId="25" applyNumberFormat="1" applyFont="1" applyFill="1" applyBorder="1" applyAlignment="1" applyProtection="1">
      <alignment horizontal="right"/>
      <protection hidden="1"/>
    </xf>
    <xf numFmtId="190" fontId="18" fillId="17" borderId="19" xfId="0" applyNumberFormat="1" applyFont="1" applyFill="1" applyBorder="1" applyAlignment="1" applyProtection="1">
      <alignment horizontal="right"/>
      <protection hidden="1"/>
    </xf>
    <xf numFmtId="190" fontId="16" fillId="23" borderId="12" xfId="25" applyNumberFormat="1" applyFont="1" applyFill="1" applyBorder="1" applyAlignment="1" applyProtection="1">
      <alignment horizontal="right"/>
      <protection hidden="1"/>
    </xf>
    <xf numFmtId="190" fontId="16" fillId="17" borderId="19" xfId="0" applyNumberFormat="1" applyFont="1" applyFill="1" applyBorder="1" applyAlignment="1" applyProtection="1">
      <alignment horizontal="right"/>
      <protection hidden="1"/>
    </xf>
    <xf numFmtId="190" fontId="49" fillId="23" borderId="12" xfId="25" applyNumberFormat="1" applyFont="1" applyFill="1" applyBorder="1" applyAlignment="1" applyProtection="1">
      <alignment horizontal="right"/>
      <protection hidden="1"/>
    </xf>
    <xf numFmtId="190" fontId="49" fillId="17" borderId="19" xfId="0" applyNumberFormat="1" applyFont="1" applyFill="1" applyBorder="1" applyAlignment="1" applyProtection="1">
      <alignment horizontal="right"/>
      <protection hidden="1"/>
    </xf>
    <xf numFmtId="0" fontId="55" fillId="19" borderId="0" xfId="0" applyFont="1" applyFill="1" applyBorder="1" applyAlignment="1" applyProtection="1">
      <alignment horizontal="left"/>
      <protection hidden="1"/>
    </xf>
    <xf numFmtId="166" fontId="18" fillId="16" borderId="19" xfId="25" applyNumberFormat="1" applyFont="1" applyFill="1" applyBorder="1" applyAlignment="1" applyProtection="1">
      <alignment horizontal="right"/>
      <protection hidden="1"/>
    </xf>
    <xf numFmtId="166" fontId="18" fillId="13" borderId="32" xfId="25" applyNumberFormat="1" applyFont="1" applyFill="1" applyBorder="1" applyAlignment="1" applyProtection="1">
      <alignment horizontal="right"/>
      <protection hidden="1"/>
    </xf>
    <xf numFmtId="166" fontId="16" fillId="16" borderId="19" xfId="25" applyNumberFormat="1" applyFont="1" applyFill="1" applyBorder="1" applyAlignment="1" applyProtection="1">
      <alignment horizontal="right"/>
      <protection hidden="1"/>
    </xf>
    <xf numFmtId="166" fontId="19" fillId="10" borderId="32" xfId="25" applyNumberFormat="1" applyFont="1" applyFill="1" applyBorder="1" applyAlignment="1" applyProtection="1">
      <alignment horizontal="right"/>
      <protection hidden="1"/>
    </xf>
    <xf numFmtId="166" fontId="10" fillId="19" borderId="0" xfId="25" applyNumberFormat="1" applyFont="1" applyFill="1" applyBorder="1" applyAlignment="1" applyProtection="1">
      <alignment horizontal="right"/>
      <protection hidden="1"/>
    </xf>
    <xf numFmtId="166" fontId="16" fillId="13" borderId="32" xfId="25" applyNumberFormat="1" applyFont="1" applyFill="1" applyBorder="1" applyAlignment="1" applyProtection="1">
      <alignment horizontal="right"/>
      <protection hidden="1"/>
    </xf>
    <xf numFmtId="166" fontId="11" fillId="19" borderId="0" xfId="25" applyNumberFormat="1" applyFont="1" applyFill="1" applyBorder="1" applyAlignment="1" applyProtection="1">
      <alignment horizontal="right"/>
      <protection hidden="1"/>
    </xf>
    <xf numFmtId="180" fontId="48" fillId="18" borderId="0" xfId="0" applyNumberFormat="1" applyFont="1" applyFill="1" applyProtection="1">
      <protection hidden="1"/>
    </xf>
    <xf numFmtId="38" fontId="49" fillId="18" borderId="0" xfId="0" applyNumberFormat="1" applyFont="1" applyFill="1" applyBorder="1" applyAlignment="1" applyProtection="1">
      <protection hidden="1"/>
    </xf>
    <xf numFmtId="166" fontId="49" fillId="16" borderId="19" xfId="25" applyNumberFormat="1" applyFont="1" applyFill="1" applyBorder="1" applyAlignment="1" applyProtection="1">
      <alignment horizontal="right"/>
      <protection hidden="1"/>
    </xf>
    <xf numFmtId="166" fontId="49" fillId="13" borderId="32" xfId="25" applyNumberFormat="1" applyFont="1" applyFill="1" applyBorder="1" applyAlignment="1" applyProtection="1">
      <alignment horizontal="right"/>
      <protection hidden="1"/>
    </xf>
    <xf numFmtId="166" fontId="64" fillId="19" borderId="0" xfId="25" applyNumberFormat="1" applyFont="1" applyFill="1" applyBorder="1" applyAlignment="1" applyProtection="1">
      <alignment horizontal="right"/>
      <protection hidden="1"/>
    </xf>
    <xf numFmtId="38" fontId="16" fillId="18" borderId="0" xfId="22" applyNumberFormat="1" applyFont="1" applyFill="1" applyProtection="1">
      <protection hidden="1"/>
    </xf>
    <xf numFmtId="38" fontId="19" fillId="19" borderId="0" xfId="38" applyNumberFormat="1" applyFont="1" applyFill="1" applyBorder="1" applyProtection="1">
      <protection hidden="1"/>
    </xf>
    <xf numFmtId="38" fontId="19" fillId="19" borderId="0" xfId="20" applyNumberFormat="1" applyFont="1" applyFill="1" applyProtection="1">
      <protection hidden="1"/>
    </xf>
    <xf numFmtId="0" fontId="16" fillId="18" borderId="0" xfId="22" applyNumberFormat="1" applyFont="1" applyFill="1" applyBorder="1" applyAlignment="1" applyProtection="1">
      <alignment horizontal="center"/>
      <protection hidden="1"/>
    </xf>
    <xf numFmtId="180" fontId="19" fillId="18" borderId="25" xfId="0" applyNumberFormat="1" applyFont="1" applyFill="1" applyBorder="1" applyProtection="1">
      <protection hidden="1"/>
    </xf>
    <xf numFmtId="38" fontId="19" fillId="18" borderId="0" xfId="38" applyNumberFormat="1" applyFont="1" applyFill="1" applyBorder="1" applyProtection="1">
      <protection hidden="1"/>
    </xf>
    <xf numFmtId="38" fontId="14" fillId="18" borderId="0" xfId="20" applyNumberFormat="1" applyFont="1" applyFill="1" applyProtection="1">
      <protection hidden="1"/>
    </xf>
    <xf numFmtId="0" fontId="19" fillId="18" borderId="0" xfId="27" applyFont="1" applyFill="1" applyAlignment="1" applyProtection="1">
      <alignment horizontal="right"/>
      <protection hidden="1"/>
    </xf>
    <xf numFmtId="180" fontId="14" fillId="18" borderId="0" xfId="38" applyNumberFormat="1" applyFont="1" applyFill="1" applyProtection="1">
      <protection hidden="1"/>
    </xf>
    <xf numFmtId="38" fontId="14" fillId="18" borderId="0" xfId="20" applyNumberFormat="1" applyFont="1" applyFill="1" applyBorder="1" applyProtection="1">
      <protection hidden="1"/>
    </xf>
    <xf numFmtId="38" fontId="16" fillId="18" borderId="0" xfId="22" applyNumberFormat="1" applyFont="1" applyFill="1" applyBorder="1" applyProtection="1">
      <protection hidden="1"/>
    </xf>
    <xf numFmtId="0" fontId="16" fillId="18" borderId="12" xfId="27" applyFont="1" applyFill="1" applyBorder="1" applyAlignment="1" applyProtection="1">
      <protection hidden="1"/>
    </xf>
    <xf numFmtId="9" fontId="16" fillId="23" borderId="12" xfId="25" applyNumberFormat="1" applyFont="1" applyFill="1" applyBorder="1" applyAlignment="1" applyProtection="1">
      <alignment horizontal="right"/>
      <protection hidden="1"/>
    </xf>
    <xf numFmtId="9" fontId="16" fillId="18" borderId="26" xfId="25" applyFont="1" applyFill="1" applyBorder="1" applyAlignment="1" applyProtection="1">
      <alignment horizontal="right"/>
      <protection hidden="1"/>
    </xf>
    <xf numFmtId="9" fontId="16" fillId="23" borderId="26" xfId="25" applyFont="1" applyFill="1" applyBorder="1" applyAlignment="1" applyProtection="1">
      <alignment horizontal="right"/>
      <protection hidden="1"/>
    </xf>
    <xf numFmtId="0" fontId="16" fillId="18" borderId="26" xfId="27" applyFont="1" applyFill="1" applyBorder="1" applyAlignment="1" applyProtection="1">
      <protection hidden="1"/>
    </xf>
    <xf numFmtId="0" fontId="16" fillId="18" borderId="0" xfId="20" applyNumberFormat="1" applyFont="1" applyFill="1" applyBorder="1" applyAlignment="1" applyProtection="1">
      <alignment horizontal="center"/>
      <protection hidden="1"/>
    </xf>
    <xf numFmtId="0" fontId="16" fillId="23" borderId="12" xfId="38" applyNumberFormat="1" applyFont="1" applyFill="1" applyBorder="1" applyAlignment="1" applyProtection="1">
      <alignment horizontal="right"/>
      <protection hidden="1"/>
    </xf>
    <xf numFmtId="0" fontId="19" fillId="18" borderId="26" xfId="38" applyFont="1" applyFill="1" applyBorder="1" applyAlignment="1" applyProtection="1">
      <alignment horizontal="right"/>
      <protection hidden="1"/>
    </xf>
    <xf numFmtId="0" fontId="16" fillId="18" borderId="26" xfId="38" applyFont="1" applyFill="1" applyBorder="1" applyAlignment="1" applyProtection="1">
      <alignment horizontal="right"/>
      <protection hidden="1"/>
    </xf>
    <xf numFmtId="0" fontId="16" fillId="23" borderId="26" xfId="38" applyFont="1" applyFill="1" applyBorder="1" applyAlignment="1" applyProtection="1">
      <alignment horizontal="right"/>
      <protection hidden="1"/>
    </xf>
    <xf numFmtId="0" fontId="19" fillId="18" borderId="0" xfId="27" applyFont="1" applyFill="1" applyBorder="1" applyAlignment="1" applyProtection="1">
      <alignment horizontal="right"/>
      <protection hidden="1"/>
    </xf>
    <xf numFmtId="177" fontId="16" fillId="23" borderId="12" xfId="27" applyNumberFormat="1" applyFont="1" applyFill="1" applyBorder="1" applyAlignment="1" applyProtection="1">
      <protection hidden="1"/>
    </xf>
    <xf numFmtId="177" fontId="16" fillId="18" borderId="26" xfId="27" applyNumberFormat="1" applyFont="1" applyFill="1" applyBorder="1" applyAlignment="1" applyProtection="1">
      <protection hidden="1"/>
    </xf>
    <xf numFmtId="177" fontId="16" fillId="23" borderId="26" xfId="27" applyNumberFormat="1" applyFont="1" applyFill="1" applyBorder="1" applyAlignment="1" applyProtection="1">
      <protection hidden="1"/>
    </xf>
    <xf numFmtId="38" fontId="18" fillId="18" borderId="0" xfId="22" applyNumberFormat="1" applyFont="1" applyFill="1" applyProtection="1">
      <protection hidden="1"/>
    </xf>
    <xf numFmtId="0" fontId="18" fillId="18" borderId="0" xfId="27" quotePrefix="1" applyFont="1" applyFill="1" applyBorder="1" applyAlignment="1" applyProtection="1">
      <protection hidden="1"/>
    </xf>
    <xf numFmtId="177" fontId="18" fillId="23" borderId="18" xfId="27" applyNumberFormat="1" applyFont="1" applyFill="1" applyBorder="1" applyAlignment="1" applyProtection="1">
      <alignment horizontal="right"/>
      <protection hidden="1"/>
    </xf>
    <xf numFmtId="177" fontId="18" fillId="18" borderId="13" xfId="27" applyNumberFormat="1" applyFont="1" applyFill="1" applyBorder="1" applyAlignment="1" applyProtection="1">
      <protection hidden="1"/>
    </xf>
    <xf numFmtId="177" fontId="18" fillId="18" borderId="13" xfId="27" applyNumberFormat="1" applyFont="1" applyFill="1" applyBorder="1" applyAlignment="1" applyProtection="1">
      <alignment horizontal="right"/>
      <protection hidden="1"/>
    </xf>
    <xf numFmtId="177" fontId="18" fillId="23" borderId="13" xfId="27" applyNumberFormat="1" applyFont="1" applyFill="1" applyBorder="1" applyAlignment="1" applyProtection="1">
      <alignment horizontal="right"/>
      <protection hidden="1"/>
    </xf>
    <xf numFmtId="190" fontId="18" fillId="18" borderId="17" xfId="25" applyNumberFormat="1" applyFont="1" applyFill="1" applyBorder="1" applyAlignment="1" applyProtection="1">
      <alignment horizontal="right"/>
      <protection hidden="1"/>
    </xf>
    <xf numFmtId="0" fontId="49" fillId="18" borderId="0" xfId="27" quotePrefix="1" applyFont="1" applyFill="1" applyBorder="1" applyAlignment="1" applyProtection="1">
      <alignment horizontal="left" indent="1"/>
      <protection hidden="1"/>
    </xf>
    <xf numFmtId="184" fontId="49" fillId="23" borderId="12" xfId="27" applyNumberFormat="1" applyFont="1" applyFill="1" applyBorder="1" applyAlignment="1" applyProtection="1">
      <alignment horizontal="right"/>
      <protection hidden="1"/>
    </xf>
    <xf numFmtId="184" fontId="49" fillId="18" borderId="26" xfId="27" applyNumberFormat="1" applyFont="1" applyFill="1" applyBorder="1" applyAlignment="1" applyProtection="1">
      <alignment horizontal="right"/>
      <protection hidden="1"/>
    </xf>
    <xf numFmtId="184" fontId="49" fillId="23" borderId="26" xfId="27" applyNumberFormat="1" applyFont="1" applyFill="1" applyBorder="1" applyAlignment="1" applyProtection="1">
      <alignment horizontal="right"/>
      <protection hidden="1"/>
    </xf>
    <xf numFmtId="0" fontId="18" fillId="18" borderId="0" xfId="22" applyNumberFormat="1" applyFont="1" applyFill="1" applyBorder="1" applyAlignment="1" applyProtection="1">
      <alignment horizontal="center"/>
      <protection hidden="1"/>
    </xf>
    <xf numFmtId="177" fontId="18" fillId="23" borderId="12" xfId="27" applyNumberFormat="1" applyFont="1" applyFill="1" applyBorder="1" applyAlignment="1" applyProtection="1">
      <alignment horizontal="right"/>
      <protection hidden="1"/>
    </xf>
    <xf numFmtId="177" fontId="18" fillId="18" borderId="26" xfId="27" applyNumberFormat="1" applyFont="1" applyFill="1" applyBorder="1" applyAlignment="1" applyProtection="1">
      <protection hidden="1"/>
    </xf>
    <xf numFmtId="177" fontId="18" fillId="18" borderId="26" xfId="27" applyNumberFormat="1" applyFont="1" applyFill="1" applyBorder="1" applyAlignment="1" applyProtection="1">
      <alignment horizontal="right"/>
      <protection hidden="1"/>
    </xf>
    <xf numFmtId="177" fontId="18" fillId="23" borderId="26" xfId="27" applyNumberFormat="1" applyFont="1" applyFill="1" applyBorder="1" applyAlignment="1" applyProtection="1">
      <alignment horizontal="right"/>
      <protection hidden="1"/>
    </xf>
    <xf numFmtId="177" fontId="16" fillId="23" borderId="21" xfId="38" applyNumberFormat="1" applyFont="1" applyFill="1" applyBorder="1" applyAlignment="1" applyProtection="1">
      <alignment horizontal="right"/>
      <protection hidden="1"/>
    </xf>
    <xf numFmtId="177" fontId="14" fillId="18" borderId="10" xfId="38" applyNumberFormat="1" applyFont="1" applyFill="1" applyBorder="1" applyAlignment="1" applyProtection="1">
      <alignment horizontal="right"/>
      <protection hidden="1"/>
    </xf>
    <xf numFmtId="177" fontId="16" fillId="18" borderId="10" xfId="38" applyNumberFormat="1" applyFont="1" applyFill="1" applyBorder="1" applyAlignment="1" applyProtection="1">
      <alignment horizontal="right"/>
      <protection hidden="1"/>
    </xf>
    <xf numFmtId="177" fontId="16" fillId="23" borderId="10" xfId="38" applyNumberFormat="1" applyFont="1" applyFill="1" applyBorder="1" applyAlignment="1" applyProtection="1">
      <alignment horizontal="right"/>
      <protection hidden="1"/>
    </xf>
    <xf numFmtId="190" fontId="16" fillId="18" borderId="27" xfId="25" applyNumberFormat="1" applyFont="1" applyFill="1" applyBorder="1" applyAlignment="1" applyProtection="1">
      <alignment horizontal="right"/>
      <protection hidden="1"/>
    </xf>
    <xf numFmtId="38" fontId="19" fillId="18" borderId="0" xfId="20" applyNumberFormat="1" applyFont="1" applyFill="1" applyBorder="1" applyProtection="1">
      <protection hidden="1"/>
    </xf>
    <xf numFmtId="0" fontId="19" fillId="0" borderId="0" xfId="38" applyFont="1" applyProtection="1">
      <protection hidden="1"/>
    </xf>
    <xf numFmtId="177" fontId="18" fillId="23" borderId="26" xfId="27" applyNumberFormat="1" applyFont="1" applyFill="1" applyBorder="1" applyAlignment="1" applyProtection="1">
      <protection hidden="1"/>
    </xf>
    <xf numFmtId="177" fontId="16" fillId="23" borderId="40" xfId="38" applyNumberFormat="1" applyFont="1" applyFill="1" applyBorder="1" applyAlignment="1" applyProtection="1">
      <alignment horizontal="right"/>
      <protection hidden="1"/>
    </xf>
    <xf numFmtId="177" fontId="14" fillId="18" borderId="26" xfId="38" applyNumberFormat="1" applyFont="1" applyFill="1" applyBorder="1" applyAlignment="1" applyProtection="1">
      <alignment horizontal="right"/>
      <protection hidden="1"/>
    </xf>
    <xf numFmtId="177" fontId="16" fillId="18" borderId="26" xfId="38" applyNumberFormat="1" applyFont="1" applyFill="1" applyBorder="1" applyAlignment="1" applyProtection="1">
      <alignment horizontal="right"/>
      <protection hidden="1"/>
    </xf>
    <xf numFmtId="177" fontId="16" fillId="23" borderId="26" xfId="38" applyNumberFormat="1" applyFont="1" applyFill="1" applyBorder="1" applyAlignment="1" applyProtection="1">
      <alignment horizontal="right"/>
      <protection hidden="1"/>
    </xf>
    <xf numFmtId="178" fontId="16" fillId="23" borderId="12" xfId="27" applyNumberFormat="1" applyFont="1" applyFill="1" applyBorder="1" applyAlignment="1" applyProtection="1">
      <alignment horizontal="right"/>
      <protection hidden="1"/>
    </xf>
    <xf numFmtId="178" fontId="16" fillId="18" borderId="26" xfId="27" applyNumberFormat="1" applyFont="1" applyFill="1" applyBorder="1" applyAlignment="1" applyProtection="1">
      <alignment horizontal="right"/>
      <protection hidden="1"/>
    </xf>
    <xf numFmtId="178" fontId="16" fillId="23" borderId="26" xfId="27" applyNumberFormat="1" applyFont="1" applyFill="1" applyBorder="1" applyAlignment="1" applyProtection="1">
      <alignment horizontal="right"/>
      <protection hidden="1"/>
    </xf>
    <xf numFmtId="178" fontId="18" fillId="23" borderId="18" xfId="27" applyNumberFormat="1" applyFont="1" applyFill="1" applyBorder="1" applyAlignment="1" applyProtection="1">
      <alignment horizontal="right"/>
      <protection hidden="1"/>
    </xf>
    <xf numFmtId="178" fontId="18" fillId="18" borderId="13" xfId="27" applyNumberFormat="1" applyFont="1" applyFill="1" applyBorder="1" applyAlignment="1" applyProtection="1">
      <alignment horizontal="right"/>
      <protection hidden="1"/>
    </xf>
    <xf numFmtId="178" fontId="18" fillId="23" borderId="13" xfId="27" applyNumberFormat="1" applyFont="1" applyFill="1" applyBorder="1" applyAlignment="1" applyProtection="1">
      <alignment horizontal="right"/>
      <protection hidden="1"/>
    </xf>
    <xf numFmtId="0" fontId="18" fillId="18" borderId="29" xfId="27" applyFont="1" applyFill="1" applyBorder="1" applyAlignment="1" applyProtection="1">
      <protection hidden="1"/>
    </xf>
    <xf numFmtId="178" fontId="18" fillId="23" borderId="12" xfId="27" applyNumberFormat="1" applyFont="1" applyFill="1" applyBorder="1" applyAlignment="1" applyProtection="1">
      <alignment horizontal="right"/>
      <protection hidden="1"/>
    </xf>
    <xf numFmtId="178" fontId="18" fillId="18" borderId="26" xfId="27" applyNumberFormat="1" applyFont="1" applyFill="1" applyBorder="1" applyAlignment="1" applyProtection="1">
      <alignment horizontal="right"/>
      <protection hidden="1"/>
    </xf>
    <xf numFmtId="178" fontId="18" fillId="23" borderId="26" xfId="27" applyNumberFormat="1" applyFont="1" applyFill="1" applyBorder="1" applyAlignment="1" applyProtection="1">
      <alignment horizontal="right"/>
      <protection hidden="1"/>
    </xf>
    <xf numFmtId="0" fontId="18" fillId="18" borderId="10" xfId="27" applyFont="1" applyFill="1" applyBorder="1" applyAlignment="1" applyProtection="1">
      <protection hidden="1"/>
    </xf>
    <xf numFmtId="0" fontId="18" fillId="18" borderId="0" xfId="27" applyFont="1" applyFill="1" applyBorder="1" applyAlignment="1" applyProtection="1">
      <protection hidden="1"/>
    </xf>
    <xf numFmtId="177" fontId="18" fillId="23" borderId="21" xfId="27" applyNumberFormat="1" applyFont="1" applyFill="1" applyBorder="1" applyAlignment="1" applyProtection="1">
      <alignment horizontal="right"/>
      <protection hidden="1"/>
    </xf>
    <xf numFmtId="177" fontId="18" fillId="18" borderId="10" xfId="27" applyNumberFormat="1" applyFont="1" applyFill="1" applyBorder="1" applyAlignment="1" applyProtection="1">
      <alignment horizontal="right"/>
      <protection hidden="1"/>
    </xf>
    <xf numFmtId="177" fontId="18" fillId="23" borderId="10" xfId="27" applyNumberFormat="1" applyFont="1" applyFill="1" applyBorder="1" applyAlignment="1" applyProtection="1">
      <alignment horizontal="right"/>
      <protection hidden="1"/>
    </xf>
    <xf numFmtId="190" fontId="18" fillId="18" borderId="27" xfId="25" applyNumberFormat="1" applyFont="1" applyFill="1" applyBorder="1" applyAlignment="1" applyProtection="1">
      <alignment horizontal="right"/>
      <protection hidden="1"/>
    </xf>
    <xf numFmtId="178" fontId="18" fillId="23" borderId="16" xfId="27" applyNumberFormat="1" applyFont="1" applyFill="1" applyBorder="1" applyAlignment="1" applyProtection="1">
      <alignment horizontal="right"/>
      <protection hidden="1"/>
    </xf>
    <xf numFmtId="178" fontId="18" fillId="18" borderId="29" xfId="27" applyNumberFormat="1" applyFont="1" applyFill="1" applyBorder="1" applyAlignment="1" applyProtection="1">
      <alignment horizontal="right"/>
      <protection hidden="1"/>
    </xf>
    <xf numFmtId="178" fontId="18" fillId="23" borderId="29" xfId="27" applyNumberFormat="1" applyFont="1" applyFill="1" applyBorder="1" applyAlignment="1" applyProtection="1">
      <alignment horizontal="right"/>
      <protection hidden="1"/>
    </xf>
    <xf numFmtId="9" fontId="18" fillId="18" borderId="29" xfId="27" applyNumberFormat="1" applyFont="1" applyFill="1" applyBorder="1" applyAlignment="1" applyProtection="1">
      <alignment horizontal="right"/>
      <protection hidden="1"/>
    </xf>
    <xf numFmtId="190" fontId="18" fillId="18" borderId="20" xfId="25" applyNumberFormat="1" applyFont="1" applyFill="1" applyBorder="1" applyAlignment="1" applyProtection="1">
      <alignment horizontal="right"/>
      <protection hidden="1"/>
    </xf>
    <xf numFmtId="177" fontId="18" fillId="23" borderId="14" xfId="27" applyNumberFormat="1" applyFont="1" applyFill="1" applyBorder="1" applyAlignment="1" applyProtection="1">
      <alignment horizontal="right"/>
      <protection hidden="1"/>
    </xf>
    <xf numFmtId="177" fontId="18" fillId="18" borderId="0" xfId="27" applyNumberFormat="1" applyFont="1" applyFill="1" applyBorder="1" applyAlignment="1" applyProtection="1">
      <alignment horizontal="right"/>
      <protection hidden="1"/>
    </xf>
    <xf numFmtId="177" fontId="18" fillId="23" borderId="0" xfId="27" applyNumberFormat="1" applyFont="1" applyFill="1" applyBorder="1" applyAlignment="1" applyProtection="1">
      <alignment horizontal="right"/>
      <protection hidden="1"/>
    </xf>
    <xf numFmtId="190" fontId="18" fillId="18" borderId="11" xfId="25" applyNumberFormat="1" applyFont="1" applyFill="1" applyBorder="1" applyAlignment="1" applyProtection="1">
      <alignment horizontal="right"/>
      <protection hidden="1"/>
    </xf>
    <xf numFmtId="0" fontId="18" fillId="18" borderId="16" xfId="27" applyFont="1" applyFill="1" applyBorder="1" applyAlignment="1" applyProtection="1">
      <protection hidden="1"/>
    </xf>
    <xf numFmtId="187" fontId="16" fillId="23" borderId="16" xfId="27" applyNumberFormat="1" applyFont="1" applyFill="1" applyBorder="1" applyAlignment="1" applyProtection="1">
      <alignment horizontal="right"/>
      <protection hidden="1"/>
    </xf>
    <xf numFmtId="187" fontId="16" fillId="18" borderId="29" xfId="27" applyNumberFormat="1" applyFont="1" applyFill="1" applyBorder="1" applyAlignment="1" applyProtection="1">
      <alignment horizontal="right"/>
      <protection hidden="1"/>
    </xf>
    <xf numFmtId="187" fontId="16" fillId="23" borderId="29" xfId="27" applyNumberFormat="1" applyFont="1" applyFill="1" applyBorder="1" applyAlignment="1" applyProtection="1">
      <alignment horizontal="right"/>
      <protection hidden="1"/>
    </xf>
    <xf numFmtId="187" fontId="18" fillId="23" borderId="16" xfId="27" applyNumberFormat="1" applyFont="1" applyFill="1" applyBorder="1" applyAlignment="1" applyProtection="1">
      <alignment horizontal="right"/>
      <protection hidden="1"/>
    </xf>
    <xf numFmtId="187" fontId="18" fillId="18" borderId="29" xfId="27" applyNumberFormat="1" applyFont="1" applyFill="1" applyBorder="1" applyAlignment="1" applyProtection="1">
      <alignment horizontal="right"/>
      <protection hidden="1"/>
    </xf>
    <xf numFmtId="187" fontId="18" fillId="23" borderId="29" xfId="27" applyNumberFormat="1" applyFont="1" applyFill="1" applyBorder="1" applyAlignment="1" applyProtection="1">
      <alignment horizontal="right"/>
      <protection hidden="1"/>
    </xf>
    <xf numFmtId="177" fontId="16" fillId="23" borderId="21" xfId="27" applyNumberFormat="1" applyFont="1" applyFill="1" applyBorder="1" applyAlignment="1" applyProtection="1">
      <alignment horizontal="right"/>
      <protection hidden="1"/>
    </xf>
    <xf numFmtId="177" fontId="16" fillId="18" borderId="10" xfId="27" applyNumberFormat="1" applyFont="1" applyFill="1" applyBorder="1" applyAlignment="1" applyProtection="1">
      <alignment horizontal="right"/>
      <protection hidden="1"/>
    </xf>
    <xf numFmtId="177" fontId="16" fillId="23" borderId="10" xfId="27" applyNumberFormat="1" applyFont="1" applyFill="1" applyBorder="1" applyAlignment="1" applyProtection="1">
      <alignment horizontal="right"/>
      <protection hidden="1"/>
    </xf>
    <xf numFmtId="0" fontId="16" fillId="18" borderId="12" xfId="27" applyFont="1" applyFill="1" applyBorder="1" applyAlignment="1" applyProtection="1">
      <alignment vertical="top"/>
      <protection hidden="1"/>
    </xf>
    <xf numFmtId="177" fontId="16" fillId="23" borderId="12" xfId="27" applyNumberFormat="1" applyFont="1" applyFill="1" applyBorder="1" applyAlignment="1" applyProtection="1">
      <alignment horizontal="right"/>
      <protection hidden="1"/>
    </xf>
    <xf numFmtId="177" fontId="16" fillId="18" borderId="26" xfId="27" applyNumberFormat="1" applyFont="1" applyFill="1" applyBorder="1" applyAlignment="1" applyProtection="1">
      <alignment horizontal="right"/>
      <protection hidden="1"/>
    </xf>
    <xf numFmtId="177" fontId="16" fillId="23" borderId="26" xfId="27" applyNumberFormat="1" applyFont="1" applyFill="1" applyBorder="1" applyAlignment="1" applyProtection="1">
      <alignment horizontal="right"/>
      <protection hidden="1"/>
    </xf>
    <xf numFmtId="0" fontId="16" fillId="18" borderId="0" xfId="27" applyNumberFormat="1" applyFont="1" applyFill="1" applyBorder="1" applyAlignment="1" applyProtection="1">
      <protection hidden="1"/>
    </xf>
    <xf numFmtId="180" fontId="18" fillId="18" borderId="0" xfId="38" applyNumberFormat="1" applyFont="1" applyFill="1" applyBorder="1" applyAlignment="1" applyProtection="1">
      <protection hidden="1"/>
    </xf>
    <xf numFmtId="0" fontId="14" fillId="19" borderId="0" xfId="20" applyFont="1" applyFill="1" applyProtection="1">
      <protection hidden="1"/>
    </xf>
    <xf numFmtId="0" fontId="14" fillId="19" borderId="0" xfId="38" applyFont="1" applyFill="1" applyProtection="1">
      <protection hidden="1"/>
    </xf>
    <xf numFmtId="0" fontId="14" fillId="10" borderId="0" xfId="38" applyFont="1" applyFill="1" applyProtection="1">
      <protection hidden="1"/>
    </xf>
    <xf numFmtId="0" fontId="14" fillId="10" borderId="0" xfId="20" applyFont="1" applyFill="1" applyProtection="1">
      <protection hidden="1"/>
    </xf>
    <xf numFmtId="38" fontId="19" fillId="19" borderId="0" xfId="20" applyNumberFormat="1" applyFont="1" applyFill="1" applyBorder="1" applyProtection="1">
      <protection hidden="1"/>
    </xf>
    <xf numFmtId="38" fontId="14" fillId="19" borderId="0" xfId="20" applyNumberFormat="1" applyFont="1" applyFill="1" applyBorder="1" applyProtection="1">
      <protection hidden="1"/>
    </xf>
    <xf numFmtId="166" fontId="14" fillId="22" borderId="12" xfId="38" applyNumberFormat="1" applyFont="1" applyFill="1" applyBorder="1" applyAlignment="1" applyProtection="1">
      <protection hidden="1"/>
    </xf>
    <xf numFmtId="166" fontId="14" fillId="19" borderId="26" xfId="38" applyNumberFormat="1" applyFont="1" applyFill="1" applyBorder="1" applyAlignment="1" applyProtection="1">
      <protection hidden="1"/>
    </xf>
    <xf numFmtId="166" fontId="14" fillId="22" borderId="26" xfId="38" applyNumberFormat="1" applyFont="1" applyFill="1" applyBorder="1" applyAlignment="1" applyProtection="1">
      <protection hidden="1"/>
    </xf>
    <xf numFmtId="166" fontId="14" fillId="19" borderId="19" xfId="25" applyNumberFormat="1" applyFont="1" applyFill="1" applyBorder="1" applyAlignment="1" applyProtection="1">
      <alignment horizontal="right"/>
      <protection hidden="1"/>
    </xf>
    <xf numFmtId="3" fontId="16" fillId="18" borderId="0" xfId="20" applyNumberFormat="1" applyFont="1" applyFill="1" applyBorder="1" applyAlignment="1" applyProtection="1">
      <alignment horizontal="center"/>
      <protection hidden="1"/>
    </xf>
    <xf numFmtId="9" fontId="18" fillId="23" borderId="12" xfId="38" applyNumberFormat="1" applyFont="1" applyFill="1" applyBorder="1" applyAlignment="1" applyProtection="1">
      <alignment horizontal="right"/>
      <protection hidden="1"/>
    </xf>
    <xf numFmtId="9" fontId="18" fillId="18" borderId="26" xfId="27" applyNumberFormat="1" applyFont="1" applyFill="1" applyBorder="1" applyAlignment="1" applyProtection="1">
      <alignment horizontal="right"/>
      <protection hidden="1"/>
    </xf>
    <xf numFmtId="9" fontId="18" fillId="22" borderId="26" xfId="38" applyNumberFormat="1" applyFont="1" applyFill="1" applyBorder="1" applyAlignment="1" applyProtection="1">
      <alignment horizontal="right"/>
      <protection hidden="1"/>
    </xf>
    <xf numFmtId="9" fontId="16" fillId="18" borderId="0" xfId="20" applyNumberFormat="1" applyFont="1" applyFill="1" applyBorder="1" applyAlignment="1" applyProtection="1">
      <alignment horizontal="center"/>
      <protection hidden="1"/>
    </xf>
    <xf numFmtId="9" fontId="14" fillId="22" borderId="12" xfId="38" applyNumberFormat="1" applyFont="1" applyFill="1" applyBorder="1" applyAlignment="1" applyProtection="1">
      <alignment horizontal="right"/>
      <protection hidden="1"/>
    </xf>
    <xf numFmtId="9" fontId="14" fillId="19" borderId="26" xfId="38" applyNumberFormat="1" applyFont="1" applyFill="1" applyBorder="1" applyAlignment="1" applyProtection="1">
      <alignment horizontal="right"/>
      <protection hidden="1"/>
    </xf>
    <xf numFmtId="9" fontId="14" fillId="22" borderId="26" xfId="38" applyNumberFormat="1" applyFont="1" applyFill="1" applyBorder="1" applyAlignment="1" applyProtection="1">
      <alignment horizontal="right"/>
      <protection hidden="1"/>
    </xf>
    <xf numFmtId="0" fontId="16" fillId="18" borderId="15" xfId="27" applyFont="1" applyFill="1" applyBorder="1" applyAlignment="1" applyProtection="1">
      <protection hidden="1"/>
    </xf>
    <xf numFmtId="9" fontId="14" fillId="22" borderId="13" xfId="38" applyNumberFormat="1" applyFont="1" applyFill="1" applyBorder="1" applyAlignment="1" applyProtection="1">
      <alignment horizontal="right"/>
      <protection hidden="1"/>
    </xf>
    <xf numFmtId="9" fontId="14" fillId="19" borderId="13" xfId="38" applyNumberFormat="1" applyFont="1" applyFill="1" applyBorder="1" applyAlignment="1" applyProtection="1">
      <alignment horizontal="right"/>
      <protection hidden="1"/>
    </xf>
    <xf numFmtId="166" fontId="14" fillId="19" borderId="17" xfId="25" applyNumberFormat="1" applyFont="1" applyFill="1" applyBorder="1" applyAlignment="1" applyProtection="1">
      <alignment horizontal="right"/>
      <protection hidden="1"/>
    </xf>
    <xf numFmtId="38" fontId="19" fillId="18" borderId="0" xfId="20" applyNumberFormat="1" applyFont="1" applyFill="1" applyProtection="1">
      <protection hidden="1"/>
    </xf>
    <xf numFmtId="166" fontId="14" fillId="22" borderId="12" xfId="38" applyNumberFormat="1" applyFont="1" applyFill="1" applyBorder="1" applyAlignment="1" applyProtection="1">
      <alignment horizontal="right"/>
      <protection hidden="1"/>
    </xf>
    <xf numFmtId="166" fontId="14" fillId="19" borderId="26" xfId="38" applyNumberFormat="1" applyFont="1" applyFill="1" applyBorder="1" applyAlignment="1" applyProtection="1">
      <alignment horizontal="right"/>
      <protection hidden="1"/>
    </xf>
    <xf numFmtId="166" fontId="14" fillId="22" borderId="26" xfId="38" applyNumberFormat="1" applyFont="1" applyFill="1" applyBorder="1" applyAlignment="1" applyProtection="1">
      <alignment horizontal="right"/>
      <protection hidden="1"/>
    </xf>
    <xf numFmtId="0" fontId="16" fillId="18" borderId="0" xfId="18" applyNumberFormat="1" applyFont="1" applyFill="1" applyBorder="1" applyAlignment="1" applyProtection="1">
      <alignment horizontal="center"/>
      <protection hidden="1"/>
    </xf>
    <xf numFmtId="177" fontId="16" fillId="22" borderId="26" xfId="27" applyNumberFormat="1" applyFont="1" applyFill="1" applyBorder="1" applyAlignment="1" applyProtection="1">
      <protection hidden="1"/>
    </xf>
    <xf numFmtId="190" fontId="16" fillId="18" borderId="26" xfId="27" applyNumberFormat="1" applyFont="1" applyFill="1" applyBorder="1" applyAlignment="1" applyProtection="1">
      <protection hidden="1"/>
    </xf>
    <xf numFmtId="177" fontId="18" fillId="23" borderId="18" xfId="38" applyNumberFormat="1" applyFont="1" applyFill="1" applyBorder="1" applyAlignment="1" applyProtection="1">
      <alignment horizontal="right"/>
      <protection hidden="1"/>
    </xf>
    <xf numFmtId="177" fontId="18" fillId="22" borderId="13" xfId="38" applyNumberFormat="1" applyFont="1" applyFill="1" applyBorder="1" applyAlignment="1" applyProtection="1">
      <alignment horizontal="right"/>
      <protection hidden="1"/>
    </xf>
    <xf numFmtId="190" fontId="18" fillId="18" borderId="13" xfId="27" applyNumberFormat="1" applyFont="1" applyFill="1" applyBorder="1" applyAlignment="1" applyProtection="1">
      <protection hidden="1"/>
    </xf>
    <xf numFmtId="177" fontId="18" fillId="23" borderId="16" xfId="38" applyNumberFormat="1" applyFont="1" applyFill="1" applyBorder="1" applyAlignment="1" applyProtection="1">
      <alignment horizontal="right"/>
      <protection hidden="1"/>
    </xf>
    <xf numFmtId="177" fontId="18" fillId="18" borderId="29" xfId="27" applyNumberFormat="1" applyFont="1" applyFill="1" applyBorder="1" applyAlignment="1" applyProtection="1">
      <protection hidden="1"/>
    </xf>
    <xf numFmtId="177" fontId="18" fillId="22" borderId="29" xfId="38" applyNumberFormat="1" applyFont="1" applyFill="1" applyBorder="1" applyAlignment="1" applyProtection="1">
      <alignment horizontal="right"/>
      <protection hidden="1"/>
    </xf>
    <xf numFmtId="190" fontId="18" fillId="18" borderId="29" xfId="27" applyNumberFormat="1" applyFont="1" applyFill="1" applyBorder="1" applyAlignment="1" applyProtection="1">
      <protection hidden="1"/>
    </xf>
    <xf numFmtId="177" fontId="14" fillId="22" borderId="21" xfId="38" applyNumberFormat="1" applyFont="1" applyFill="1" applyBorder="1" applyAlignment="1" applyProtection="1">
      <alignment horizontal="right"/>
      <protection hidden="1"/>
    </xf>
    <xf numFmtId="177" fontId="14" fillId="19" borderId="10" xfId="38" applyNumberFormat="1" applyFont="1" applyFill="1" applyBorder="1" applyAlignment="1" applyProtection="1">
      <alignment horizontal="right"/>
      <protection hidden="1"/>
    </xf>
    <xf numFmtId="177" fontId="14" fillId="22" borderId="10" xfId="38" applyNumberFormat="1" applyFont="1" applyFill="1" applyBorder="1" applyAlignment="1" applyProtection="1">
      <alignment horizontal="right"/>
      <protection hidden="1"/>
    </xf>
    <xf numFmtId="190" fontId="14" fillId="19" borderId="10" xfId="38" applyNumberFormat="1" applyFont="1" applyFill="1" applyBorder="1" applyAlignment="1" applyProtection="1">
      <alignment horizontal="right"/>
      <protection hidden="1"/>
    </xf>
    <xf numFmtId="177" fontId="16" fillId="22" borderId="12" xfId="38" applyNumberFormat="1" applyFont="1" applyFill="1" applyBorder="1" applyAlignment="1" applyProtection="1">
      <alignment horizontal="right"/>
      <protection hidden="1"/>
    </xf>
    <xf numFmtId="177" fontId="16" fillId="19" borderId="26" xfId="38" applyNumberFormat="1" applyFont="1" applyFill="1" applyBorder="1" applyAlignment="1" applyProtection="1">
      <alignment horizontal="right"/>
      <protection hidden="1"/>
    </xf>
    <xf numFmtId="177" fontId="16" fillId="22" borderId="26" xfId="38" applyNumberFormat="1" applyFont="1" applyFill="1" applyBorder="1" applyAlignment="1" applyProtection="1">
      <alignment horizontal="right"/>
      <protection hidden="1"/>
    </xf>
    <xf numFmtId="190" fontId="16" fillId="19" borderId="26" xfId="38" applyNumberFormat="1" applyFont="1" applyFill="1" applyBorder="1" applyAlignment="1" applyProtection="1">
      <alignment horizontal="right"/>
      <protection hidden="1"/>
    </xf>
    <xf numFmtId="0" fontId="16" fillId="18" borderId="0" xfId="27" applyFont="1" applyFill="1" applyBorder="1" applyAlignment="1" applyProtection="1">
      <protection hidden="1"/>
    </xf>
    <xf numFmtId="190" fontId="16" fillId="18" borderId="26" xfId="38" applyNumberFormat="1" applyFont="1" applyFill="1" applyBorder="1" applyAlignment="1" applyProtection="1">
      <alignment horizontal="right"/>
      <protection hidden="1"/>
    </xf>
    <xf numFmtId="182" fontId="16" fillId="22" borderId="12" xfId="38" applyNumberFormat="1" applyFont="1" applyFill="1" applyBorder="1" applyAlignment="1" applyProtection="1">
      <alignment horizontal="right"/>
      <protection hidden="1"/>
    </xf>
    <xf numFmtId="182" fontId="16" fillId="18" borderId="26" xfId="38" applyNumberFormat="1" applyFont="1" applyFill="1" applyBorder="1" applyAlignment="1" applyProtection="1">
      <alignment horizontal="right"/>
      <protection hidden="1"/>
    </xf>
    <xf numFmtId="182" fontId="16" fillId="22" borderId="26" xfId="38" applyNumberFormat="1" applyFont="1" applyFill="1" applyBorder="1" applyAlignment="1" applyProtection="1">
      <alignment horizontal="right"/>
      <protection hidden="1"/>
    </xf>
    <xf numFmtId="178" fontId="16" fillId="22" borderId="12" xfId="27" applyNumberFormat="1" applyFont="1" applyFill="1" applyBorder="1" applyAlignment="1" applyProtection="1">
      <alignment horizontal="right"/>
      <protection hidden="1"/>
    </xf>
    <xf numFmtId="178" fontId="16" fillId="19" borderId="26" xfId="27" applyNumberFormat="1" applyFont="1" applyFill="1" applyBorder="1" applyAlignment="1" applyProtection="1">
      <alignment horizontal="right"/>
      <protection hidden="1"/>
    </xf>
    <xf numFmtId="178" fontId="16" fillId="22" borderId="26" xfId="27" applyNumberFormat="1" applyFont="1" applyFill="1" applyBorder="1" applyAlignment="1" applyProtection="1">
      <alignment horizontal="right"/>
      <protection hidden="1"/>
    </xf>
    <xf numFmtId="177" fontId="14" fillId="22" borderId="12" xfId="38" applyNumberFormat="1" applyFont="1" applyFill="1" applyBorder="1" applyAlignment="1" applyProtection="1">
      <alignment horizontal="right"/>
      <protection hidden="1"/>
    </xf>
    <xf numFmtId="177" fontId="14" fillId="19" borderId="26" xfId="38" applyNumberFormat="1" applyFont="1" applyFill="1" applyBorder="1" applyAlignment="1" applyProtection="1">
      <alignment horizontal="right"/>
      <protection hidden="1"/>
    </xf>
    <xf numFmtId="177" fontId="14" fillId="22" borderId="26" xfId="38" applyNumberFormat="1" applyFont="1" applyFill="1" applyBorder="1" applyAlignment="1" applyProtection="1">
      <alignment horizontal="right"/>
      <protection hidden="1"/>
    </xf>
    <xf numFmtId="190" fontId="14" fillId="19" borderId="26" xfId="38" applyNumberFormat="1" applyFont="1" applyFill="1" applyBorder="1" applyAlignment="1" applyProtection="1">
      <alignment horizontal="right"/>
      <protection hidden="1"/>
    </xf>
    <xf numFmtId="190" fontId="16" fillId="19" borderId="26" xfId="27" applyNumberFormat="1" applyFont="1" applyFill="1" applyBorder="1" applyAlignment="1" applyProtection="1">
      <alignment horizontal="right"/>
      <protection hidden="1"/>
    </xf>
    <xf numFmtId="177" fontId="16" fillId="23" borderId="18" xfId="27" applyNumberFormat="1" applyFont="1" applyFill="1" applyBorder="1" applyAlignment="1" applyProtection="1">
      <alignment horizontal="right"/>
      <protection hidden="1"/>
    </xf>
    <xf numFmtId="177" fontId="16" fillId="18" borderId="13" xfId="27" applyNumberFormat="1" applyFont="1" applyFill="1" applyBorder="1" applyAlignment="1" applyProtection="1">
      <alignment horizontal="right"/>
      <protection hidden="1"/>
    </xf>
    <xf numFmtId="177" fontId="16" fillId="22" borderId="13" xfId="27" applyNumberFormat="1" applyFont="1" applyFill="1" applyBorder="1" applyAlignment="1" applyProtection="1">
      <alignment horizontal="right"/>
      <protection hidden="1"/>
    </xf>
    <xf numFmtId="190" fontId="16" fillId="18" borderId="13" xfId="27" applyNumberFormat="1" applyFont="1" applyFill="1" applyBorder="1" applyAlignment="1" applyProtection="1">
      <alignment horizontal="right"/>
      <protection hidden="1"/>
    </xf>
    <xf numFmtId="190" fontId="16" fillId="18" borderId="17" xfId="25" applyNumberFormat="1" applyFont="1" applyFill="1" applyBorder="1" applyAlignment="1" applyProtection="1">
      <alignment horizontal="right"/>
      <protection hidden="1"/>
    </xf>
    <xf numFmtId="9" fontId="16" fillId="23" borderId="12" xfId="38" applyNumberFormat="1" applyFont="1" applyFill="1" applyBorder="1" applyAlignment="1" applyProtection="1">
      <alignment horizontal="right"/>
      <protection hidden="1"/>
    </xf>
    <xf numFmtId="9" fontId="16" fillId="18" borderId="26" xfId="27" applyNumberFormat="1" applyFont="1" applyFill="1" applyBorder="1" applyAlignment="1" applyProtection="1">
      <alignment horizontal="right"/>
      <protection hidden="1"/>
    </xf>
    <xf numFmtId="9" fontId="16" fillId="22" borderId="26" xfId="38" applyNumberFormat="1" applyFont="1" applyFill="1" applyBorder="1" applyAlignment="1" applyProtection="1">
      <alignment horizontal="right"/>
      <protection hidden="1"/>
    </xf>
    <xf numFmtId="9" fontId="16" fillId="23" borderId="18" xfId="38" applyNumberFormat="1" applyFont="1" applyFill="1" applyBorder="1" applyAlignment="1" applyProtection="1">
      <alignment horizontal="right"/>
      <protection hidden="1"/>
    </xf>
    <xf numFmtId="9" fontId="16" fillId="18" borderId="13" xfId="27" applyNumberFormat="1" applyFont="1" applyFill="1" applyBorder="1" applyAlignment="1" applyProtection="1">
      <alignment horizontal="right"/>
      <protection hidden="1"/>
    </xf>
    <xf numFmtId="9" fontId="16" fillId="22" borderId="13" xfId="38" applyNumberFormat="1" applyFont="1" applyFill="1" applyBorder="1" applyAlignment="1" applyProtection="1">
      <alignment horizontal="right"/>
      <protection hidden="1"/>
    </xf>
    <xf numFmtId="190" fontId="16" fillId="18" borderId="13" xfId="38" applyNumberFormat="1" applyFont="1" applyFill="1" applyBorder="1" applyAlignment="1" applyProtection="1">
      <alignment horizontal="right"/>
      <protection hidden="1"/>
    </xf>
    <xf numFmtId="177" fontId="16" fillId="23" borderId="12" xfId="38" applyNumberFormat="1" applyFont="1" applyFill="1" applyBorder="1" applyAlignment="1" applyProtection="1">
      <alignment horizontal="right"/>
      <protection hidden="1"/>
    </xf>
    <xf numFmtId="0" fontId="18" fillId="18" borderId="0" xfId="27" quotePrefix="1" applyFont="1" applyFill="1" applyBorder="1" applyAlignment="1" applyProtection="1">
      <alignment vertical="center"/>
      <protection hidden="1"/>
    </xf>
    <xf numFmtId="177" fontId="18" fillId="23" borderId="12" xfId="38" applyNumberFormat="1" applyFont="1" applyFill="1" applyBorder="1" applyAlignment="1" applyProtection="1">
      <alignment horizontal="right"/>
      <protection hidden="1"/>
    </xf>
    <xf numFmtId="177" fontId="18" fillId="22" borderId="26" xfId="38" applyNumberFormat="1" applyFont="1" applyFill="1" applyBorder="1" applyAlignment="1" applyProtection="1">
      <alignment horizontal="right"/>
      <protection hidden="1"/>
    </xf>
    <xf numFmtId="190" fontId="18" fillId="18" borderId="26" xfId="27" applyNumberFormat="1" applyFont="1" applyFill="1" applyBorder="1" applyAlignment="1" applyProtection="1">
      <protection hidden="1"/>
    </xf>
    <xf numFmtId="0" fontId="18" fillId="18" borderId="0" xfId="20" applyNumberFormat="1" applyFont="1" applyFill="1" applyBorder="1" applyAlignment="1" applyProtection="1">
      <alignment horizontal="center"/>
      <protection hidden="1"/>
    </xf>
    <xf numFmtId="177" fontId="16" fillId="22" borderId="10" xfId="38" applyNumberFormat="1" applyFont="1" applyFill="1" applyBorder="1" applyAlignment="1" applyProtection="1">
      <alignment horizontal="right"/>
      <protection hidden="1"/>
    </xf>
    <xf numFmtId="190" fontId="16" fillId="18" borderId="10" xfId="38" applyNumberFormat="1" applyFont="1" applyFill="1" applyBorder="1" applyAlignment="1" applyProtection="1">
      <alignment horizontal="right"/>
      <protection hidden="1"/>
    </xf>
    <xf numFmtId="177" fontId="18" fillId="22" borderId="0" xfId="27" applyNumberFormat="1" applyFont="1" applyFill="1" applyBorder="1" applyAlignment="1" applyProtection="1">
      <alignment horizontal="right"/>
      <protection hidden="1"/>
    </xf>
    <xf numFmtId="190" fontId="18" fillId="18" borderId="0" xfId="27" applyNumberFormat="1" applyFont="1" applyFill="1" applyBorder="1" applyAlignment="1" applyProtection="1">
      <alignment horizontal="right"/>
      <protection hidden="1"/>
    </xf>
    <xf numFmtId="177" fontId="16" fillId="23" borderId="16" xfId="38" applyNumberFormat="1" applyFont="1" applyFill="1" applyBorder="1" applyAlignment="1" applyProtection="1">
      <alignment horizontal="right"/>
      <protection hidden="1"/>
    </xf>
    <xf numFmtId="177" fontId="16" fillId="18" borderId="29" xfId="38" applyNumberFormat="1" applyFont="1" applyFill="1" applyBorder="1" applyAlignment="1" applyProtection="1">
      <alignment horizontal="right"/>
      <protection hidden="1"/>
    </xf>
    <xf numFmtId="177" fontId="16" fillId="22" borderId="29" xfId="38" applyNumberFormat="1" applyFont="1" applyFill="1" applyBorder="1" applyAlignment="1" applyProtection="1">
      <alignment horizontal="right"/>
      <protection hidden="1"/>
    </xf>
    <xf numFmtId="190" fontId="16" fillId="18" borderId="29" xfId="38" applyNumberFormat="1" applyFont="1" applyFill="1" applyBorder="1" applyAlignment="1" applyProtection="1">
      <alignment horizontal="right"/>
      <protection hidden="1"/>
    </xf>
    <xf numFmtId="177" fontId="16" fillId="23" borderId="22" xfId="38" applyNumberFormat="1" applyFont="1" applyFill="1" applyBorder="1" applyAlignment="1" applyProtection="1">
      <alignment horizontal="right"/>
      <protection hidden="1"/>
    </xf>
    <xf numFmtId="177" fontId="16" fillId="18" borderId="0" xfId="27" applyNumberFormat="1" applyFont="1" applyFill="1" applyBorder="1" applyAlignment="1" applyProtection="1">
      <protection hidden="1"/>
    </xf>
    <xf numFmtId="177" fontId="16" fillId="22" borderId="0" xfId="38" applyNumberFormat="1" applyFont="1" applyFill="1" applyBorder="1" applyAlignment="1" applyProtection="1">
      <alignment horizontal="right"/>
      <protection hidden="1"/>
    </xf>
    <xf numFmtId="190" fontId="16" fillId="18" borderId="0" xfId="27" applyNumberFormat="1" applyFont="1" applyFill="1" applyBorder="1" applyAlignment="1" applyProtection="1">
      <protection hidden="1"/>
    </xf>
    <xf numFmtId="190" fontId="16" fillId="18" borderId="11" xfId="25" applyNumberFormat="1" applyFont="1" applyFill="1" applyBorder="1" applyAlignment="1" applyProtection="1">
      <alignment horizontal="right"/>
      <protection hidden="1"/>
    </xf>
    <xf numFmtId="0" fontId="16" fillId="18" borderId="16" xfId="27" applyFont="1" applyFill="1" applyBorder="1" applyAlignment="1" applyProtection="1">
      <protection hidden="1"/>
    </xf>
    <xf numFmtId="9" fontId="16" fillId="23" borderId="30" xfId="38" applyNumberFormat="1" applyFont="1" applyFill="1" applyBorder="1" applyAlignment="1" applyProtection="1">
      <alignment horizontal="right"/>
      <protection hidden="1"/>
    </xf>
    <xf numFmtId="9" fontId="16" fillId="18" borderId="29" xfId="27" applyNumberFormat="1" applyFont="1" applyFill="1" applyBorder="1" applyAlignment="1" applyProtection="1">
      <alignment horizontal="right"/>
      <protection hidden="1"/>
    </xf>
    <xf numFmtId="9" fontId="16" fillId="22" borderId="29" xfId="38" applyNumberFormat="1" applyFont="1" applyFill="1" applyBorder="1" applyAlignment="1" applyProtection="1">
      <alignment horizontal="right"/>
      <protection hidden="1"/>
    </xf>
    <xf numFmtId="190" fontId="16" fillId="18" borderId="29" xfId="27" applyNumberFormat="1" applyFont="1" applyFill="1" applyBorder="1" applyAlignment="1" applyProtection="1">
      <alignment horizontal="right"/>
      <protection hidden="1"/>
    </xf>
    <xf numFmtId="0" fontId="14" fillId="10" borderId="0" xfId="21" applyFont="1" applyFill="1" applyProtection="1">
      <protection hidden="1"/>
    </xf>
    <xf numFmtId="38" fontId="19" fillId="10" borderId="0" xfId="21" applyNumberFormat="1" applyFont="1" applyFill="1" applyAlignment="1" applyProtection="1">
      <alignment horizontal="center"/>
      <protection hidden="1"/>
    </xf>
    <xf numFmtId="38" fontId="14" fillId="10" borderId="0" xfId="21" applyNumberFormat="1" applyFont="1" applyFill="1" applyProtection="1">
      <protection hidden="1"/>
    </xf>
    <xf numFmtId="166" fontId="14" fillId="0" borderId="0" xfId="25" applyNumberFormat="1" applyFont="1" applyAlignment="1" applyProtection="1">
      <alignment horizontal="right"/>
      <protection hidden="1"/>
    </xf>
    <xf numFmtId="38" fontId="59" fillId="18" borderId="0" xfId="38" applyNumberFormat="1" applyFont="1" applyFill="1" applyBorder="1" applyProtection="1">
      <protection hidden="1"/>
    </xf>
    <xf numFmtId="38" fontId="57" fillId="18" borderId="0" xfId="38" applyNumberFormat="1" applyFont="1" applyFill="1" applyBorder="1" applyAlignment="1" applyProtection="1">
      <alignment horizontal="center"/>
      <protection hidden="1"/>
    </xf>
    <xf numFmtId="0" fontId="57" fillId="18" borderId="0" xfId="38" applyFont="1" applyFill="1" applyBorder="1" applyAlignment="1" applyProtection="1">
      <alignment horizontal="center"/>
      <protection hidden="1"/>
    </xf>
    <xf numFmtId="0" fontId="57" fillId="18" borderId="0" xfId="38" applyNumberFormat="1" applyFont="1" applyFill="1" applyBorder="1" applyAlignment="1" applyProtection="1">
      <alignment horizontal="center"/>
      <protection hidden="1"/>
    </xf>
    <xf numFmtId="38" fontId="14" fillId="18" borderId="0" xfId="18" applyNumberFormat="1" applyFont="1" applyFill="1" applyBorder="1" applyProtection="1">
      <protection hidden="1"/>
    </xf>
    <xf numFmtId="177" fontId="16" fillId="22" borderId="12" xfId="27" applyNumberFormat="1" applyFont="1" applyFill="1" applyBorder="1" applyAlignment="1" applyProtection="1">
      <protection hidden="1"/>
    </xf>
    <xf numFmtId="3" fontId="18" fillId="18" borderId="0" xfId="18" applyNumberFormat="1" applyFont="1" applyFill="1" applyBorder="1" applyAlignment="1" applyProtection="1">
      <alignment horizontal="center"/>
      <protection hidden="1"/>
    </xf>
    <xf numFmtId="177" fontId="18" fillId="22" borderId="12" xfId="27" applyNumberFormat="1" applyFont="1" applyFill="1" applyBorder="1" applyAlignment="1" applyProtection="1">
      <alignment horizontal="right"/>
      <protection hidden="1"/>
    </xf>
    <xf numFmtId="3" fontId="16" fillId="18" borderId="0" xfId="18" applyNumberFormat="1" applyFont="1" applyFill="1" applyBorder="1" applyAlignment="1" applyProtection="1">
      <alignment horizontal="center"/>
      <protection hidden="1"/>
    </xf>
    <xf numFmtId="177" fontId="16" fillId="22" borderId="12" xfId="27" applyNumberFormat="1" applyFont="1" applyFill="1" applyBorder="1" applyAlignment="1" applyProtection="1">
      <alignment horizontal="right"/>
      <protection hidden="1"/>
    </xf>
    <xf numFmtId="177" fontId="16" fillId="22" borderId="18" xfId="38" applyNumberFormat="1" applyFont="1" applyFill="1" applyBorder="1" applyAlignment="1" applyProtection="1">
      <alignment horizontal="right"/>
      <protection hidden="1"/>
    </xf>
    <xf numFmtId="177" fontId="16" fillId="18" borderId="13" xfId="38" applyNumberFormat="1" applyFont="1" applyFill="1" applyBorder="1" applyAlignment="1" applyProtection="1">
      <alignment horizontal="right"/>
      <protection hidden="1"/>
    </xf>
    <xf numFmtId="177" fontId="16" fillId="23" borderId="13" xfId="38" applyNumberFormat="1" applyFont="1" applyFill="1" applyBorder="1" applyAlignment="1" applyProtection="1">
      <alignment horizontal="right"/>
      <protection hidden="1"/>
    </xf>
    <xf numFmtId="49" fontId="18" fillId="18" borderId="0" xfId="27" quotePrefix="1" applyNumberFormat="1" applyFont="1" applyFill="1" applyBorder="1" applyAlignment="1" applyProtection="1">
      <protection hidden="1"/>
    </xf>
    <xf numFmtId="178" fontId="18" fillId="22" borderId="12" xfId="27" applyNumberFormat="1" applyFont="1" applyFill="1" applyBorder="1" applyAlignment="1" applyProtection="1">
      <alignment horizontal="right"/>
      <protection hidden="1"/>
    </xf>
    <xf numFmtId="177" fontId="18" fillId="22" borderId="21" xfId="27" applyNumberFormat="1" applyFont="1" applyFill="1" applyBorder="1" applyAlignment="1" applyProtection="1">
      <alignment horizontal="right"/>
      <protection hidden="1"/>
    </xf>
    <xf numFmtId="0" fontId="16" fillId="18" borderId="0" xfId="38" applyNumberFormat="1" applyFont="1" applyFill="1" applyBorder="1" applyAlignment="1" applyProtection="1">
      <alignment horizontal="center"/>
      <protection hidden="1"/>
    </xf>
    <xf numFmtId="0" fontId="14" fillId="18" borderId="0" xfId="38" applyFont="1" applyFill="1" applyBorder="1" applyProtection="1">
      <protection hidden="1"/>
    </xf>
    <xf numFmtId="38" fontId="14" fillId="18" borderId="0" xfId="38" applyNumberFormat="1" applyFont="1" applyFill="1" applyBorder="1" applyProtection="1">
      <protection hidden="1"/>
    </xf>
    <xf numFmtId="0" fontId="16" fillId="18" borderId="0" xfId="38" applyFont="1" applyFill="1" applyBorder="1" applyAlignment="1" applyProtection="1">
      <alignment horizontal="center"/>
      <protection hidden="1"/>
    </xf>
    <xf numFmtId="38" fontId="16" fillId="18" borderId="0" xfId="38" applyNumberFormat="1" applyFont="1" applyFill="1" applyBorder="1" applyAlignment="1" applyProtection="1">
      <alignment horizontal="center"/>
      <protection hidden="1"/>
    </xf>
    <xf numFmtId="0" fontId="16" fillId="18" borderId="0" xfId="22" applyNumberFormat="1" applyFont="1" applyFill="1" applyBorder="1" applyAlignment="1" applyProtection="1">
      <alignment horizontal="center" vertical="center"/>
      <protection hidden="1"/>
    </xf>
    <xf numFmtId="0" fontId="16" fillId="18" borderId="16" xfId="27" applyFont="1" applyFill="1" applyBorder="1" applyAlignment="1" applyProtection="1">
      <alignment vertical="center"/>
      <protection hidden="1"/>
    </xf>
    <xf numFmtId="177" fontId="16" fillId="22" borderId="41" xfId="27" applyNumberFormat="1" applyFont="1" applyFill="1" applyBorder="1" applyAlignment="1" applyProtection="1">
      <alignment vertical="center"/>
      <protection hidden="1"/>
    </xf>
    <xf numFmtId="177" fontId="16" fillId="18" borderId="42" xfId="27" applyNumberFormat="1" applyFont="1" applyFill="1" applyBorder="1" applyAlignment="1" applyProtection="1">
      <alignment vertical="center"/>
      <protection hidden="1"/>
    </xf>
    <xf numFmtId="177" fontId="16" fillId="22" borderId="42" xfId="27" applyNumberFormat="1" applyFont="1" applyFill="1" applyBorder="1" applyAlignment="1" applyProtection="1">
      <alignment vertical="center"/>
      <protection hidden="1"/>
    </xf>
    <xf numFmtId="190" fontId="16" fillId="18" borderId="43" xfId="25" applyNumberFormat="1" applyFont="1" applyFill="1" applyBorder="1" applyAlignment="1" applyProtection="1">
      <alignment horizontal="right" vertical="center"/>
      <protection hidden="1"/>
    </xf>
    <xf numFmtId="0" fontId="16" fillId="18" borderId="0" xfId="18" applyNumberFormat="1" applyFont="1" applyFill="1" applyBorder="1" applyAlignment="1" applyProtection="1">
      <alignment horizontal="center" vertical="center"/>
      <protection hidden="1"/>
    </xf>
    <xf numFmtId="0" fontId="14" fillId="0" borderId="0" xfId="38" applyFont="1" applyAlignment="1" applyProtection="1">
      <alignment vertical="center"/>
      <protection hidden="1"/>
    </xf>
    <xf numFmtId="177" fontId="18" fillId="22" borderId="31" xfId="27" applyNumberFormat="1" applyFont="1" applyFill="1" applyBorder="1" applyAlignment="1" applyProtection="1">
      <protection hidden="1"/>
    </xf>
    <xf numFmtId="177" fontId="18" fillId="18" borderId="28" xfId="27" applyNumberFormat="1" applyFont="1" applyFill="1" applyBorder="1" applyAlignment="1" applyProtection="1">
      <protection hidden="1"/>
    </xf>
    <xf numFmtId="177" fontId="18" fillId="22" borderId="28" xfId="27" applyNumberFormat="1" applyFont="1" applyFill="1" applyBorder="1" applyAlignment="1" applyProtection="1">
      <protection hidden="1"/>
    </xf>
    <xf numFmtId="9" fontId="18" fillId="18" borderId="28" xfId="27" applyNumberFormat="1" applyFont="1" applyFill="1" applyBorder="1" applyAlignment="1" applyProtection="1">
      <protection hidden="1"/>
    </xf>
    <xf numFmtId="190" fontId="14" fillId="18" borderId="27" xfId="25" applyNumberFormat="1" applyFont="1" applyFill="1" applyBorder="1" applyAlignment="1" applyProtection="1">
      <alignment horizontal="right"/>
      <protection hidden="1"/>
    </xf>
    <xf numFmtId="0" fontId="16" fillId="22" borderId="21" xfId="38" applyNumberFormat="1" applyFont="1" applyFill="1" applyBorder="1" applyAlignment="1" applyProtection="1">
      <protection hidden="1"/>
    </xf>
    <xf numFmtId="0" fontId="14" fillId="18" borderId="10" xfId="38" applyFont="1" applyFill="1" applyBorder="1" applyAlignment="1" applyProtection="1">
      <protection hidden="1"/>
    </xf>
    <xf numFmtId="38" fontId="14" fillId="18" borderId="10" xfId="38" applyNumberFormat="1" applyFont="1" applyFill="1" applyBorder="1" applyAlignment="1" applyProtection="1">
      <protection hidden="1"/>
    </xf>
    <xf numFmtId="0" fontId="16" fillId="22" borderId="10" xfId="38" applyFont="1" applyFill="1" applyBorder="1" applyAlignment="1" applyProtection="1">
      <protection hidden="1"/>
    </xf>
    <xf numFmtId="0" fontId="16" fillId="18" borderId="12" xfId="27" applyFont="1" applyFill="1" applyBorder="1" applyAlignment="1" applyProtection="1">
      <alignment vertical="center"/>
      <protection hidden="1"/>
    </xf>
    <xf numFmtId="178" fontId="16" fillId="22" borderId="12" xfId="27" applyNumberFormat="1" applyFont="1" applyFill="1" applyBorder="1" applyAlignment="1" applyProtection="1">
      <alignment vertical="center"/>
      <protection hidden="1"/>
    </xf>
    <xf numFmtId="178" fontId="16" fillId="18" borderId="26" xfId="27" applyNumberFormat="1" applyFont="1" applyFill="1" applyBorder="1" applyAlignment="1" applyProtection="1">
      <alignment vertical="center"/>
      <protection hidden="1"/>
    </xf>
    <xf numFmtId="178" fontId="16" fillId="22" borderId="26" xfId="27" applyNumberFormat="1" applyFont="1" applyFill="1" applyBorder="1" applyAlignment="1" applyProtection="1">
      <alignment vertical="center"/>
      <protection hidden="1"/>
    </xf>
    <xf numFmtId="190" fontId="16" fillId="18" borderId="19" xfId="25" applyNumberFormat="1" applyFont="1" applyFill="1" applyBorder="1" applyAlignment="1" applyProtection="1">
      <alignment horizontal="right" vertical="center"/>
      <protection hidden="1"/>
    </xf>
    <xf numFmtId="177" fontId="14" fillId="22" borderId="21" xfId="38" applyNumberFormat="1" applyFont="1" applyFill="1" applyBorder="1" applyAlignment="1" applyProtection="1">
      <protection hidden="1"/>
    </xf>
    <xf numFmtId="177" fontId="16" fillId="18" borderId="10" xfId="38" applyNumberFormat="1" applyFont="1" applyFill="1" applyBorder="1" applyAlignment="1" applyProtection="1">
      <protection hidden="1"/>
    </xf>
    <xf numFmtId="177" fontId="14" fillId="22" borderId="10" xfId="38" applyNumberFormat="1" applyFont="1" applyFill="1" applyBorder="1" applyAlignment="1" applyProtection="1">
      <protection hidden="1"/>
    </xf>
    <xf numFmtId="178" fontId="16" fillId="22" borderId="12" xfId="27" applyNumberFormat="1" applyFont="1" applyFill="1" applyBorder="1" applyAlignment="1" applyProtection="1">
      <protection hidden="1"/>
    </xf>
    <xf numFmtId="178" fontId="16" fillId="18" borderId="26" xfId="27" applyNumberFormat="1" applyFont="1" applyFill="1" applyBorder="1" applyAlignment="1" applyProtection="1">
      <protection hidden="1"/>
    </xf>
    <xf numFmtId="178" fontId="16" fillId="22" borderId="26" xfId="27" applyNumberFormat="1" applyFont="1" applyFill="1" applyBorder="1" applyAlignment="1" applyProtection="1">
      <protection hidden="1"/>
    </xf>
    <xf numFmtId="177" fontId="16" fillId="22" borderId="21" xfId="38" applyNumberFormat="1" applyFont="1" applyFill="1" applyBorder="1" applyAlignment="1" applyProtection="1">
      <protection hidden="1"/>
    </xf>
    <xf numFmtId="177" fontId="14" fillId="18" borderId="10" xfId="38" applyNumberFormat="1" applyFont="1" applyFill="1" applyBorder="1" applyAlignment="1" applyProtection="1">
      <protection hidden="1"/>
    </xf>
    <xf numFmtId="177" fontId="16" fillId="22" borderId="10" xfId="38" applyNumberFormat="1" applyFont="1" applyFill="1" applyBorder="1" applyAlignment="1" applyProtection="1">
      <protection hidden="1"/>
    </xf>
    <xf numFmtId="177" fontId="16" fillId="22" borderId="12" xfId="38" applyNumberFormat="1" applyFont="1" applyFill="1" applyBorder="1" applyAlignment="1" applyProtection="1">
      <protection hidden="1"/>
    </xf>
    <xf numFmtId="177" fontId="14" fillId="18" borderId="26" xfId="38" applyNumberFormat="1" applyFont="1" applyFill="1" applyBorder="1" applyAlignment="1" applyProtection="1">
      <protection hidden="1"/>
    </xf>
    <xf numFmtId="177" fontId="16" fillId="22" borderId="26" xfId="38" applyNumberFormat="1" applyFont="1" applyFill="1" applyBorder="1" applyAlignment="1" applyProtection="1">
      <protection hidden="1"/>
    </xf>
    <xf numFmtId="190" fontId="16" fillId="18" borderId="17" xfId="25" applyNumberFormat="1" applyFont="1" applyFill="1" applyBorder="1" applyAlignment="1" applyProtection="1">
      <alignment horizontal="right" vertical="center"/>
      <protection hidden="1"/>
    </xf>
    <xf numFmtId="177" fontId="16" fillId="22" borderId="18" xfId="38" applyNumberFormat="1" applyFont="1" applyFill="1" applyBorder="1" applyAlignment="1" applyProtection="1">
      <protection hidden="1"/>
    </xf>
    <xf numFmtId="177" fontId="14" fillId="18" borderId="13" xfId="38" applyNumberFormat="1" applyFont="1" applyFill="1" applyBorder="1" applyAlignment="1" applyProtection="1">
      <protection hidden="1"/>
    </xf>
    <xf numFmtId="177" fontId="16" fillId="22" borderId="13" xfId="38" applyNumberFormat="1" applyFont="1" applyFill="1" applyBorder="1" applyAlignment="1" applyProtection="1">
      <protection hidden="1"/>
    </xf>
    <xf numFmtId="38" fontId="14" fillId="18" borderId="0" xfId="18" applyNumberFormat="1" applyFont="1" applyFill="1" applyProtection="1">
      <protection hidden="1"/>
    </xf>
    <xf numFmtId="0" fontId="14" fillId="0" borderId="0" xfId="38" applyFont="1" applyBorder="1" applyProtection="1">
      <protection hidden="1"/>
    </xf>
    <xf numFmtId="177" fontId="16" fillId="22" borderId="12" xfId="27" applyNumberFormat="1" applyFont="1" applyFill="1" applyBorder="1" applyAlignment="1" applyProtection="1">
      <alignment vertical="center"/>
      <protection hidden="1"/>
    </xf>
    <xf numFmtId="177" fontId="16" fillId="18" borderId="26" xfId="27" applyNumberFormat="1" applyFont="1" applyFill="1" applyBorder="1" applyAlignment="1" applyProtection="1">
      <alignment vertical="center"/>
      <protection hidden="1"/>
    </xf>
    <xf numFmtId="177" fontId="16" fillId="22" borderId="26" xfId="27" applyNumberFormat="1" applyFont="1" applyFill="1" applyBorder="1" applyAlignment="1" applyProtection="1">
      <alignment vertical="center"/>
      <protection hidden="1"/>
    </xf>
    <xf numFmtId="38" fontId="19" fillId="18" borderId="0" xfId="18" applyNumberFormat="1" applyFont="1" applyFill="1" applyBorder="1" applyProtection="1">
      <protection hidden="1"/>
    </xf>
    <xf numFmtId="180" fontId="59" fillId="18" borderId="0" xfId="38" applyNumberFormat="1" applyFont="1" applyFill="1" applyBorder="1" applyProtection="1">
      <protection hidden="1"/>
    </xf>
    <xf numFmtId="180" fontId="57" fillId="18" borderId="0" xfId="38" applyNumberFormat="1" applyFont="1" applyFill="1" applyBorder="1" applyAlignment="1" applyProtection="1">
      <alignment horizontal="center"/>
      <protection hidden="1"/>
    </xf>
    <xf numFmtId="3" fontId="18" fillId="23" borderId="12" xfId="27" applyNumberFormat="1" applyFont="1" applyFill="1" applyBorder="1" applyAlignment="1" applyProtection="1">
      <alignment horizontal="right"/>
      <protection hidden="1"/>
    </xf>
    <xf numFmtId="3" fontId="18" fillId="18" borderId="26" xfId="27" applyNumberFormat="1" applyFont="1" applyFill="1" applyBorder="1" applyAlignment="1" applyProtection="1">
      <alignment horizontal="right"/>
      <protection hidden="1"/>
    </xf>
    <xf numFmtId="3" fontId="18" fillId="23" borderId="26" xfId="27" applyNumberFormat="1" applyFont="1" applyFill="1" applyBorder="1" applyAlignment="1" applyProtection="1">
      <alignment horizontal="right"/>
      <protection hidden="1"/>
    </xf>
    <xf numFmtId="0" fontId="21" fillId="18" borderId="0" xfId="22" applyNumberFormat="1" applyFont="1" applyFill="1" applyBorder="1" applyAlignment="1" applyProtection="1">
      <alignment horizontal="center"/>
      <protection hidden="1"/>
    </xf>
    <xf numFmtId="3" fontId="49" fillId="23" borderId="12" xfId="27" applyNumberFormat="1" applyFont="1" applyFill="1" applyBorder="1" applyAlignment="1" applyProtection="1">
      <alignment horizontal="right"/>
      <protection hidden="1"/>
    </xf>
    <xf numFmtId="3" fontId="49" fillId="18" borderId="26" xfId="27" applyNumberFormat="1" applyFont="1" applyFill="1" applyBorder="1" applyAlignment="1" applyProtection="1">
      <alignment horizontal="right"/>
      <protection hidden="1"/>
    </xf>
    <xf numFmtId="3" fontId="49" fillId="23" borderId="26" xfId="27" applyNumberFormat="1" applyFont="1" applyFill="1" applyBorder="1" applyAlignment="1" applyProtection="1">
      <alignment horizontal="right"/>
      <protection hidden="1"/>
    </xf>
    <xf numFmtId="38" fontId="48" fillId="18" borderId="0" xfId="18" applyNumberFormat="1" applyFont="1" applyFill="1" applyBorder="1" applyProtection="1">
      <protection hidden="1"/>
    </xf>
    <xf numFmtId="0" fontId="48" fillId="0" borderId="0" xfId="38" applyFont="1" applyProtection="1">
      <protection hidden="1"/>
    </xf>
    <xf numFmtId="172" fontId="18" fillId="23" borderId="12" xfId="27" applyNumberFormat="1" applyFont="1" applyFill="1" applyBorder="1" applyAlignment="1" applyProtection="1">
      <alignment horizontal="right"/>
      <protection hidden="1"/>
    </xf>
    <xf numFmtId="172" fontId="18" fillId="18" borderId="26" xfId="27" applyNumberFormat="1" applyFont="1" applyFill="1" applyBorder="1" applyAlignment="1" applyProtection="1">
      <alignment horizontal="right"/>
      <protection hidden="1"/>
    </xf>
    <xf numFmtId="172" fontId="18" fillId="23" borderId="26" xfId="27" applyNumberFormat="1" applyFont="1" applyFill="1" applyBorder="1" applyAlignment="1" applyProtection="1">
      <alignment horizontal="right"/>
      <protection hidden="1"/>
    </xf>
    <xf numFmtId="172" fontId="16" fillId="23" borderId="12" xfId="27" applyNumberFormat="1" applyFont="1" applyFill="1" applyBorder="1" applyAlignment="1" applyProtection="1">
      <alignment horizontal="right"/>
      <protection hidden="1"/>
    </xf>
    <xf numFmtId="172" fontId="16" fillId="18" borderId="26" xfId="27" applyNumberFormat="1" applyFont="1" applyFill="1" applyBorder="1" applyAlignment="1" applyProtection="1">
      <alignment horizontal="right"/>
      <protection hidden="1"/>
    </xf>
    <xf numFmtId="172" fontId="16" fillId="23" borderId="26" xfId="27" applyNumberFormat="1" applyFont="1" applyFill="1" applyBorder="1" applyAlignment="1" applyProtection="1">
      <alignment horizontal="right"/>
      <protection hidden="1"/>
    </xf>
    <xf numFmtId="38" fontId="19" fillId="18" borderId="0" xfId="18" applyNumberFormat="1" applyFont="1" applyFill="1" applyProtection="1">
      <protection hidden="1"/>
    </xf>
    <xf numFmtId="9" fontId="18" fillId="23" borderId="12" xfId="25" applyNumberFormat="1" applyFont="1" applyFill="1" applyBorder="1" applyAlignment="1" applyProtection="1">
      <alignment horizontal="right"/>
      <protection hidden="1"/>
    </xf>
    <xf numFmtId="9" fontId="18" fillId="18" borderId="26" xfId="25" applyFont="1" applyFill="1" applyBorder="1" applyAlignment="1" applyProtection="1">
      <alignment horizontal="right"/>
      <protection hidden="1"/>
    </xf>
    <xf numFmtId="9" fontId="18" fillId="23" borderId="26" xfId="25" applyFont="1" applyFill="1" applyBorder="1" applyAlignment="1" applyProtection="1">
      <alignment horizontal="right"/>
      <protection hidden="1"/>
    </xf>
    <xf numFmtId="9" fontId="18" fillId="18" borderId="26" xfId="25" applyNumberFormat="1" applyFont="1" applyFill="1" applyBorder="1" applyAlignment="1" applyProtection="1">
      <alignment horizontal="right"/>
      <protection hidden="1"/>
    </xf>
    <xf numFmtId="184" fontId="18" fillId="23" borderId="12" xfId="27" applyNumberFormat="1" applyFont="1" applyFill="1" applyBorder="1" applyAlignment="1" applyProtection="1">
      <alignment horizontal="right"/>
      <protection hidden="1"/>
    </xf>
    <xf numFmtId="184" fontId="18" fillId="18" borderId="26" xfId="27" applyNumberFormat="1" applyFont="1" applyFill="1" applyBorder="1" applyAlignment="1" applyProtection="1">
      <alignment horizontal="right"/>
      <protection hidden="1"/>
    </xf>
    <xf numFmtId="184" fontId="18" fillId="23" borderId="26" xfId="27" applyNumberFormat="1" applyFont="1" applyFill="1" applyBorder="1" applyAlignment="1" applyProtection="1">
      <alignment horizontal="right"/>
      <protection hidden="1"/>
    </xf>
    <xf numFmtId="38" fontId="48" fillId="18" borderId="0" xfId="18" applyNumberFormat="1" applyFont="1" applyFill="1" applyProtection="1">
      <protection hidden="1"/>
    </xf>
    <xf numFmtId="0" fontId="49" fillId="18" borderId="0" xfId="27" applyFont="1" applyFill="1" applyBorder="1" applyAlignment="1" applyProtection="1">
      <alignment horizontal="left" indent="1"/>
      <protection hidden="1"/>
    </xf>
    <xf numFmtId="0" fontId="18" fillId="18" borderId="0" xfId="27" applyFont="1" applyFill="1" applyBorder="1" applyAlignment="1" applyProtection="1">
      <alignment horizontal="left"/>
      <protection hidden="1"/>
    </xf>
    <xf numFmtId="184" fontId="16" fillId="23" borderId="12" xfId="27" applyNumberFormat="1" applyFont="1" applyFill="1" applyBorder="1" applyAlignment="1" applyProtection="1">
      <alignment horizontal="right"/>
      <protection hidden="1"/>
    </xf>
    <xf numFmtId="184" fontId="16" fillId="18" borderId="26" xfId="27" applyNumberFormat="1" applyFont="1" applyFill="1" applyBorder="1" applyAlignment="1" applyProtection="1">
      <alignment horizontal="right"/>
      <protection hidden="1"/>
    </xf>
    <xf numFmtId="184" fontId="16" fillId="23" borderId="26" xfId="27" applyNumberFormat="1" applyFont="1" applyFill="1" applyBorder="1" applyAlignment="1" applyProtection="1">
      <alignment horizontal="right"/>
      <protection hidden="1"/>
    </xf>
    <xf numFmtId="0" fontId="16" fillId="18" borderId="0" xfId="27" quotePrefix="1" applyFont="1" applyFill="1" applyBorder="1" applyAlignment="1" applyProtection="1">
      <protection hidden="1"/>
    </xf>
    <xf numFmtId="3" fontId="16" fillId="23" borderId="18" xfId="27" applyNumberFormat="1" applyFont="1" applyFill="1" applyBorder="1" applyAlignment="1" applyProtection="1">
      <alignment horizontal="right"/>
      <protection hidden="1"/>
    </xf>
    <xf numFmtId="3" fontId="16" fillId="18" borderId="13" xfId="27" applyNumberFormat="1" applyFont="1" applyFill="1" applyBorder="1" applyAlignment="1" applyProtection="1">
      <alignment horizontal="right"/>
      <protection hidden="1"/>
    </xf>
    <xf numFmtId="3" fontId="16" fillId="23" borderId="13" xfId="27" applyNumberFormat="1" applyFont="1" applyFill="1" applyBorder="1" applyAlignment="1" applyProtection="1">
      <alignment horizontal="right"/>
      <protection hidden="1"/>
    </xf>
    <xf numFmtId="3" fontId="16" fillId="23" borderId="12" xfId="18" applyNumberFormat="1" applyFont="1" applyFill="1" applyBorder="1" applyAlignment="1" applyProtection="1">
      <alignment horizontal="right"/>
      <protection hidden="1"/>
    </xf>
    <xf numFmtId="184" fontId="16" fillId="18" borderId="26" xfId="18" applyNumberFormat="1" applyFont="1" applyFill="1" applyBorder="1" applyAlignment="1" applyProtection="1">
      <alignment horizontal="right"/>
      <protection hidden="1"/>
    </xf>
    <xf numFmtId="164" fontId="16" fillId="18" borderId="26" xfId="18" applyNumberFormat="1" applyFont="1" applyFill="1" applyBorder="1" applyAlignment="1" applyProtection="1">
      <alignment horizontal="right"/>
      <protection hidden="1"/>
    </xf>
    <xf numFmtId="3" fontId="16" fillId="23" borderId="26" xfId="18" applyNumberFormat="1" applyFont="1" applyFill="1" applyBorder="1" applyAlignment="1" applyProtection="1">
      <alignment horizontal="right"/>
      <protection hidden="1"/>
    </xf>
    <xf numFmtId="171" fontId="16" fillId="18" borderId="26" xfId="18" applyNumberFormat="1" applyFont="1" applyFill="1" applyBorder="1" applyAlignment="1" applyProtection="1">
      <alignment horizontal="right"/>
      <protection hidden="1"/>
    </xf>
    <xf numFmtId="172" fontId="18" fillId="18" borderId="13" xfId="27" applyNumberFormat="1" applyFont="1" applyFill="1" applyBorder="1" applyAlignment="1" applyProtection="1">
      <alignment horizontal="right"/>
      <protection hidden="1"/>
    </xf>
    <xf numFmtId="190" fontId="18" fillId="18" borderId="13" xfId="25" applyNumberFormat="1" applyFont="1" applyFill="1" applyBorder="1" applyAlignment="1" applyProtection="1">
      <alignment horizontal="right"/>
      <protection hidden="1"/>
    </xf>
    <xf numFmtId="0" fontId="14" fillId="19" borderId="0" xfId="18" applyFont="1" applyFill="1" applyProtection="1">
      <protection hidden="1"/>
    </xf>
    <xf numFmtId="0" fontId="14" fillId="19" borderId="0" xfId="38" applyFont="1" applyFill="1" applyAlignment="1" applyProtection="1">
      <alignment horizontal="left"/>
      <protection hidden="1"/>
    </xf>
    <xf numFmtId="0" fontId="14" fillId="10" borderId="0" xfId="18" applyFont="1" applyFill="1" applyProtection="1">
      <protection hidden="1"/>
    </xf>
    <xf numFmtId="0" fontId="14" fillId="19" borderId="0" xfId="18" applyFont="1" applyFill="1" applyAlignment="1" applyProtection="1">
      <alignment horizontal="left"/>
      <protection hidden="1"/>
    </xf>
    <xf numFmtId="38" fontId="19" fillId="19" borderId="0" xfId="18" applyNumberFormat="1" applyFont="1" applyFill="1" applyBorder="1" applyProtection="1">
      <protection hidden="1"/>
    </xf>
    <xf numFmtId="3" fontId="16" fillId="18" borderId="0" xfId="38" applyNumberFormat="1" applyFont="1" applyFill="1" applyBorder="1" applyAlignment="1" applyProtection="1">
      <alignment horizontal="center"/>
      <protection hidden="1"/>
    </xf>
    <xf numFmtId="3" fontId="18" fillId="18" borderId="0" xfId="27" applyNumberFormat="1" applyFont="1" applyFill="1" applyBorder="1" applyAlignment="1" applyProtection="1">
      <alignment horizontal="right"/>
      <protection hidden="1"/>
    </xf>
    <xf numFmtId="0" fontId="16" fillId="18" borderId="0" xfId="38" applyNumberFormat="1" applyFont="1" applyFill="1" applyBorder="1" applyAlignment="1" applyProtection="1">
      <alignment horizontal="right"/>
      <protection hidden="1"/>
    </xf>
    <xf numFmtId="38" fontId="14" fillId="18" borderId="0" xfId="38" applyNumberFormat="1" applyFont="1" applyFill="1" applyBorder="1" applyAlignment="1" applyProtection="1">
      <alignment horizontal="right"/>
      <protection hidden="1"/>
    </xf>
    <xf numFmtId="0" fontId="14" fillId="19" borderId="0" xfId="38" applyFont="1" applyFill="1" applyBorder="1" applyProtection="1">
      <protection hidden="1"/>
    </xf>
    <xf numFmtId="38" fontId="16" fillId="19" borderId="0" xfId="22" applyNumberFormat="1" applyFont="1" applyFill="1" applyProtection="1">
      <protection hidden="1"/>
    </xf>
    <xf numFmtId="180" fontId="19" fillId="19" borderId="0" xfId="38" applyNumberFormat="1" applyFont="1" applyFill="1" applyBorder="1" applyAlignment="1" applyProtection="1">
      <alignment horizontal="center"/>
      <protection hidden="1"/>
    </xf>
    <xf numFmtId="38" fontId="19" fillId="19" borderId="0" xfId="19" applyNumberFormat="1" applyFont="1" applyFill="1" applyBorder="1" applyProtection="1">
      <protection hidden="1"/>
    </xf>
    <xf numFmtId="0" fontId="16" fillId="19" borderId="0" xfId="22" applyNumberFormat="1" applyFont="1" applyFill="1" applyBorder="1" applyAlignment="1" applyProtection="1">
      <alignment horizontal="center"/>
      <protection hidden="1"/>
    </xf>
    <xf numFmtId="0" fontId="19" fillId="19" borderId="0" xfId="27" applyFont="1" applyFill="1" applyAlignment="1" applyProtection="1">
      <alignment horizontal="right"/>
      <protection hidden="1"/>
    </xf>
    <xf numFmtId="38" fontId="14" fillId="19" borderId="0" xfId="19" applyNumberFormat="1" applyFont="1" applyFill="1" applyBorder="1" applyProtection="1">
      <protection hidden="1"/>
    </xf>
    <xf numFmtId="0" fontId="16" fillId="19" borderId="12" xfId="27" applyFont="1" applyFill="1" applyBorder="1" applyAlignment="1" applyProtection="1">
      <protection hidden="1"/>
    </xf>
    <xf numFmtId="164" fontId="18" fillId="22" borderId="12" xfId="27" applyNumberFormat="1" applyFont="1" applyFill="1" applyBorder="1" applyAlignment="1" applyProtection="1">
      <protection hidden="1"/>
    </xf>
    <xf numFmtId="164" fontId="18" fillId="19" borderId="26" xfId="27" applyNumberFormat="1" applyFont="1" applyFill="1" applyBorder="1" applyAlignment="1" applyProtection="1">
      <protection hidden="1"/>
    </xf>
    <xf numFmtId="164" fontId="14" fillId="19" borderId="26" xfId="27" applyNumberFormat="1" applyFont="1" applyFill="1" applyBorder="1" applyAlignment="1" applyProtection="1">
      <protection hidden="1"/>
    </xf>
    <xf numFmtId="164" fontId="18" fillId="22" borderId="26" xfId="27" applyNumberFormat="1" applyFont="1" applyFill="1" applyBorder="1" applyAlignment="1" applyProtection="1">
      <protection hidden="1"/>
    </xf>
    <xf numFmtId="0" fontId="18" fillId="19" borderId="26" xfId="27" applyFont="1" applyFill="1" applyBorder="1" applyAlignment="1" applyProtection="1">
      <protection hidden="1"/>
    </xf>
    <xf numFmtId="166" fontId="18" fillId="19" borderId="19" xfId="25" applyNumberFormat="1" applyFont="1" applyFill="1" applyBorder="1" applyAlignment="1" applyProtection="1">
      <protection hidden="1"/>
    </xf>
    <xf numFmtId="3" fontId="16" fillId="19" borderId="0" xfId="19" applyNumberFormat="1" applyFont="1" applyFill="1" applyBorder="1" applyAlignment="1" applyProtection="1">
      <alignment horizontal="center"/>
      <protection hidden="1"/>
    </xf>
    <xf numFmtId="0" fontId="18" fillId="19" borderId="0" xfId="27" quotePrefix="1" applyFont="1" applyFill="1" applyBorder="1" applyAlignment="1" applyProtection="1">
      <protection hidden="1"/>
    </xf>
    <xf numFmtId="166" fontId="18" fillId="22" borderId="12" xfId="27" applyNumberFormat="1" applyFont="1" applyFill="1" applyBorder="1" applyAlignment="1" applyProtection="1">
      <alignment horizontal="right"/>
      <protection hidden="1"/>
    </xf>
    <xf numFmtId="166" fontId="18" fillId="19" borderId="26" xfId="27" applyNumberFormat="1" applyFont="1" applyFill="1" applyBorder="1" applyAlignment="1" applyProtection="1">
      <alignment horizontal="right"/>
      <protection hidden="1"/>
    </xf>
    <xf numFmtId="166" fontId="14" fillId="19" borderId="26" xfId="27" applyNumberFormat="1" applyFont="1" applyFill="1" applyBorder="1" applyAlignment="1" applyProtection="1">
      <alignment horizontal="right"/>
      <protection hidden="1"/>
    </xf>
    <xf numFmtId="166" fontId="18" fillId="22" borderId="26" xfId="27" applyNumberFormat="1" applyFont="1" applyFill="1" applyBorder="1" applyAlignment="1" applyProtection="1">
      <alignment horizontal="right"/>
      <protection hidden="1"/>
    </xf>
    <xf numFmtId="164" fontId="18" fillId="22" borderId="12" xfId="27" applyNumberFormat="1" applyFont="1" applyFill="1" applyBorder="1" applyAlignment="1" applyProtection="1">
      <alignment horizontal="right"/>
      <protection hidden="1"/>
    </xf>
    <xf numFmtId="164" fontId="18" fillId="19" borderId="26" xfId="27" applyNumberFormat="1" applyFont="1" applyFill="1" applyBorder="1" applyAlignment="1" applyProtection="1">
      <alignment horizontal="right"/>
      <protection hidden="1"/>
    </xf>
    <xf numFmtId="164" fontId="14" fillId="19" borderId="26" xfId="27" applyNumberFormat="1" applyFont="1" applyFill="1" applyBorder="1" applyAlignment="1" applyProtection="1">
      <alignment horizontal="right"/>
      <protection hidden="1"/>
    </xf>
    <xf numFmtId="164" fontId="18" fillId="22" borderId="26" xfId="27" applyNumberFormat="1" applyFont="1" applyFill="1" applyBorder="1" applyAlignment="1" applyProtection="1">
      <alignment horizontal="right"/>
      <protection hidden="1"/>
    </xf>
    <xf numFmtId="3" fontId="18" fillId="19" borderId="26" xfId="27" applyNumberFormat="1" applyFont="1" applyFill="1" applyBorder="1" applyAlignment="1" applyProtection="1">
      <alignment horizontal="right"/>
      <protection hidden="1"/>
    </xf>
    <xf numFmtId="0" fontId="16" fillId="19" borderId="0" xfId="19" applyNumberFormat="1" applyFont="1" applyFill="1" applyBorder="1" applyAlignment="1" applyProtection="1">
      <alignment horizontal="center"/>
      <protection hidden="1"/>
    </xf>
    <xf numFmtId="177" fontId="16" fillId="19" borderId="26" xfId="27" applyNumberFormat="1" applyFont="1" applyFill="1" applyBorder="1" applyAlignment="1" applyProtection="1">
      <alignment horizontal="right"/>
      <protection hidden="1"/>
    </xf>
    <xf numFmtId="177" fontId="19" fillId="19" borderId="26" xfId="27" applyNumberFormat="1" applyFont="1" applyFill="1" applyBorder="1" applyAlignment="1" applyProtection="1">
      <alignment horizontal="right"/>
      <protection hidden="1"/>
    </xf>
    <xf numFmtId="177" fontId="16" fillId="22" borderId="26" xfId="27" applyNumberFormat="1" applyFont="1" applyFill="1" applyBorder="1" applyAlignment="1" applyProtection="1">
      <alignment horizontal="right"/>
      <protection hidden="1"/>
    </xf>
    <xf numFmtId="177" fontId="18" fillId="19" borderId="26" xfId="27" applyNumberFormat="1" applyFont="1" applyFill="1" applyBorder="1" applyAlignment="1" applyProtection="1">
      <alignment horizontal="right"/>
      <protection hidden="1"/>
    </xf>
    <xf numFmtId="177" fontId="14" fillId="19" borderId="26" xfId="27" applyNumberFormat="1" applyFont="1" applyFill="1" applyBorder="1" applyAlignment="1" applyProtection="1">
      <alignment horizontal="right"/>
      <protection hidden="1"/>
    </xf>
    <xf numFmtId="177" fontId="18" fillId="22" borderId="26" xfId="27" applyNumberFormat="1" applyFont="1" applyFill="1" applyBorder="1" applyAlignment="1" applyProtection="1">
      <alignment horizontal="right"/>
      <protection hidden="1"/>
    </xf>
    <xf numFmtId="0" fontId="18" fillId="19" borderId="0" xfId="27" applyFont="1" applyFill="1" applyBorder="1" applyAlignment="1" applyProtection="1">
      <protection hidden="1"/>
    </xf>
    <xf numFmtId="9" fontId="18" fillId="22" borderId="12" xfId="27" applyNumberFormat="1" applyFont="1" applyFill="1" applyBorder="1" applyAlignment="1" applyProtection="1">
      <alignment horizontal="right"/>
      <protection hidden="1"/>
    </xf>
    <xf numFmtId="9" fontId="18" fillId="19" borderId="26" xfId="27" applyNumberFormat="1" applyFont="1" applyFill="1" applyBorder="1" applyAlignment="1" applyProtection="1">
      <alignment horizontal="right"/>
      <protection hidden="1"/>
    </xf>
    <xf numFmtId="9" fontId="14" fillId="19" borderId="26" xfId="27" applyNumberFormat="1" applyFont="1" applyFill="1" applyBorder="1" applyAlignment="1" applyProtection="1">
      <alignment horizontal="right"/>
      <protection hidden="1"/>
    </xf>
    <xf numFmtId="9" fontId="18" fillId="22" borderId="26" xfId="27" applyNumberFormat="1" applyFont="1" applyFill="1" applyBorder="1" applyAlignment="1" applyProtection="1">
      <alignment horizontal="right"/>
      <protection hidden="1"/>
    </xf>
    <xf numFmtId="0" fontId="18" fillId="22" borderId="12" xfId="27" applyFont="1" applyFill="1" applyBorder="1" applyAlignment="1" applyProtection="1">
      <alignment horizontal="right"/>
      <protection hidden="1"/>
    </xf>
    <xf numFmtId="0" fontId="18" fillId="19" borderId="26" xfId="27" applyFont="1" applyFill="1" applyBorder="1" applyAlignment="1" applyProtection="1">
      <alignment horizontal="right"/>
      <protection hidden="1"/>
    </xf>
    <xf numFmtId="0" fontId="14" fillId="19" borderId="26" xfId="27" applyFont="1" applyFill="1" applyBorder="1" applyAlignment="1" applyProtection="1">
      <alignment horizontal="right"/>
      <protection hidden="1"/>
    </xf>
    <xf numFmtId="0" fontId="18" fillId="22" borderId="26" xfId="27" applyFont="1" applyFill="1" applyBorder="1" applyAlignment="1" applyProtection="1">
      <alignment horizontal="right"/>
      <protection hidden="1"/>
    </xf>
    <xf numFmtId="169" fontId="16" fillId="22" borderId="12" xfId="27" applyNumberFormat="1" applyFont="1" applyFill="1" applyBorder="1" applyAlignment="1" applyProtection="1">
      <alignment horizontal="right"/>
      <protection hidden="1"/>
    </xf>
    <xf numFmtId="169" fontId="16" fillId="19" borderId="26" xfId="27" applyNumberFormat="1" applyFont="1" applyFill="1" applyBorder="1" applyAlignment="1" applyProtection="1">
      <alignment horizontal="right"/>
      <protection hidden="1"/>
    </xf>
    <xf numFmtId="169" fontId="19" fillId="19" borderId="26" xfId="27" applyNumberFormat="1" applyFont="1" applyFill="1" applyBorder="1" applyAlignment="1" applyProtection="1">
      <alignment horizontal="right"/>
      <protection hidden="1"/>
    </xf>
    <xf numFmtId="169" fontId="16" fillId="22" borderId="26" xfId="27" applyNumberFormat="1" applyFont="1" applyFill="1" applyBorder="1" applyAlignment="1" applyProtection="1">
      <alignment horizontal="right"/>
      <protection hidden="1"/>
    </xf>
    <xf numFmtId="0" fontId="18" fillId="22" borderId="21" xfId="27" applyFont="1" applyFill="1" applyBorder="1" applyAlignment="1" applyProtection="1">
      <alignment horizontal="right"/>
      <protection hidden="1"/>
    </xf>
    <xf numFmtId="0" fontId="18" fillId="19" borderId="10" xfId="27" applyFont="1" applyFill="1" applyBorder="1" applyAlignment="1" applyProtection="1">
      <alignment horizontal="right"/>
      <protection hidden="1"/>
    </xf>
    <xf numFmtId="0" fontId="14" fillId="19" borderId="10" xfId="27" applyFont="1" applyFill="1" applyBorder="1" applyAlignment="1" applyProtection="1">
      <alignment horizontal="right"/>
      <protection hidden="1"/>
    </xf>
    <xf numFmtId="0" fontId="18" fillId="22" borderId="10" xfId="27" applyFont="1" applyFill="1" applyBorder="1" applyAlignment="1" applyProtection="1">
      <alignment horizontal="right"/>
      <protection hidden="1"/>
    </xf>
    <xf numFmtId="190" fontId="18" fillId="19" borderId="27" xfId="25" applyNumberFormat="1" applyFont="1" applyFill="1" applyBorder="1" applyAlignment="1" applyProtection="1">
      <alignment horizontal="right"/>
      <protection hidden="1"/>
    </xf>
    <xf numFmtId="169" fontId="18" fillId="22" borderId="12" xfId="27" applyNumberFormat="1" applyFont="1" applyFill="1" applyBorder="1" applyAlignment="1" applyProtection="1">
      <alignment horizontal="right"/>
      <protection hidden="1"/>
    </xf>
    <xf numFmtId="169" fontId="18" fillId="19" borderId="26" xfId="27" applyNumberFormat="1" applyFont="1" applyFill="1" applyBorder="1" applyAlignment="1" applyProtection="1">
      <alignment horizontal="right"/>
      <protection hidden="1"/>
    </xf>
    <xf numFmtId="169" fontId="14" fillId="19" borderId="26" xfId="27" applyNumberFormat="1" applyFont="1" applyFill="1" applyBorder="1" applyAlignment="1" applyProtection="1">
      <alignment horizontal="right"/>
      <protection hidden="1"/>
    </xf>
    <xf numFmtId="169" fontId="18" fillId="22" borderId="26" xfId="27" applyNumberFormat="1" applyFont="1" applyFill="1" applyBorder="1" applyAlignment="1" applyProtection="1">
      <alignment horizontal="right"/>
      <protection hidden="1"/>
    </xf>
    <xf numFmtId="49" fontId="18" fillId="19" borderId="0" xfId="27" quotePrefix="1" applyNumberFormat="1" applyFont="1" applyFill="1" applyBorder="1" applyAlignment="1" applyProtection="1">
      <protection hidden="1"/>
    </xf>
    <xf numFmtId="3" fontId="16" fillId="22" borderId="12" xfId="27" applyNumberFormat="1" applyFont="1" applyFill="1" applyBorder="1" applyAlignment="1" applyProtection="1">
      <alignment horizontal="right"/>
      <protection hidden="1"/>
    </xf>
    <xf numFmtId="3" fontId="16" fillId="19" borderId="26" xfId="27" applyNumberFormat="1" applyFont="1" applyFill="1" applyBorder="1" applyAlignment="1" applyProtection="1">
      <alignment horizontal="right"/>
      <protection hidden="1"/>
    </xf>
    <xf numFmtId="3" fontId="19" fillId="19" borderId="26" xfId="27" applyNumberFormat="1" applyFont="1" applyFill="1" applyBorder="1" applyAlignment="1" applyProtection="1">
      <alignment horizontal="right"/>
      <protection hidden="1"/>
    </xf>
    <xf numFmtId="3" fontId="16" fillId="22" borderId="26" xfId="27" applyNumberFormat="1" applyFont="1" applyFill="1" applyBorder="1" applyAlignment="1" applyProtection="1">
      <alignment horizontal="right"/>
      <protection hidden="1"/>
    </xf>
    <xf numFmtId="38" fontId="14" fillId="19" borderId="0" xfId="19" applyNumberFormat="1" applyFont="1" applyFill="1" applyProtection="1">
      <protection hidden="1"/>
    </xf>
    <xf numFmtId="0" fontId="16" fillId="19" borderId="12" xfId="27" applyFont="1" applyFill="1" applyBorder="1" applyAlignment="1" applyProtection="1">
      <alignment vertical="center"/>
      <protection hidden="1"/>
    </xf>
    <xf numFmtId="9" fontId="16" fillId="22" borderId="12" xfId="27" applyNumberFormat="1" applyFont="1" applyFill="1" applyBorder="1" applyAlignment="1" applyProtection="1">
      <alignment horizontal="right"/>
      <protection hidden="1"/>
    </xf>
    <xf numFmtId="9" fontId="16" fillId="19" borderId="26" xfId="27" applyNumberFormat="1" applyFont="1" applyFill="1" applyBorder="1" applyAlignment="1" applyProtection="1">
      <alignment horizontal="right"/>
      <protection hidden="1"/>
    </xf>
    <xf numFmtId="9" fontId="19" fillId="19" borderId="26" xfId="27" applyNumberFormat="1" applyFont="1" applyFill="1" applyBorder="1" applyAlignment="1" applyProtection="1">
      <alignment horizontal="right"/>
      <protection hidden="1"/>
    </xf>
    <xf numFmtId="9" fontId="16" fillId="22" borderId="26" xfId="27" applyNumberFormat="1" applyFont="1" applyFill="1" applyBorder="1" applyAlignment="1" applyProtection="1">
      <alignment horizontal="right"/>
      <protection hidden="1"/>
    </xf>
    <xf numFmtId="9" fontId="18" fillId="19" borderId="0" xfId="27" applyNumberFormat="1" applyFont="1" applyFill="1" applyBorder="1" applyAlignment="1" applyProtection="1">
      <alignment horizontal="right"/>
      <protection hidden="1"/>
    </xf>
    <xf numFmtId="9" fontId="14" fillId="19" borderId="0" xfId="27" applyNumberFormat="1" applyFont="1" applyFill="1" applyBorder="1" applyAlignment="1" applyProtection="1">
      <alignment horizontal="right"/>
      <protection hidden="1"/>
    </xf>
    <xf numFmtId="0" fontId="14" fillId="10" borderId="0" xfId="38" applyFont="1" applyFill="1" applyBorder="1" applyProtection="1">
      <protection hidden="1"/>
    </xf>
    <xf numFmtId="166" fontId="14" fillId="19" borderId="0" xfId="25" applyNumberFormat="1" applyFont="1" applyFill="1" applyProtection="1">
      <protection hidden="1"/>
    </xf>
    <xf numFmtId="38" fontId="19" fillId="19" borderId="0" xfId="19" applyNumberFormat="1" applyFont="1" applyFill="1" applyProtection="1">
      <protection hidden="1"/>
    </xf>
    <xf numFmtId="3" fontId="18" fillId="19" borderId="0" xfId="19" applyNumberFormat="1" applyFont="1" applyFill="1" applyBorder="1" applyAlignment="1" applyProtection="1">
      <alignment horizontal="center"/>
      <protection hidden="1"/>
    </xf>
    <xf numFmtId="3" fontId="18" fillId="22" borderId="12" xfId="27" applyNumberFormat="1" applyFont="1" applyFill="1" applyBorder="1" applyAlignment="1" applyProtection="1">
      <alignment horizontal="right"/>
      <protection hidden="1"/>
    </xf>
    <xf numFmtId="3" fontId="18" fillId="22" borderId="26" xfId="27" applyNumberFormat="1" applyFont="1" applyFill="1" applyBorder="1" applyAlignment="1" applyProtection="1">
      <alignment horizontal="right"/>
      <protection hidden="1"/>
    </xf>
    <xf numFmtId="49" fontId="18" fillId="19" borderId="0" xfId="27" applyNumberFormat="1" applyFont="1" applyFill="1" applyBorder="1" applyAlignment="1" applyProtection="1">
      <protection hidden="1"/>
    </xf>
    <xf numFmtId="0" fontId="18" fillId="19" borderId="0" xfId="22" applyNumberFormat="1" applyFont="1" applyFill="1" applyBorder="1" applyAlignment="1" applyProtection="1">
      <alignment horizontal="center"/>
      <protection hidden="1"/>
    </xf>
    <xf numFmtId="0" fontId="14" fillId="19" borderId="0" xfId="27" applyFont="1" applyFill="1" applyAlignment="1" applyProtection="1">
      <alignment horizontal="right"/>
      <protection hidden="1"/>
    </xf>
    <xf numFmtId="168" fontId="16" fillId="22" borderId="12" xfId="4" applyNumberFormat="1" applyFont="1" applyFill="1" applyBorder="1" applyAlignment="1" applyProtection="1">
      <alignment horizontal="right"/>
      <protection hidden="1"/>
    </xf>
    <xf numFmtId="168" fontId="16" fillId="19" borderId="26" xfId="4" applyNumberFormat="1" applyFont="1" applyFill="1" applyBorder="1" applyAlignment="1" applyProtection="1">
      <alignment horizontal="right"/>
      <protection hidden="1"/>
    </xf>
    <xf numFmtId="168" fontId="16" fillId="22" borderId="26" xfId="4" applyNumberFormat="1" applyFont="1" applyFill="1" applyBorder="1" applyAlignment="1" applyProtection="1">
      <alignment horizontal="right"/>
      <protection hidden="1"/>
    </xf>
    <xf numFmtId="0" fontId="16" fillId="19" borderId="0" xfId="27" applyFont="1" applyFill="1" applyBorder="1" applyAlignment="1" applyProtection="1">
      <protection hidden="1"/>
    </xf>
    <xf numFmtId="164" fontId="16" fillId="22" borderId="12" xfId="27" applyNumberFormat="1" applyFont="1" applyFill="1" applyBorder="1" applyAlignment="1" applyProtection="1">
      <alignment horizontal="right"/>
      <protection hidden="1"/>
    </xf>
    <xf numFmtId="164" fontId="16" fillId="19" borderId="26" xfId="27" applyNumberFormat="1" applyFont="1" applyFill="1" applyBorder="1" applyAlignment="1" applyProtection="1">
      <alignment horizontal="right"/>
      <protection hidden="1"/>
    </xf>
    <xf numFmtId="164" fontId="16" fillId="22" borderId="26" xfId="27" applyNumberFormat="1" applyFont="1" applyFill="1" applyBorder="1" applyAlignment="1" applyProtection="1">
      <alignment horizontal="right"/>
      <protection hidden="1"/>
    </xf>
    <xf numFmtId="0" fontId="16" fillId="19" borderId="1" xfId="27" applyFont="1" applyFill="1" applyBorder="1" applyAlignment="1" applyProtection="1">
      <protection hidden="1"/>
    </xf>
    <xf numFmtId="177" fontId="18" fillId="22" borderId="22" xfId="27" applyNumberFormat="1" applyFont="1" applyFill="1" applyBorder="1" applyAlignment="1" applyProtection="1">
      <alignment horizontal="right"/>
      <protection hidden="1"/>
    </xf>
    <xf numFmtId="177" fontId="18" fillId="19" borderId="0" xfId="27" applyNumberFormat="1" applyFont="1" applyFill="1" applyBorder="1" applyAlignment="1" applyProtection="1">
      <alignment horizontal="right"/>
      <protection hidden="1"/>
    </xf>
    <xf numFmtId="190" fontId="18" fillId="19" borderId="11" xfId="25" applyNumberFormat="1" applyFont="1" applyFill="1" applyBorder="1" applyAlignment="1" applyProtection="1">
      <alignment horizontal="right"/>
      <protection hidden="1"/>
    </xf>
    <xf numFmtId="0" fontId="16" fillId="19" borderId="0" xfId="20" applyNumberFormat="1" applyFont="1" applyFill="1" applyBorder="1" applyAlignment="1" applyProtection="1">
      <alignment horizontal="center"/>
      <protection hidden="1"/>
    </xf>
    <xf numFmtId="0" fontId="16" fillId="19" borderId="13" xfId="27" applyNumberFormat="1" applyFont="1" applyFill="1" applyBorder="1" applyAlignment="1" applyProtection="1">
      <alignment horizontal="right"/>
      <protection hidden="1"/>
    </xf>
    <xf numFmtId="0" fontId="16" fillId="19" borderId="13" xfId="27" applyFont="1" applyFill="1" applyBorder="1" applyAlignment="1" applyProtection="1">
      <alignment horizontal="right"/>
      <protection hidden="1"/>
    </xf>
    <xf numFmtId="190" fontId="18" fillId="19" borderId="13" xfId="25" applyNumberFormat="1" applyFont="1" applyFill="1" applyBorder="1" applyAlignment="1" applyProtection="1">
      <alignment horizontal="right"/>
      <protection hidden="1"/>
    </xf>
    <xf numFmtId="38" fontId="47" fillId="10" borderId="0" xfId="22" applyNumberFormat="1" applyFont="1" applyFill="1" applyProtection="1">
      <protection hidden="1"/>
    </xf>
    <xf numFmtId="38" fontId="14" fillId="10" borderId="0" xfId="19" applyNumberFormat="1" applyFont="1" applyFill="1" applyBorder="1" applyProtection="1">
      <protection hidden="1"/>
    </xf>
    <xf numFmtId="38" fontId="14" fillId="10" borderId="0" xfId="19" applyNumberFormat="1" applyFont="1" applyFill="1" applyProtection="1">
      <protection hidden="1"/>
    </xf>
    <xf numFmtId="0" fontId="14" fillId="10" borderId="0" xfId="22" applyFont="1" applyFill="1" applyBorder="1" applyProtection="1">
      <protection hidden="1"/>
    </xf>
    <xf numFmtId="0" fontId="2" fillId="21" borderId="0" xfId="38" applyFont="1" applyFill="1" applyProtection="1">
      <protection hidden="1"/>
    </xf>
    <xf numFmtId="0" fontId="3" fillId="9" borderId="0" xfId="17" applyFont="1" applyFill="1" applyProtection="1">
      <protection hidden="1"/>
    </xf>
    <xf numFmtId="180" fontId="44" fillId="21" borderId="24" xfId="27" applyNumberFormat="1" applyFont="1" applyFill="1" applyBorder="1" applyAlignment="1" applyProtection="1">
      <alignment horizontal="left"/>
      <protection hidden="1"/>
    </xf>
    <xf numFmtId="169" fontId="10" fillId="19" borderId="0" xfId="26" applyNumberFormat="1" applyFont="1" applyFill="1" applyBorder="1" applyProtection="1">
      <protection hidden="1"/>
    </xf>
    <xf numFmtId="0" fontId="10" fillId="19" borderId="0" xfId="26" applyFont="1" applyFill="1" applyBorder="1" applyAlignment="1" applyProtection="1">
      <alignment horizontal="right"/>
      <protection hidden="1"/>
    </xf>
    <xf numFmtId="15" fontId="10" fillId="19" borderId="0" xfId="26" applyNumberFormat="1" applyFont="1" applyFill="1" applyBorder="1" applyProtection="1">
      <protection hidden="1"/>
    </xf>
    <xf numFmtId="16" fontId="24" fillId="19" borderId="0" xfId="26" applyNumberFormat="1" applyFont="1" applyFill="1" applyBorder="1" applyAlignment="1" applyProtection="1">
      <alignment horizontal="right"/>
      <protection hidden="1"/>
    </xf>
    <xf numFmtId="0" fontId="10" fillId="19" borderId="0" xfId="26" applyFont="1" applyFill="1" applyBorder="1" applyAlignment="1" applyProtection="1">
      <alignment horizontal="center"/>
      <protection hidden="1"/>
    </xf>
    <xf numFmtId="0" fontId="10" fillId="19" borderId="0" xfId="26" applyFont="1" applyFill="1" applyBorder="1" applyAlignment="1" applyProtection="1">
      <alignment horizontal="right" wrapText="1"/>
      <protection hidden="1"/>
    </xf>
    <xf numFmtId="0" fontId="10" fillId="19" borderId="0" xfId="26" applyFont="1" applyFill="1" applyBorder="1" applyProtection="1">
      <protection hidden="1"/>
    </xf>
    <xf numFmtId="3" fontId="10" fillId="19" borderId="0" xfId="26" applyNumberFormat="1" applyFont="1" applyFill="1" applyBorder="1" applyAlignment="1" applyProtection="1">
      <alignment horizontal="center"/>
      <protection hidden="1"/>
    </xf>
    <xf numFmtId="0" fontId="3" fillId="0" borderId="0" xfId="29" applyFont="1" applyFill="1" applyProtection="1">
      <protection hidden="1"/>
    </xf>
    <xf numFmtId="0" fontId="3" fillId="19" borderId="0" xfId="17" applyFont="1" applyFill="1" applyProtection="1">
      <protection hidden="1"/>
    </xf>
    <xf numFmtId="15" fontId="10" fillId="19" borderId="0" xfId="26" applyNumberFormat="1" applyFont="1" applyFill="1" applyBorder="1" applyAlignment="1" applyProtection="1">
      <alignment horizontal="right"/>
      <protection hidden="1"/>
    </xf>
    <xf numFmtId="15" fontId="10" fillId="19" borderId="0" xfId="26" applyNumberFormat="1" applyFont="1" applyFill="1" applyBorder="1" applyAlignment="1" applyProtection="1">
      <alignment horizontal="center"/>
      <protection hidden="1"/>
    </xf>
    <xf numFmtId="15" fontId="10" fillId="19" borderId="0" xfId="26" applyNumberFormat="1" applyFont="1" applyFill="1" applyBorder="1" applyAlignment="1" applyProtection="1">
      <alignment wrapText="1"/>
      <protection hidden="1"/>
    </xf>
    <xf numFmtId="170" fontId="11" fillId="19" borderId="0" xfId="27" applyNumberFormat="1" applyFont="1" applyFill="1" applyBorder="1" applyAlignment="1" applyProtection="1">
      <protection hidden="1"/>
    </xf>
    <xf numFmtId="0" fontId="3" fillId="0" borderId="0" xfId="29" applyFont="1" applyFill="1" applyAlignment="1" applyProtection="1">
      <alignment vertical="top"/>
      <protection hidden="1"/>
    </xf>
    <xf numFmtId="0" fontId="3" fillId="19" borderId="0" xfId="17" applyFont="1" applyFill="1" applyAlignment="1" applyProtection="1">
      <alignment wrapText="1"/>
      <protection hidden="1"/>
    </xf>
    <xf numFmtId="0" fontId="10" fillId="19" borderId="0" xfId="26" applyFont="1" applyFill="1" applyBorder="1" applyAlignment="1" applyProtection="1">
      <alignment wrapText="1"/>
      <protection hidden="1"/>
    </xf>
    <xf numFmtId="0" fontId="69" fillId="19" borderId="0" xfId="26" applyFont="1" applyFill="1" applyBorder="1" applyAlignment="1" applyProtection="1">
      <alignment horizontal="right" wrapText="1"/>
      <protection hidden="1"/>
    </xf>
    <xf numFmtId="169" fontId="69" fillId="19" borderId="0" xfId="26" applyNumberFormat="1" applyFont="1" applyFill="1" applyBorder="1" applyAlignment="1" applyProtection="1">
      <alignment horizontal="right" wrapText="1"/>
      <protection hidden="1"/>
    </xf>
    <xf numFmtId="15" fontId="69" fillId="18" borderId="0" xfId="26" applyNumberFormat="1" applyFont="1" applyFill="1" applyBorder="1" applyAlignment="1" applyProtection="1">
      <alignment horizontal="right" wrapText="1"/>
      <protection hidden="1"/>
    </xf>
    <xf numFmtId="0" fontId="69" fillId="18" borderId="0" xfId="26" applyFont="1" applyFill="1" applyBorder="1" applyAlignment="1" applyProtection="1">
      <alignment horizontal="right" wrapText="1"/>
      <protection hidden="1"/>
    </xf>
    <xf numFmtId="15" fontId="69" fillId="19" borderId="0" xfId="26" applyNumberFormat="1" applyFont="1" applyFill="1" applyBorder="1" applyAlignment="1" applyProtection="1">
      <alignment horizontal="right" wrapText="1"/>
      <protection hidden="1"/>
    </xf>
    <xf numFmtId="0" fontId="69" fillId="19" borderId="0" xfId="26" applyFont="1" applyFill="1" applyBorder="1" applyAlignment="1" applyProtection="1">
      <alignment horizontal="center" wrapText="1"/>
      <protection hidden="1"/>
    </xf>
    <xf numFmtId="0" fontId="69" fillId="19" borderId="0" xfId="26" applyFont="1" applyFill="1" applyBorder="1" applyAlignment="1" applyProtection="1">
      <alignment horizontal="left" wrapText="1"/>
      <protection hidden="1"/>
    </xf>
    <xf numFmtId="15" fontId="10" fillId="19" borderId="0" xfId="26" applyNumberFormat="1" applyFont="1" applyFill="1" applyBorder="1" applyAlignment="1" applyProtection="1">
      <alignment horizontal="center" vertical="top" wrapText="1"/>
      <protection hidden="1"/>
    </xf>
    <xf numFmtId="0" fontId="3" fillId="0" borderId="0" xfId="29" applyFont="1" applyFill="1" applyAlignment="1" applyProtection="1">
      <alignment vertical="top" wrapText="1"/>
      <protection hidden="1"/>
    </xf>
    <xf numFmtId="0" fontId="3" fillId="9" borderId="0" xfId="17" applyFont="1" applyFill="1" applyAlignment="1" applyProtection="1">
      <alignment wrapText="1"/>
      <protection hidden="1"/>
    </xf>
    <xf numFmtId="0" fontId="25" fillId="19" borderId="0" xfId="26" applyFont="1" applyFill="1" applyBorder="1" applyAlignment="1" applyProtection="1">
      <alignment horizontal="center" vertical="top"/>
      <protection hidden="1"/>
    </xf>
    <xf numFmtId="0" fontId="11" fillId="18" borderId="33" xfId="27" applyFont="1" applyFill="1" applyBorder="1" applyAlignment="1" applyProtection="1">
      <alignment wrapText="1"/>
      <protection hidden="1"/>
    </xf>
    <xf numFmtId="0" fontId="11" fillId="18" borderId="34" xfId="27" applyFont="1" applyFill="1" applyBorder="1" applyAlignment="1" applyProtection="1">
      <alignment horizontal="center" wrapText="1"/>
      <protection hidden="1"/>
    </xf>
    <xf numFmtId="169" fontId="11" fillId="18" borderId="34" xfId="27" applyNumberFormat="1" applyFont="1" applyFill="1" applyBorder="1" applyAlignment="1" applyProtection="1">
      <alignment horizontal="center" wrapText="1"/>
      <protection hidden="1"/>
    </xf>
    <xf numFmtId="1" fontId="11" fillId="19" borderId="34" xfId="27" applyNumberFormat="1" applyFont="1" applyFill="1" applyBorder="1" applyAlignment="1" applyProtection="1">
      <alignment wrapText="1"/>
      <protection hidden="1"/>
    </xf>
    <xf numFmtId="169" fontId="11" fillId="19" borderId="34" xfId="27" applyNumberFormat="1" applyFont="1" applyFill="1" applyBorder="1" applyAlignment="1" applyProtection="1">
      <alignment wrapText="1"/>
      <protection hidden="1"/>
    </xf>
    <xf numFmtId="176" fontId="11" fillId="18" borderId="34" xfId="27" applyNumberFormat="1" applyFont="1" applyFill="1" applyBorder="1" applyAlignment="1" applyProtection="1">
      <alignment horizontal="right" wrapText="1"/>
      <protection hidden="1"/>
    </xf>
    <xf numFmtId="15" fontId="11" fillId="18" borderId="34" xfId="27" applyNumberFormat="1" applyFont="1" applyFill="1" applyBorder="1" applyAlignment="1" applyProtection="1">
      <alignment horizontal="right" wrapText="1"/>
      <protection hidden="1"/>
    </xf>
    <xf numFmtId="15" fontId="11" fillId="18" borderId="35" xfId="27" quotePrefix="1" applyNumberFormat="1" applyFont="1" applyFill="1" applyBorder="1" applyAlignment="1" applyProtection="1">
      <alignment horizontal="right" wrapText="1"/>
      <protection hidden="1"/>
    </xf>
    <xf numFmtId="169" fontId="11" fillId="18" borderId="34" xfId="27" applyNumberFormat="1" applyFont="1" applyFill="1" applyBorder="1" applyAlignment="1" applyProtection="1">
      <alignment wrapText="1"/>
      <protection hidden="1"/>
    </xf>
    <xf numFmtId="169" fontId="11" fillId="18" borderId="34" xfId="27" applyNumberFormat="1" applyFont="1" applyFill="1" applyBorder="1" applyAlignment="1" applyProtection="1">
      <alignment horizontal="left" wrapText="1"/>
      <protection hidden="1"/>
    </xf>
    <xf numFmtId="170" fontId="11" fillId="18" borderId="36" xfId="27" applyNumberFormat="1" applyFont="1" applyFill="1" applyBorder="1" applyAlignment="1" applyProtection="1">
      <alignment horizontal="center" wrapText="1"/>
      <protection hidden="1"/>
    </xf>
    <xf numFmtId="170" fontId="11" fillId="19" borderId="0" xfId="27" applyNumberFormat="1" applyFont="1" applyFill="1" applyBorder="1" applyAlignment="1" applyProtection="1">
      <alignment wrapText="1"/>
      <protection hidden="1"/>
    </xf>
    <xf numFmtId="1" fontId="10" fillId="19" borderId="0" xfId="26" applyNumberFormat="1" applyFont="1" applyFill="1" applyBorder="1" applyProtection="1">
      <protection hidden="1"/>
    </xf>
    <xf numFmtId="15" fontId="10" fillId="19" borderId="0" xfId="26" applyNumberFormat="1" applyFont="1" applyFill="1" applyBorder="1" applyAlignment="1" applyProtection="1">
      <alignment horizontal="left"/>
      <protection hidden="1"/>
    </xf>
    <xf numFmtId="0" fontId="11" fillId="18" borderId="33" xfId="27" applyFont="1" applyFill="1" applyBorder="1" applyAlignment="1" applyProtection="1">
      <protection hidden="1"/>
    </xf>
    <xf numFmtId="1" fontId="11" fillId="18" borderId="34" xfId="27" applyNumberFormat="1" applyFont="1" applyFill="1" applyBorder="1" applyAlignment="1" applyProtection="1">
      <alignment wrapText="1"/>
      <protection hidden="1"/>
    </xf>
    <xf numFmtId="185" fontId="11" fillId="18" borderId="34" xfId="27" applyNumberFormat="1" applyFont="1" applyFill="1" applyBorder="1" applyAlignment="1" applyProtection="1">
      <alignment horizontal="right" wrapText="1"/>
      <protection hidden="1"/>
    </xf>
    <xf numFmtId="186" fontId="11" fillId="18" borderId="35" xfId="27" quotePrefix="1" applyNumberFormat="1" applyFont="1" applyFill="1" applyBorder="1" applyAlignment="1" applyProtection="1">
      <alignment horizontal="right" wrapText="1"/>
      <protection hidden="1"/>
    </xf>
    <xf numFmtId="0" fontId="68" fillId="18" borderId="37" xfId="27" applyFont="1" applyFill="1" applyBorder="1" applyAlignment="1" applyProtection="1">
      <protection hidden="1"/>
    </xf>
    <xf numFmtId="0" fontId="68" fillId="18" borderId="38" xfId="27" applyFont="1" applyFill="1" applyBorder="1" applyAlignment="1" applyProtection="1">
      <alignment horizontal="center"/>
      <protection hidden="1"/>
    </xf>
    <xf numFmtId="169" fontId="68" fillId="18" borderId="38" xfId="27" applyNumberFormat="1" applyFont="1" applyFill="1" applyBorder="1" applyAlignment="1" applyProtection="1">
      <alignment horizontal="center"/>
      <protection hidden="1"/>
    </xf>
    <xf numFmtId="1" fontId="68" fillId="18" borderId="38" xfId="27" applyNumberFormat="1" applyFont="1" applyFill="1" applyBorder="1" applyAlignment="1" applyProtection="1">
      <protection hidden="1"/>
    </xf>
    <xf numFmtId="169" fontId="68" fillId="18" borderId="39" xfId="27" applyNumberFormat="1" applyFont="1" applyFill="1" applyBorder="1" applyAlignment="1" applyProtection="1">
      <protection hidden="1"/>
    </xf>
    <xf numFmtId="10" fontId="3" fillId="19" borderId="0" xfId="26" applyNumberFormat="1" applyFont="1" applyFill="1" applyBorder="1" applyAlignment="1" applyProtection="1">
      <alignment horizontal="right"/>
      <protection hidden="1"/>
    </xf>
    <xf numFmtId="15" fontId="3" fillId="19" borderId="0" xfId="26" applyNumberFormat="1" applyFont="1" applyFill="1" applyBorder="1" applyProtection="1">
      <protection hidden="1"/>
    </xf>
    <xf numFmtId="16" fontId="3" fillId="19" borderId="0" xfId="26" applyNumberFormat="1" applyFont="1" applyFill="1" applyBorder="1" applyAlignment="1" applyProtection="1">
      <alignment horizontal="right"/>
      <protection hidden="1"/>
    </xf>
    <xf numFmtId="3" fontId="3" fillId="19" borderId="0" xfId="26" applyNumberFormat="1" applyFont="1" applyFill="1" applyBorder="1" applyAlignment="1" applyProtection="1">
      <alignment horizontal="center"/>
      <protection hidden="1"/>
    </xf>
    <xf numFmtId="3" fontId="3" fillId="19" borderId="0" xfId="26" applyNumberFormat="1" applyFont="1" applyFill="1" applyBorder="1" applyAlignment="1" applyProtection="1">
      <alignment horizontal="right" wrapText="1"/>
      <protection hidden="1"/>
    </xf>
    <xf numFmtId="0" fontId="3" fillId="19" borderId="0" xfId="26" applyFont="1" applyFill="1" applyBorder="1" applyProtection="1">
      <protection hidden="1"/>
    </xf>
    <xf numFmtId="0" fontId="3" fillId="19" borderId="0" xfId="26" applyFont="1" applyFill="1" applyBorder="1" applyAlignment="1" applyProtection="1">
      <alignment horizontal="center"/>
      <protection hidden="1"/>
    </xf>
    <xf numFmtId="0" fontId="7" fillId="18" borderId="0" xfId="27" applyFont="1" applyFill="1" applyBorder="1" applyAlignment="1" applyProtection="1">
      <protection hidden="1"/>
    </xf>
    <xf numFmtId="0" fontId="7" fillId="18" borderId="0" xfId="27" applyFont="1" applyFill="1" applyBorder="1" applyAlignment="1" applyProtection="1">
      <alignment horizontal="center"/>
      <protection hidden="1"/>
    </xf>
    <xf numFmtId="169" fontId="7" fillId="18" borderId="0" xfId="27" applyNumberFormat="1" applyFont="1" applyFill="1" applyBorder="1" applyAlignment="1" applyProtection="1">
      <alignment horizontal="center"/>
      <protection hidden="1"/>
    </xf>
    <xf numFmtId="1" fontId="7" fillId="18" borderId="0" xfId="27" applyNumberFormat="1" applyFont="1" applyFill="1" applyBorder="1" applyAlignment="1" applyProtection="1">
      <protection hidden="1"/>
    </xf>
    <xf numFmtId="169" fontId="7" fillId="18" borderId="0" xfId="27" applyNumberFormat="1" applyFont="1" applyFill="1" applyBorder="1" applyAlignment="1" applyProtection="1">
      <protection hidden="1"/>
    </xf>
    <xf numFmtId="169" fontId="68" fillId="18" borderId="38" xfId="27" applyNumberFormat="1" applyFont="1" applyFill="1" applyBorder="1" applyAlignment="1" applyProtection="1">
      <protection hidden="1"/>
    </xf>
    <xf numFmtId="0" fontId="14" fillId="19" borderId="0" xfId="17" applyFont="1" applyFill="1" applyProtection="1">
      <protection hidden="1"/>
    </xf>
    <xf numFmtId="0" fontId="20" fillId="18" borderId="0" xfId="27" applyFont="1" applyFill="1" applyBorder="1" applyAlignment="1" applyProtection="1">
      <alignment horizontal="left"/>
      <protection hidden="1"/>
    </xf>
    <xf numFmtId="0" fontId="18" fillId="18" borderId="0" xfId="27" applyFont="1" applyFill="1" applyBorder="1" applyAlignment="1" applyProtection="1">
      <alignment horizontal="center"/>
      <protection hidden="1"/>
    </xf>
    <xf numFmtId="169" fontId="18" fillId="18" borderId="0" xfId="27" applyNumberFormat="1" applyFont="1" applyFill="1" applyBorder="1" applyAlignment="1" applyProtection="1">
      <alignment horizontal="center"/>
      <protection hidden="1"/>
    </xf>
    <xf numFmtId="169" fontId="18" fillId="18" borderId="0" xfId="27" applyNumberFormat="1" applyFont="1" applyFill="1" applyBorder="1" applyAlignment="1" applyProtection="1">
      <protection hidden="1"/>
    </xf>
    <xf numFmtId="10" fontId="14" fillId="19" borderId="0" xfId="26" applyNumberFormat="1" applyFont="1" applyFill="1" applyBorder="1" applyAlignment="1" applyProtection="1">
      <alignment horizontal="right"/>
      <protection hidden="1"/>
    </xf>
    <xf numFmtId="15" fontId="14" fillId="19" borderId="0" xfId="26" applyNumberFormat="1" applyFont="1" applyFill="1" applyBorder="1" applyProtection="1">
      <protection hidden="1"/>
    </xf>
    <xf numFmtId="16" fontId="14" fillId="19" borderId="0" xfId="26" applyNumberFormat="1" applyFont="1" applyFill="1" applyBorder="1" applyAlignment="1" applyProtection="1">
      <alignment horizontal="right"/>
      <protection hidden="1"/>
    </xf>
    <xf numFmtId="3" fontId="14" fillId="19" borderId="0" xfId="26" applyNumberFormat="1" applyFont="1" applyFill="1" applyBorder="1" applyAlignment="1" applyProtection="1">
      <alignment horizontal="center"/>
      <protection hidden="1"/>
    </xf>
    <xf numFmtId="3" fontId="14" fillId="19" borderId="0" xfId="26" applyNumberFormat="1" applyFont="1" applyFill="1" applyBorder="1" applyAlignment="1" applyProtection="1">
      <alignment horizontal="right" wrapText="1"/>
      <protection hidden="1"/>
    </xf>
    <xf numFmtId="0" fontId="14" fillId="19" borderId="0" xfId="26" applyFont="1" applyFill="1" applyBorder="1" applyProtection="1">
      <protection hidden="1"/>
    </xf>
    <xf numFmtId="0" fontId="14" fillId="19" borderId="0" xfId="26" applyFont="1" applyFill="1" applyBorder="1" applyAlignment="1" applyProtection="1">
      <alignment horizontal="center"/>
      <protection hidden="1"/>
    </xf>
    <xf numFmtId="0" fontId="14" fillId="0" borderId="0" xfId="29" applyFont="1" applyFill="1" applyProtection="1">
      <protection hidden="1"/>
    </xf>
    <xf numFmtId="0" fontId="14" fillId="9" borderId="0" xfId="17" applyFont="1" applyFill="1" applyProtection="1">
      <protection hidden="1"/>
    </xf>
    <xf numFmtId="0" fontId="3" fillId="0" borderId="0" xfId="17" applyFont="1" applyFill="1" applyProtection="1">
      <protection hidden="1"/>
    </xf>
    <xf numFmtId="169" fontId="3" fillId="0" borderId="0" xfId="17" applyNumberFormat="1" applyFont="1" applyFill="1" applyProtection="1">
      <protection hidden="1"/>
    </xf>
    <xf numFmtId="0" fontId="3" fillId="0" borderId="0" xfId="17" applyFont="1" applyFill="1" applyAlignment="1" applyProtection="1">
      <alignment horizontal="right"/>
      <protection hidden="1"/>
    </xf>
    <xf numFmtId="0" fontId="3" fillId="0" borderId="0" xfId="17" applyFont="1" applyFill="1" applyAlignment="1" applyProtection="1">
      <alignment horizontal="center"/>
      <protection hidden="1"/>
    </xf>
    <xf numFmtId="0" fontId="3" fillId="0" borderId="0" xfId="17" applyFont="1" applyFill="1" applyAlignment="1" applyProtection="1">
      <alignment wrapText="1"/>
      <protection hidden="1"/>
    </xf>
    <xf numFmtId="169" fontId="3" fillId="9" borderId="0" xfId="17" applyNumberFormat="1" applyFont="1" applyFill="1" applyProtection="1">
      <protection hidden="1"/>
    </xf>
    <xf numFmtId="0" fontId="3" fillId="9" borderId="0" xfId="17" applyFont="1" applyFill="1" applyAlignment="1" applyProtection="1">
      <alignment horizontal="right"/>
      <protection hidden="1"/>
    </xf>
    <xf numFmtId="0" fontId="3" fillId="9" borderId="0" xfId="17" applyFont="1" applyFill="1" applyAlignment="1" applyProtection="1">
      <alignment horizontal="center"/>
      <protection hidden="1"/>
    </xf>
    <xf numFmtId="0" fontId="4" fillId="18" borderId="0" xfId="28" applyNumberFormat="1" applyFont="1" applyFill="1" applyBorder="1" applyAlignment="1" applyProtection="1">
      <alignment horizontal="center"/>
      <protection hidden="1"/>
    </xf>
    <xf numFmtId="38" fontId="3" fillId="19" borderId="0" xfId="35" applyNumberFormat="1" applyFont="1" applyFill="1" applyBorder="1" applyProtection="1">
      <protection hidden="1"/>
    </xf>
    <xf numFmtId="0" fontId="7" fillId="18" borderId="0" xfId="28" applyNumberFormat="1" applyFont="1" applyFill="1" applyBorder="1" applyAlignment="1" applyProtection="1">
      <alignment horizontal="center"/>
      <protection hidden="1"/>
    </xf>
    <xf numFmtId="9" fontId="7" fillId="18" borderId="0" xfId="28" applyNumberFormat="1" applyFont="1" applyFill="1" applyBorder="1" applyAlignment="1" applyProtection="1">
      <alignment horizontal="center"/>
      <protection hidden="1"/>
    </xf>
    <xf numFmtId="9" fontId="7" fillId="19" borderId="0" xfId="28" applyNumberFormat="1" applyFont="1" applyFill="1" applyBorder="1" applyAlignment="1" applyProtection="1">
      <alignment horizontal="center"/>
      <protection hidden="1"/>
    </xf>
    <xf numFmtId="9" fontId="7" fillId="11" borderId="0" xfId="28" applyNumberFormat="1" applyFont="1" applyFill="1" applyBorder="1" applyAlignment="1" applyProtection="1">
      <alignment horizontal="center"/>
      <protection hidden="1"/>
    </xf>
    <xf numFmtId="0" fontId="3" fillId="9" borderId="0" xfId="35" applyFont="1" applyFill="1" applyProtection="1">
      <protection hidden="1"/>
    </xf>
    <xf numFmtId="38" fontId="2" fillId="19" borderId="0" xfId="28" applyNumberFormat="1" applyFont="1" applyFill="1" applyProtection="1">
      <protection hidden="1"/>
    </xf>
    <xf numFmtId="180" fontId="19" fillId="19" borderId="23" xfId="38" applyNumberFormat="1" applyFont="1" applyFill="1" applyBorder="1" applyProtection="1">
      <protection hidden="1"/>
    </xf>
    <xf numFmtId="180" fontId="10" fillId="17" borderId="0" xfId="0" applyNumberFormat="1" applyFont="1" applyFill="1" applyBorder="1" applyAlignment="1" applyProtection="1">
      <alignment horizontal="left"/>
      <protection hidden="1"/>
    </xf>
    <xf numFmtId="9" fontId="3" fillId="19" borderId="0" xfId="28" applyNumberFormat="1" applyFont="1" applyFill="1" applyProtection="1">
      <protection hidden="1"/>
    </xf>
    <xf numFmtId="38" fontId="10" fillId="24" borderId="0" xfId="28" quotePrefix="1" applyNumberFormat="1" applyFont="1" applyFill="1" applyAlignment="1" applyProtection="1">
      <alignment horizontal="left"/>
      <protection hidden="1"/>
    </xf>
    <xf numFmtId="38" fontId="10" fillId="24" borderId="0" xfId="28" applyNumberFormat="1" applyFont="1" applyFill="1" applyAlignment="1" applyProtection="1">
      <alignment horizontal="left"/>
      <protection hidden="1"/>
    </xf>
    <xf numFmtId="9" fontId="3" fillId="9" borderId="0" xfId="28" applyNumberFormat="1" applyFont="1" applyFill="1" applyProtection="1">
      <protection hidden="1"/>
    </xf>
    <xf numFmtId="38" fontId="3" fillId="19" borderId="0" xfId="28" applyNumberFormat="1" applyFont="1" applyFill="1" applyProtection="1">
      <protection hidden="1"/>
    </xf>
    <xf numFmtId="38" fontId="10" fillId="19" borderId="0" xfId="28" quotePrefix="1" applyNumberFormat="1" applyFont="1" applyFill="1" applyAlignment="1" applyProtection="1">
      <alignment horizontal="center"/>
      <protection hidden="1"/>
    </xf>
    <xf numFmtId="38" fontId="10" fillId="19" borderId="0" xfId="28" applyNumberFormat="1" applyFont="1" applyFill="1" applyAlignment="1" applyProtection="1">
      <alignment horizontal="center"/>
      <protection hidden="1"/>
    </xf>
    <xf numFmtId="38" fontId="6" fillId="19" borderId="0" xfId="28" applyNumberFormat="1" applyFont="1" applyFill="1" applyProtection="1">
      <protection hidden="1"/>
    </xf>
    <xf numFmtId="38" fontId="11" fillId="18" borderId="0" xfId="28" applyNumberFormat="1" applyFont="1" applyFill="1" applyBorder="1" applyAlignment="1" applyProtection="1">
      <alignment horizontal="left"/>
      <protection hidden="1"/>
    </xf>
    <xf numFmtId="38" fontId="11" fillId="19" borderId="0" xfId="28" applyNumberFormat="1" applyFont="1" applyFill="1" applyBorder="1" applyAlignment="1" applyProtection="1">
      <alignment horizontal="right"/>
      <protection hidden="1"/>
    </xf>
    <xf numFmtId="9" fontId="10" fillId="19" borderId="0" xfId="28" applyNumberFormat="1" applyFont="1" applyFill="1" applyAlignment="1" applyProtection="1">
      <alignment horizontal="right"/>
      <protection hidden="1"/>
    </xf>
    <xf numFmtId="40" fontId="10" fillId="19" borderId="0" xfId="28" applyNumberFormat="1" applyFont="1" applyFill="1" applyProtection="1">
      <protection hidden="1"/>
    </xf>
    <xf numFmtId="40" fontId="10" fillId="19" borderId="0" xfId="28" applyNumberFormat="1" applyFont="1" applyFill="1" applyAlignment="1" applyProtection="1">
      <alignment horizontal="right"/>
      <protection hidden="1"/>
    </xf>
    <xf numFmtId="9" fontId="10" fillId="9" borderId="0" xfId="28" applyNumberFormat="1" applyFont="1" applyFill="1" applyAlignment="1" applyProtection="1">
      <alignment horizontal="right"/>
      <protection hidden="1"/>
    </xf>
    <xf numFmtId="38" fontId="8" fillId="18" borderId="0" xfId="28" applyNumberFormat="1" applyFont="1" applyFill="1" applyBorder="1" applyAlignment="1" applyProtection="1">
      <protection hidden="1"/>
    </xf>
    <xf numFmtId="38" fontId="9" fillId="18" borderId="0" xfId="28" quotePrefix="1" applyNumberFormat="1" applyFont="1" applyFill="1" applyBorder="1" applyAlignment="1" applyProtection="1">
      <alignment horizontal="left"/>
      <protection hidden="1"/>
    </xf>
    <xf numFmtId="38" fontId="9" fillId="18" borderId="11" xfId="28" quotePrefix="1" applyNumberFormat="1" applyFont="1" applyFill="1" applyBorder="1" applyAlignment="1" applyProtection="1">
      <alignment horizontal="left"/>
      <protection hidden="1"/>
    </xf>
    <xf numFmtId="173" fontId="3" fillId="19" borderId="1" xfId="28" applyNumberFormat="1" applyFont="1" applyFill="1" applyBorder="1" applyAlignment="1" applyProtection="1">
      <protection hidden="1"/>
    </xf>
    <xf numFmtId="9" fontId="3" fillId="19" borderId="1" xfId="25" applyFont="1" applyFill="1" applyBorder="1" applyAlignment="1" applyProtection="1">
      <protection hidden="1"/>
    </xf>
    <xf numFmtId="173" fontId="3" fillId="24" borderId="1" xfId="28" applyNumberFormat="1" applyFont="1" applyFill="1" applyBorder="1" applyAlignment="1" applyProtection="1">
      <protection hidden="1"/>
    </xf>
    <xf numFmtId="9" fontId="3" fillId="19" borderId="1" xfId="25" applyNumberFormat="1" applyFont="1" applyFill="1" applyBorder="1" applyAlignment="1" applyProtection="1">
      <protection hidden="1"/>
    </xf>
    <xf numFmtId="9" fontId="9" fillId="19" borderId="1" xfId="25" applyNumberFormat="1" applyFont="1" applyFill="1" applyBorder="1" applyAlignment="1" applyProtection="1">
      <protection hidden="1"/>
    </xf>
    <xf numFmtId="9" fontId="9" fillId="19" borderId="0" xfId="25" applyNumberFormat="1" applyFont="1" applyFill="1" applyBorder="1" applyAlignment="1" applyProtection="1">
      <protection hidden="1"/>
    </xf>
    <xf numFmtId="9" fontId="9" fillId="11" borderId="0" xfId="25" applyNumberFormat="1" applyFont="1" applyFill="1" applyBorder="1" applyAlignment="1" applyProtection="1">
      <protection hidden="1"/>
    </xf>
    <xf numFmtId="173" fontId="3" fillId="19" borderId="0" xfId="28" applyNumberFormat="1" applyFont="1" applyFill="1" applyBorder="1" applyAlignment="1" applyProtection="1">
      <protection hidden="1"/>
    </xf>
    <xf numFmtId="9" fontId="3" fillId="19" borderId="0" xfId="25" applyFont="1" applyFill="1" applyBorder="1" applyAlignment="1" applyProtection="1">
      <protection hidden="1"/>
    </xf>
    <xf numFmtId="166" fontId="3" fillId="19" borderId="0" xfId="25" applyNumberFormat="1" applyFont="1" applyFill="1" applyBorder="1" applyAlignment="1" applyProtection="1">
      <protection hidden="1"/>
    </xf>
    <xf numFmtId="9" fontId="3" fillId="19" borderId="0" xfId="25" applyNumberFormat="1" applyFont="1" applyFill="1" applyBorder="1" applyAlignment="1" applyProtection="1">
      <protection hidden="1"/>
    </xf>
    <xf numFmtId="40" fontId="3" fillId="19" borderId="0" xfId="28" applyNumberFormat="1" applyFont="1" applyFill="1" applyBorder="1" applyAlignment="1" applyProtection="1">
      <protection hidden="1"/>
    </xf>
    <xf numFmtId="0" fontId="10" fillId="19" borderId="0" xfId="35" applyFont="1" applyFill="1" applyAlignment="1" applyProtection="1">
      <alignment horizontal="right"/>
      <protection hidden="1"/>
    </xf>
    <xf numFmtId="0" fontId="3" fillId="19" borderId="0" xfId="35" applyFont="1" applyFill="1" applyProtection="1">
      <protection hidden="1"/>
    </xf>
    <xf numFmtId="9" fontId="3" fillId="19" borderId="0" xfId="35" applyNumberFormat="1" applyFont="1" applyFill="1" applyProtection="1">
      <protection hidden="1"/>
    </xf>
    <xf numFmtId="40" fontId="10" fillId="19" borderId="0" xfId="28" quotePrefix="1" applyNumberFormat="1" applyFont="1" applyFill="1" applyBorder="1" applyAlignment="1" applyProtection="1">
      <alignment horizontal="right"/>
      <protection hidden="1"/>
    </xf>
    <xf numFmtId="173" fontId="10" fillId="19" borderId="0" xfId="28" applyNumberFormat="1" applyFont="1" applyFill="1" applyBorder="1" applyAlignment="1" applyProtection="1">
      <alignment horizontal="right"/>
      <protection hidden="1"/>
    </xf>
    <xf numFmtId="9" fontId="3" fillId="9" borderId="0" xfId="35" applyNumberFormat="1" applyFont="1" applyFill="1" applyProtection="1">
      <protection hidden="1"/>
    </xf>
    <xf numFmtId="166" fontId="3" fillId="19" borderId="1" xfId="25" applyNumberFormat="1" applyFont="1" applyFill="1" applyBorder="1" applyAlignment="1" applyProtection="1">
      <protection hidden="1"/>
    </xf>
    <xf numFmtId="9" fontId="3" fillId="19" borderId="0" xfId="28" applyNumberFormat="1" applyFont="1" applyFill="1" applyBorder="1" applyAlignment="1" applyProtection="1">
      <protection hidden="1"/>
    </xf>
    <xf numFmtId="9" fontId="9" fillId="19" borderId="0" xfId="28" applyNumberFormat="1" applyFont="1" applyFill="1" applyBorder="1" applyAlignment="1" applyProtection="1">
      <protection hidden="1"/>
    </xf>
    <xf numFmtId="9" fontId="9" fillId="11" borderId="0" xfId="28" applyNumberFormat="1" applyFont="1" applyFill="1" applyBorder="1" applyAlignment="1" applyProtection="1">
      <protection hidden="1"/>
    </xf>
    <xf numFmtId="38" fontId="10" fillId="19" borderId="0" xfId="28" applyNumberFormat="1" applyFont="1" applyFill="1" applyBorder="1" applyAlignment="1" applyProtection="1">
      <alignment horizontal="right"/>
      <protection hidden="1"/>
    </xf>
    <xf numFmtId="9" fontId="10" fillId="19" borderId="0" xfId="28" applyNumberFormat="1" applyFont="1" applyFill="1" applyBorder="1" applyAlignment="1" applyProtection="1">
      <alignment horizontal="right"/>
      <protection hidden="1"/>
    </xf>
    <xf numFmtId="40" fontId="10" fillId="19" borderId="0" xfId="28" applyNumberFormat="1" applyFont="1" applyFill="1" applyBorder="1" applyAlignment="1" applyProtection="1">
      <alignment horizontal="right"/>
      <protection hidden="1"/>
    </xf>
    <xf numFmtId="40" fontId="10" fillId="19" borderId="0" xfId="28" applyNumberFormat="1" applyFont="1" applyFill="1" applyBorder="1" applyAlignment="1" applyProtection="1">
      <protection hidden="1"/>
    </xf>
    <xf numFmtId="9" fontId="11" fillId="19" borderId="0" xfId="28" applyNumberFormat="1" applyFont="1" applyFill="1" applyBorder="1" applyAlignment="1" applyProtection="1">
      <alignment horizontal="right"/>
      <protection hidden="1"/>
    </xf>
    <xf numFmtId="9" fontId="11" fillId="11" borderId="0" xfId="28" applyNumberFormat="1" applyFont="1" applyFill="1" applyBorder="1" applyAlignment="1" applyProtection="1">
      <alignment horizontal="right"/>
      <protection hidden="1"/>
    </xf>
    <xf numFmtId="38" fontId="9" fillId="18" borderId="0" xfId="28" applyNumberFormat="1" applyFont="1" applyFill="1" applyBorder="1" applyAlignment="1" applyProtection="1">
      <alignment horizontal="left"/>
      <protection hidden="1"/>
    </xf>
    <xf numFmtId="38" fontId="9" fillId="18" borderId="11" xfId="28" applyNumberFormat="1" applyFont="1" applyFill="1" applyBorder="1" applyAlignment="1" applyProtection="1">
      <alignment horizontal="left"/>
      <protection hidden="1"/>
    </xf>
    <xf numFmtId="174" fontId="3" fillId="19" borderId="1" xfId="28" applyNumberFormat="1" applyFont="1" applyFill="1" applyBorder="1" applyAlignment="1" applyProtection="1">
      <protection hidden="1"/>
    </xf>
    <xf numFmtId="174" fontId="3" fillId="24" borderId="1" xfId="28" applyNumberFormat="1" applyFont="1" applyFill="1" applyBorder="1" applyAlignment="1" applyProtection="1">
      <protection hidden="1"/>
    </xf>
    <xf numFmtId="174" fontId="3" fillId="24" borderId="1" xfId="28" applyNumberFormat="1" applyFont="1" applyFill="1" applyBorder="1" applyAlignment="1" applyProtection="1">
      <alignment horizontal="right"/>
      <protection hidden="1"/>
    </xf>
    <xf numFmtId="40" fontId="3" fillId="19" borderId="0" xfId="28" applyNumberFormat="1" applyFont="1" applyFill="1" applyBorder="1" applyAlignment="1" applyProtection="1">
      <alignment horizontal="right"/>
      <protection hidden="1"/>
    </xf>
    <xf numFmtId="38" fontId="10" fillId="19" borderId="0" xfId="28" applyNumberFormat="1" applyFont="1" applyFill="1" applyProtection="1">
      <protection hidden="1"/>
    </xf>
    <xf numFmtId="9" fontId="10" fillId="9" borderId="0" xfId="28" applyNumberFormat="1" applyFont="1" applyFill="1" applyBorder="1" applyAlignment="1" applyProtection="1">
      <alignment horizontal="right"/>
      <protection hidden="1"/>
    </xf>
    <xf numFmtId="38" fontId="3" fillId="19" borderId="11" xfId="28" applyNumberFormat="1" applyFont="1" applyFill="1" applyBorder="1" applyProtection="1">
      <protection hidden="1"/>
    </xf>
    <xf numFmtId="38" fontId="10" fillId="19" borderId="0" xfId="28" quotePrefix="1" applyNumberFormat="1" applyFont="1" applyFill="1" applyAlignment="1" applyProtection="1">
      <alignment horizontal="right"/>
      <protection hidden="1"/>
    </xf>
    <xf numFmtId="38" fontId="9" fillId="19" borderId="0" xfId="28" applyNumberFormat="1" applyFont="1" applyFill="1" applyBorder="1" applyAlignment="1" applyProtection="1">
      <alignment horizontal="left"/>
      <protection hidden="1"/>
    </xf>
    <xf numFmtId="38" fontId="11" fillId="19" borderId="0" xfId="28" applyNumberFormat="1" applyFont="1" applyFill="1" applyBorder="1" applyAlignment="1" applyProtection="1">
      <alignment horizontal="left"/>
      <protection hidden="1"/>
    </xf>
    <xf numFmtId="9" fontId="3" fillId="19" borderId="0" xfId="28" applyNumberFormat="1" applyFont="1" applyFill="1" applyBorder="1" applyAlignment="1" applyProtection="1">
      <alignment horizontal="right"/>
      <protection hidden="1"/>
    </xf>
    <xf numFmtId="9" fontId="3" fillId="9" borderId="0" xfId="28" applyNumberFormat="1" applyFont="1" applyFill="1" applyBorder="1" applyAlignment="1" applyProtection="1">
      <alignment horizontal="right"/>
      <protection hidden="1"/>
    </xf>
    <xf numFmtId="38" fontId="9" fillId="18" borderId="0" xfId="28" applyNumberFormat="1" applyFont="1" applyFill="1" applyBorder="1" applyAlignment="1" applyProtection="1">
      <protection hidden="1"/>
    </xf>
    <xf numFmtId="38" fontId="9" fillId="18" borderId="11" xfId="28" applyNumberFormat="1" applyFont="1" applyFill="1" applyBorder="1" applyAlignment="1" applyProtection="1">
      <protection hidden="1"/>
    </xf>
    <xf numFmtId="174" fontId="3" fillId="19" borderId="1" xfId="28" applyNumberFormat="1" applyFont="1" applyFill="1" applyBorder="1" applyAlignment="1" applyProtection="1">
      <alignment horizontal="right"/>
      <protection hidden="1"/>
    </xf>
    <xf numFmtId="40" fontId="3" fillId="19" borderId="0" xfId="28" applyNumberFormat="1" applyFont="1" applyFill="1" applyAlignment="1" applyProtection="1">
      <alignment horizontal="right"/>
      <protection hidden="1"/>
    </xf>
    <xf numFmtId="40" fontId="3" fillId="19" borderId="0" xfId="28" applyNumberFormat="1" applyFont="1" applyFill="1" applyProtection="1">
      <protection hidden="1"/>
    </xf>
    <xf numFmtId="9" fontId="9" fillId="19" borderId="0" xfId="28" applyNumberFormat="1" applyFont="1" applyFill="1" applyBorder="1" applyAlignment="1" applyProtection="1">
      <alignment horizontal="right"/>
      <protection hidden="1"/>
    </xf>
    <xf numFmtId="9" fontId="9" fillId="11" borderId="0" xfId="28" applyNumberFormat="1" applyFont="1" applyFill="1" applyBorder="1" applyAlignment="1" applyProtection="1">
      <alignment horizontal="right"/>
      <protection hidden="1"/>
    </xf>
    <xf numFmtId="173" fontId="3" fillId="19" borderId="1" xfId="25" applyNumberFormat="1" applyFont="1" applyFill="1" applyBorder="1" applyAlignment="1" applyProtection="1">
      <protection hidden="1"/>
    </xf>
    <xf numFmtId="9" fontId="3" fillId="19" borderId="1" xfId="25" applyNumberFormat="1" applyFont="1" applyFill="1" applyBorder="1" applyAlignment="1" applyProtection="1">
      <alignment horizontal="right"/>
      <protection hidden="1"/>
    </xf>
    <xf numFmtId="173" fontId="3" fillId="24" borderId="1" xfId="28" applyNumberFormat="1" applyFont="1" applyFill="1" applyBorder="1" applyAlignment="1" applyProtection="1">
      <alignment horizontal="right"/>
      <protection hidden="1"/>
    </xf>
    <xf numFmtId="38" fontId="10" fillId="19" borderId="0" xfId="28" applyNumberFormat="1" applyFont="1" applyFill="1" applyBorder="1" applyProtection="1">
      <protection hidden="1"/>
    </xf>
    <xf numFmtId="9" fontId="10" fillId="19" borderId="0" xfId="28" applyNumberFormat="1" applyFont="1" applyFill="1" applyBorder="1" applyProtection="1">
      <protection hidden="1"/>
    </xf>
    <xf numFmtId="9" fontId="10" fillId="9" borderId="0" xfId="28" applyNumberFormat="1" applyFont="1" applyFill="1" applyBorder="1" applyProtection="1">
      <protection hidden="1"/>
    </xf>
    <xf numFmtId="40" fontId="10" fillId="19" borderId="0" xfId="28" applyNumberFormat="1" applyFont="1" applyFill="1" applyBorder="1" applyAlignment="1" applyProtection="1">
      <alignment horizontal="right" wrapText="1"/>
      <protection hidden="1"/>
    </xf>
    <xf numFmtId="40" fontId="10" fillId="19" borderId="0" xfId="28" applyNumberFormat="1" applyFont="1" applyFill="1" applyAlignment="1" applyProtection="1">
      <alignment horizontal="right" wrapText="1"/>
      <protection hidden="1"/>
    </xf>
    <xf numFmtId="9" fontId="10" fillId="19" borderId="0" xfId="25" applyNumberFormat="1" applyFont="1" applyFill="1" applyAlignment="1" applyProtection="1">
      <alignment horizontal="right" wrapText="1"/>
      <protection hidden="1"/>
    </xf>
    <xf numFmtId="9" fontId="10" fillId="9" borderId="0" xfId="25" applyNumberFormat="1" applyFont="1" applyFill="1" applyAlignment="1" applyProtection="1">
      <alignment horizontal="right" wrapText="1"/>
      <protection hidden="1"/>
    </xf>
    <xf numFmtId="175" fontId="3" fillId="19" borderId="1" xfId="28" applyNumberFormat="1" applyFont="1" applyFill="1" applyBorder="1" applyAlignment="1" applyProtection="1">
      <protection hidden="1"/>
    </xf>
    <xf numFmtId="188" fontId="3" fillId="24" borderId="1" xfId="28" applyNumberFormat="1" applyFont="1" applyFill="1" applyBorder="1" applyAlignment="1" applyProtection="1">
      <protection hidden="1"/>
    </xf>
    <xf numFmtId="188" fontId="3" fillId="19" borderId="1" xfId="28" applyNumberFormat="1" applyFont="1" applyFill="1" applyBorder="1" applyAlignment="1" applyProtection="1">
      <protection hidden="1"/>
    </xf>
    <xf numFmtId="9" fontId="10" fillId="18" borderId="0" xfId="28" applyNumberFormat="1" applyFont="1" applyFill="1" applyBorder="1" applyAlignment="1" applyProtection="1">
      <alignment horizontal="right"/>
      <protection hidden="1"/>
    </xf>
    <xf numFmtId="38" fontId="10" fillId="18" borderId="0" xfId="28" applyNumberFormat="1" applyFont="1" applyFill="1" applyBorder="1" applyAlignment="1" applyProtection="1">
      <alignment horizontal="right"/>
      <protection hidden="1"/>
    </xf>
    <xf numFmtId="40" fontId="10" fillId="18" borderId="0" xfId="28" applyNumberFormat="1" applyFont="1" applyFill="1" applyBorder="1" applyAlignment="1" applyProtection="1">
      <alignment horizontal="right"/>
      <protection hidden="1"/>
    </xf>
    <xf numFmtId="175" fontId="3" fillId="24" borderId="1" xfId="28" applyNumberFormat="1" applyFont="1" applyFill="1" applyBorder="1" applyAlignment="1" applyProtection="1">
      <protection hidden="1"/>
    </xf>
    <xf numFmtId="174" fontId="9" fillId="19" borderId="0" xfId="28" applyNumberFormat="1" applyFont="1" applyFill="1" applyBorder="1" applyAlignment="1" applyProtection="1">
      <protection hidden="1"/>
    </xf>
    <xf numFmtId="40" fontId="70" fillId="19" borderId="0" xfId="28" applyNumberFormat="1" applyFont="1" applyFill="1" applyBorder="1" applyAlignment="1" applyProtection="1">
      <protection hidden="1"/>
    </xf>
    <xf numFmtId="40" fontId="8" fillId="19" borderId="0" xfId="28" applyNumberFormat="1" applyFont="1" applyFill="1" applyBorder="1" applyAlignment="1" applyProtection="1">
      <protection hidden="1"/>
    </xf>
    <xf numFmtId="40" fontId="3" fillId="9" borderId="0" xfId="35" applyNumberFormat="1" applyFont="1" applyFill="1" applyAlignment="1" applyProtection="1">
      <alignment horizontal="center"/>
      <protection hidden="1"/>
    </xf>
    <xf numFmtId="180" fontId="47" fillId="19" borderId="0" xfId="0" applyNumberFormat="1" applyFont="1" applyFill="1" applyAlignment="1" applyProtection="1">
      <alignment wrapText="1"/>
      <protection hidden="1"/>
    </xf>
    <xf numFmtId="0" fontId="0" fillId="0" borderId="0" xfId="0" applyAlignment="1" applyProtection="1">
      <alignment wrapText="1"/>
      <protection hidden="1"/>
    </xf>
    <xf numFmtId="180" fontId="66" fillId="19" borderId="0" xfId="0" applyNumberFormat="1" applyFont="1" applyFill="1" applyAlignment="1" applyProtection="1">
      <alignment horizontal="left" vertical="center"/>
      <protection hidden="1"/>
    </xf>
    <xf numFmtId="0" fontId="67" fillId="19" borderId="0" xfId="0" applyFont="1" applyFill="1" applyAlignment="1" applyProtection="1">
      <alignment horizontal="left" vertical="center"/>
      <protection hidden="1"/>
    </xf>
    <xf numFmtId="180" fontId="47" fillId="10" borderId="0" xfId="27" applyNumberFormat="1" applyFont="1" applyFill="1" applyAlignment="1" applyProtection="1">
      <alignment wrapText="1"/>
      <protection hidden="1"/>
    </xf>
  </cellXfs>
  <cellStyles count="41">
    <cellStyle name="%" xfId="1"/>
    <cellStyle name="******************************************" xfId="2"/>
    <cellStyle name="Berekening" xfId="3"/>
    <cellStyle name="Comma" xfId="4" builtinId="3"/>
    <cellStyle name="Comma 2" xfId="5"/>
    <cellStyle name="Comma 2 2" xfId="36"/>
    <cellStyle name="Comma 3" xfId="37"/>
    <cellStyle name="Controlecel" xfId="6"/>
    <cellStyle name="Gekoppelde cel" xfId="7"/>
    <cellStyle name="Goed" xfId="8"/>
    <cellStyle name="Hyperlink" xfId="9" builtinId="8"/>
    <cellStyle name="Invoer" xfId="10"/>
    <cellStyle name="Kop 1" xfId="11"/>
    <cellStyle name="Kop 2" xfId="12"/>
    <cellStyle name="Kop 3" xfId="13"/>
    <cellStyle name="Kop 4" xfId="14"/>
    <cellStyle name="Neutraal" xfId="15"/>
    <cellStyle name="Normal" xfId="0" builtinId="0"/>
    <cellStyle name="Normal 2" xfId="16"/>
    <cellStyle name="Normal 2 2" xfId="38"/>
    <cellStyle name="Normal 3" xfId="35"/>
    <cellStyle name="Normal 4" xfId="40"/>
    <cellStyle name="Normal_09.01.26 KPN Q4 2008 Factsheets Internal final" xfId="17"/>
    <cellStyle name="Normal_Book1" xfId="18"/>
    <cellStyle name="Normal_Book2" xfId="19"/>
    <cellStyle name="Normal_Book3" xfId="20"/>
    <cellStyle name="Normal_Sheet1" xfId="21"/>
    <cellStyle name="Normal_W&amp;O KPI's" xfId="22"/>
    <cellStyle name="Notitie" xfId="23"/>
    <cellStyle name="Ongeldig" xfId="24"/>
    <cellStyle name="Percent" xfId="25" builtinId="5"/>
    <cellStyle name="Percent 2" xfId="39"/>
    <cellStyle name="Standaard_Bijlage1_1" xfId="26"/>
    <cellStyle name="Standaard_KPN (Qs 2000 and 2001) (2002-03-14)" xfId="27"/>
    <cellStyle name="Standaard_New KPN Tariffs (Jul-Aug-Sep 2002)" xfId="28"/>
    <cellStyle name="Standaard_Schulden per 1 juli" xfId="29"/>
    <cellStyle name="Titel" xfId="30"/>
    <cellStyle name="Totaal" xfId="31"/>
    <cellStyle name="Uitvoer" xfId="32"/>
    <cellStyle name="Verklarende tekst" xfId="33"/>
    <cellStyle name="Waarschuwingstekst" xfId="34"/>
  </cellStyles>
  <dxfs count="1">
    <dxf>
      <font>
        <condense val="0"/>
        <extend val="0"/>
        <color indexed="10"/>
      </font>
    </dxf>
  </dxfs>
  <tableStyles count="0" defaultTableStyle="TableStyleMedium9" defaultPivotStyle="PivotStyleLight16"/>
  <colors>
    <mruColors>
      <color rgb="FFCCFFCC"/>
      <color rgb="FF009900"/>
      <color rgb="FFCCFFFF"/>
      <color rgb="FF1802BE"/>
      <color rgb="FF130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38100</xdr:colOff>
      <xdr:row>3</xdr:row>
      <xdr:rowOff>95250</xdr:rowOff>
    </xdr:from>
    <xdr:to>
      <xdr:col>7</xdr:col>
      <xdr:colOff>85725</xdr:colOff>
      <xdr:row>8</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726" t="25105" r="17520" b="36960"/>
        <a:stretch>
          <a:fillRect/>
        </a:stretch>
      </xdr:blipFill>
      <xdr:spPr bwMode="auto">
        <a:xfrm>
          <a:off x="180975" y="561975"/>
          <a:ext cx="2019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9526</xdr:colOff>
      <xdr:row>33</xdr:row>
      <xdr:rowOff>75083</xdr:rowOff>
    </xdr:from>
    <xdr:to>
      <xdr:col>15</xdr:col>
      <xdr:colOff>549088</xdr:colOff>
      <xdr:row>49</xdr:row>
      <xdr:rowOff>114301</xdr:rowOff>
    </xdr:to>
    <xdr:sp macro="" textlink="">
      <xdr:nvSpPr>
        <xdr:cNvPr id="3" name="Rectangle 113"/>
        <xdr:cNvSpPr>
          <a:spLocks noChangeArrowheads="1"/>
        </xdr:cNvSpPr>
      </xdr:nvSpPr>
      <xdr:spPr bwMode="auto">
        <a:xfrm>
          <a:off x="152401" y="5428133"/>
          <a:ext cx="7311837" cy="2668118"/>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r>
            <a:rPr lang="en-US" sz="900" b="1" i="0">
              <a:effectLst/>
              <a:latin typeface="KPN Sans" pitchFamily="34" charset="0"/>
              <a:ea typeface="+mn-ea"/>
              <a:cs typeface="+mn-cs"/>
            </a:rPr>
            <a:t>Safe harbor</a:t>
          </a:r>
        </a:p>
        <a:p>
          <a:r>
            <a:rPr lang="en-US" sz="900" b="0" i="1">
              <a:effectLst/>
              <a:latin typeface="KPN Sans" pitchFamily="34" charset="0"/>
              <a:ea typeface="+mn-ea"/>
              <a:cs typeface="+mn-cs"/>
            </a:rPr>
            <a:t>Non-GAAP measures and management estimates</a:t>
          </a:r>
        </a:p>
        <a:p>
          <a:r>
            <a:rPr lang="en-US" sz="900" b="0" i="0">
              <a:effectLst/>
              <a:latin typeface="KPN Sans" pitchFamily="34" charset="0"/>
              <a:ea typeface="+mn-ea"/>
              <a:cs typeface="+mn-cs"/>
            </a:rPr>
            <a:t>This financial report contains a number of non-GAAP figures, such as EBITDA and Free Cash Flow (‘FCF’). These non-GAAP figures should not be viewed as a substitute for KPN’s GAAP figures. </a:t>
          </a:r>
        </a:p>
        <a:p>
          <a:r>
            <a:rPr lang="en-US" sz="900" b="0" i="0">
              <a:effectLst/>
              <a:latin typeface="KPN Sans" pitchFamily="34" charset="0"/>
              <a:ea typeface="+mn-ea"/>
              <a:cs typeface="+mn-cs"/>
            </a:rPr>
            <a:t>KPN defines EBITDA as operating result before depreciation and impairments of PP&amp;E and amortization and impairments of intangible assets. Note that KPN’s definition of EBITDA deviates from the literal definition of earnings before interest, taxes, depreciation and amortization and should not be considered in isolation or as a substitute for analyses of the results as reported under IFRS as adopted by the European Union. In the Net Debt / EBITDA ratio, KPN defines Net Debt as the nominal value of interest bearing financial liabilities excluding derivatives and related collateral, representing the net repayment obligations in Euro, taking into account 50% of the nominal value of the hybrid capital instruments, less net cash and short-term investments, and defines EBITDA as a 12 month rolling total excluding restructuring costs, incidentals and major changes in the composition of the Group (acquisitions and disposals). Free Cash Flow is defined as cash flow from operating activities plus proceeds from real estate, minus capital expenditures (Capex), being expenditures on PP&amp;E and software and excluding tax recapture regarding E-Plus. Revenues are defined as the total of revenues and other income unless indicated otherwise. Adjusted revenues and adjusted EBITDA are derived from revenues (including other income) and EBITDA, respectively, and are adjusted for the impact of restructuring costs and incidentals.</a:t>
          </a:r>
        </a:p>
        <a:p>
          <a:r>
            <a:rPr lang="en-US" sz="900" b="0" i="0">
              <a:effectLst/>
              <a:latin typeface="KPN Sans" pitchFamily="34" charset="0"/>
              <a:ea typeface="+mn-ea"/>
              <a:cs typeface="+mn-cs"/>
            </a:rPr>
            <a:t>The term service revenues refers to wireless service revenues. Underlying service revenues are derived from service revenues adjusted for the impact of MTA and roaming (regulation) and incidentals. </a:t>
          </a:r>
        </a:p>
        <a:p>
          <a:r>
            <a:rPr lang="en-US" sz="900" b="0" i="0">
              <a:effectLst/>
              <a:latin typeface="KPN Sans" pitchFamily="34" charset="0"/>
              <a:ea typeface="+mn-ea"/>
              <a:cs typeface="+mn-cs"/>
            </a:rPr>
            <a:t>All market share information in this financial report is based on management estimates based on externally available information, unless indicated otherwise. For a full overview on KPN’s non-financial information, reference is made to KPN’s quarterly factsheets available on www.kpn.com/ir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pn.com/ir" TargetMode="External"/><Relationship Id="rId1" Type="http://schemas.openxmlformats.org/officeDocument/2006/relationships/hyperlink" Target="mailto:ir@kp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51"/>
  <sheetViews>
    <sheetView tabSelected="1" view="pageBreakPreview" zoomScaleNormal="100" zoomScaleSheetLayoutView="100" workbookViewId="0"/>
  </sheetViews>
  <sheetFormatPr defaultRowHeight="12.75"/>
  <cols>
    <col min="1" max="1" width="1.28515625" style="16" customWidth="1"/>
    <col min="2" max="2" width="0.85546875" style="16" customWidth="1"/>
    <col min="3" max="3" width="1.7109375" style="16" customWidth="1"/>
    <col min="4" max="4" width="0.85546875" style="16" customWidth="1"/>
    <col min="5" max="16" width="9" style="16" customWidth="1"/>
    <col min="17" max="17" width="0.85546875" style="16" customWidth="1"/>
    <col min="18" max="18" width="1.28515625" style="16" customWidth="1"/>
    <col min="19" max="16384" width="9.140625" style="16"/>
  </cols>
  <sheetData>
    <row r="1" spans="1:18" ht="8.25" customHeight="1">
      <c r="A1" s="15"/>
      <c r="B1" s="15"/>
      <c r="C1" s="15"/>
      <c r="D1" s="15"/>
      <c r="E1" s="15"/>
      <c r="F1" s="15"/>
      <c r="G1" s="15"/>
      <c r="H1" s="15"/>
      <c r="I1" s="15"/>
      <c r="J1" s="15"/>
      <c r="K1" s="15"/>
      <c r="L1" s="15"/>
      <c r="M1" s="15"/>
      <c r="N1" s="15"/>
      <c r="O1" s="15"/>
      <c r="P1" s="15"/>
      <c r="Q1" s="15"/>
      <c r="R1" s="15"/>
    </row>
    <row r="2" spans="1:18">
      <c r="A2" s="15"/>
      <c r="B2" s="17"/>
      <c r="C2" s="17"/>
      <c r="D2" s="17"/>
      <c r="E2" s="17"/>
      <c r="F2" s="17"/>
      <c r="G2" s="17"/>
      <c r="H2" s="17"/>
      <c r="I2" s="17"/>
      <c r="J2" s="17"/>
      <c r="K2" s="17"/>
      <c r="L2" s="17"/>
      <c r="M2" s="17"/>
      <c r="N2" s="17"/>
      <c r="O2" s="17"/>
      <c r="P2" s="17"/>
      <c r="Q2" s="17"/>
      <c r="R2" s="15"/>
    </row>
    <row r="3" spans="1:18">
      <c r="A3" s="15"/>
      <c r="B3" s="17"/>
      <c r="C3" s="17"/>
      <c r="D3" s="17"/>
      <c r="E3" s="17"/>
      <c r="F3" s="17"/>
      <c r="G3" s="17"/>
      <c r="H3" s="17"/>
      <c r="I3" s="17"/>
      <c r="J3" s="18"/>
      <c r="K3" s="17"/>
      <c r="L3" s="17"/>
      <c r="M3" s="17"/>
      <c r="N3" s="17"/>
      <c r="O3" s="17"/>
      <c r="P3" s="17"/>
      <c r="Q3" s="17"/>
      <c r="R3" s="15"/>
    </row>
    <row r="4" spans="1:18">
      <c r="A4" s="15"/>
      <c r="B4" s="17"/>
      <c r="C4" s="17"/>
      <c r="D4" s="17"/>
      <c r="E4" s="17"/>
      <c r="F4" s="17"/>
      <c r="G4" s="17"/>
      <c r="H4" s="17"/>
      <c r="I4" s="17"/>
      <c r="J4" s="17"/>
      <c r="K4" s="17"/>
      <c r="L4" s="17"/>
      <c r="M4" s="17"/>
      <c r="N4" s="17"/>
      <c r="O4" s="17"/>
      <c r="P4" s="17"/>
      <c r="Q4" s="17"/>
      <c r="R4" s="15"/>
    </row>
    <row r="5" spans="1:18">
      <c r="A5" s="15"/>
      <c r="B5" s="17"/>
      <c r="C5" s="17"/>
      <c r="D5" s="17"/>
      <c r="E5" s="17"/>
      <c r="F5" s="17"/>
      <c r="G5" s="17"/>
      <c r="H5" s="17"/>
      <c r="I5" s="17"/>
      <c r="J5" s="17"/>
      <c r="K5" s="17"/>
      <c r="L5" s="17"/>
      <c r="M5" s="17"/>
      <c r="N5" s="17"/>
      <c r="O5" s="17"/>
      <c r="P5" s="17"/>
      <c r="Q5" s="17"/>
      <c r="R5" s="15"/>
    </row>
    <row r="6" spans="1:18">
      <c r="A6" s="15"/>
      <c r="B6" s="17"/>
      <c r="C6" s="17"/>
      <c r="D6" s="17"/>
      <c r="E6" s="17"/>
      <c r="F6" s="17"/>
      <c r="G6" s="17"/>
      <c r="H6" s="17"/>
      <c r="I6" s="17"/>
      <c r="J6" s="17"/>
      <c r="K6" s="17"/>
      <c r="L6" s="19"/>
      <c r="M6" s="19"/>
      <c r="N6" s="19"/>
      <c r="O6" s="17"/>
      <c r="P6" s="17"/>
      <c r="Q6" s="17"/>
      <c r="R6" s="15"/>
    </row>
    <row r="7" spans="1:18">
      <c r="A7" s="15"/>
      <c r="B7" s="17"/>
      <c r="C7" s="17"/>
      <c r="D7" s="17"/>
      <c r="E7" s="17"/>
      <c r="F7" s="17"/>
      <c r="G7" s="17"/>
      <c r="H7" s="17"/>
      <c r="I7" s="17"/>
      <c r="J7" s="17"/>
      <c r="K7" s="17"/>
      <c r="L7" s="17"/>
      <c r="M7" s="17"/>
      <c r="N7" s="17"/>
      <c r="O7" s="17"/>
      <c r="P7" s="17"/>
      <c r="Q7" s="17"/>
      <c r="R7" s="15"/>
    </row>
    <row r="8" spans="1:18">
      <c r="A8" s="15"/>
      <c r="B8" s="17"/>
      <c r="C8" s="17"/>
      <c r="D8" s="17"/>
      <c r="E8" s="17"/>
      <c r="F8" s="17"/>
      <c r="G8" s="17"/>
      <c r="H8" s="17"/>
      <c r="I8" s="17"/>
      <c r="J8" s="17"/>
      <c r="K8" s="17"/>
      <c r="L8" s="17"/>
      <c r="M8" s="17"/>
      <c r="N8" s="17"/>
      <c r="O8" s="17"/>
      <c r="P8" s="17"/>
      <c r="Q8" s="17"/>
      <c r="R8" s="15"/>
    </row>
    <row r="9" spans="1:18">
      <c r="A9" s="15"/>
      <c r="B9" s="17"/>
      <c r="C9" s="17"/>
      <c r="D9" s="17"/>
      <c r="E9" s="17"/>
      <c r="F9" s="17"/>
      <c r="G9" s="17"/>
      <c r="H9" s="17"/>
      <c r="I9" s="17"/>
      <c r="J9" s="17"/>
      <c r="K9" s="17"/>
      <c r="L9" s="17"/>
      <c r="M9" s="17"/>
      <c r="N9" s="17"/>
      <c r="O9" s="17"/>
      <c r="P9" s="17"/>
      <c r="Q9" s="17"/>
      <c r="R9" s="15"/>
    </row>
    <row r="10" spans="1:18" ht="23.25">
      <c r="A10" s="15"/>
      <c r="B10" s="17"/>
      <c r="C10" s="20" t="s">
        <v>641</v>
      </c>
      <c r="D10" s="19"/>
      <c r="E10" s="19"/>
      <c r="F10" s="19"/>
      <c r="G10" s="19"/>
      <c r="H10" s="19"/>
      <c r="I10" s="19"/>
      <c r="J10" s="19"/>
      <c r="K10" s="19"/>
      <c r="L10" s="19"/>
      <c r="M10" s="19"/>
      <c r="N10" s="20"/>
      <c r="O10" s="17"/>
      <c r="P10" s="17"/>
      <c r="Q10" s="17"/>
      <c r="R10" s="15"/>
    </row>
    <row r="11" spans="1:18">
      <c r="A11" s="15"/>
      <c r="B11" s="17"/>
      <c r="C11" s="21" t="s">
        <v>506</v>
      </c>
      <c r="D11" s="17"/>
      <c r="E11" s="17"/>
      <c r="F11" s="17"/>
      <c r="G11" s="17"/>
      <c r="H11" s="17"/>
      <c r="I11" s="17"/>
      <c r="J11" s="17"/>
      <c r="K11" s="17"/>
      <c r="L11" s="17"/>
      <c r="M11" s="17"/>
      <c r="N11" s="17"/>
      <c r="O11" s="17"/>
      <c r="P11" s="17"/>
      <c r="Q11" s="17"/>
      <c r="R11" s="15"/>
    </row>
    <row r="12" spans="1:18" ht="13.5">
      <c r="A12" s="15"/>
      <c r="B12" s="17"/>
      <c r="C12" s="22" t="s">
        <v>280</v>
      </c>
      <c r="D12" s="17"/>
      <c r="E12" s="17"/>
      <c r="F12" s="17"/>
      <c r="G12" s="17"/>
      <c r="H12" s="17"/>
      <c r="I12" s="17"/>
      <c r="J12" s="17"/>
      <c r="K12" s="17"/>
      <c r="L12" s="17"/>
      <c r="M12" s="17"/>
      <c r="N12" s="17"/>
      <c r="O12" s="17"/>
      <c r="P12" s="17"/>
      <c r="Q12" s="17"/>
      <c r="R12" s="15"/>
    </row>
    <row r="13" spans="1:18">
      <c r="A13" s="15"/>
      <c r="B13" s="17"/>
      <c r="C13" s="17"/>
      <c r="D13" s="17"/>
      <c r="E13" s="17"/>
      <c r="F13" s="17"/>
      <c r="G13" s="17"/>
      <c r="H13" s="17"/>
      <c r="I13" s="17"/>
      <c r="J13" s="17"/>
      <c r="K13" s="17"/>
      <c r="L13" s="17"/>
      <c r="M13" s="17"/>
      <c r="N13" s="17"/>
      <c r="O13" s="17"/>
      <c r="P13" s="17"/>
      <c r="Q13" s="17"/>
      <c r="R13" s="15"/>
    </row>
    <row r="14" spans="1:18" ht="14.25">
      <c r="A14" s="15"/>
      <c r="B14" s="17"/>
      <c r="C14" s="23" t="s">
        <v>16</v>
      </c>
      <c r="D14" s="17"/>
      <c r="E14" s="17"/>
      <c r="F14" s="17"/>
      <c r="G14" s="17"/>
      <c r="H14" s="17"/>
      <c r="I14" s="17"/>
      <c r="J14" s="17"/>
      <c r="K14" s="17"/>
      <c r="L14" s="17"/>
      <c r="M14" s="17"/>
      <c r="N14" s="17"/>
      <c r="O14" s="17"/>
      <c r="P14" s="17"/>
      <c r="Q14" s="17"/>
      <c r="R14" s="15"/>
    </row>
    <row r="15" spans="1:18" ht="12.2" customHeight="1">
      <c r="A15" s="15"/>
      <c r="B15" s="17"/>
      <c r="C15" s="24" t="s">
        <v>17</v>
      </c>
      <c r="D15" s="24"/>
      <c r="E15" s="24" t="s">
        <v>579</v>
      </c>
      <c r="F15" s="17"/>
      <c r="G15" s="17"/>
      <c r="H15" s="17"/>
      <c r="I15" s="17"/>
      <c r="J15" s="17"/>
      <c r="K15" s="17"/>
      <c r="L15" s="17"/>
      <c r="M15" s="17"/>
      <c r="N15" s="17"/>
      <c r="O15" s="17"/>
      <c r="P15" s="17"/>
      <c r="Q15" s="17"/>
      <c r="R15" s="15"/>
    </row>
    <row r="16" spans="1:18" ht="12.2" customHeight="1">
      <c r="A16" s="15"/>
      <c r="B16" s="17"/>
      <c r="C16" s="24" t="s">
        <v>17</v>
      </c>
      <c r="D16" s="24"/>
      <c r="E16" s="24" t="s">
        <v>519</v>
      </c>
      <c r="F16" s="17"/>
      <c r="G16" s="17"/>
      <c r="H16" s="17"/>
      <c r="I16" s="17"/>
      <c r="J16" s="17"/>
      <c r="K16" s="17"/>
      <c r="L16" s="17"/>
      <c r="M16" s="17"/>
      <c r="N16" s="17"/>
      <c r="O16" s="17"/>
      <c r="P16" s="17"/>
      <c r="Q16" s="17"/>
      <c r="R16" s="15"/>
    </row>
    <row r="17" spans="1:18" ht="12.2" customHeight="1">
      <c r="A17" s="15"/>
      <c r="B17" s="17"/>
      <c r="C17" s="24" t="s">
        <v>17</v>
      </c>
      <c r="D17" s="24"/>
      <c r="E17" s="24" t="s">
        <v>580</v>
      </c>
      <c r="F17" s="17"/>
      <c r="G17" s="17"/>
      <c r="H17" s="17"/>
      <c r="I17" s="17"/>
      <c r="J17" s="17"/>
      <c r="K17" s="17"/>
      <c r="L17" s="17"/>
      <c r="M17" s="17"/>
      <c r="N17" s="17"/>
      <c r="O17" s="17"/>
      <c r="P17" s="17"/>
      <c r="Q17" s="17"/>
      <c r="R17" s="15"/>
    </row>
    <row r="18" spans="1:18" ht="13.5" customHeight="1">
      <c r="A18" s="15"/>
      <c r="B18" s="17"/>
      <c r="C18" s="24" t="s">
        <v>17</v>
      </c>
      <c r="D18" s="24"/>
      <c r="E18" s="24" t="s">
        <v>520</v>
      </c>
      <c r="F18" s="24"/>
      <c r="G18" s="17"/>
      <c r="H18" s="17"/>
      <c r="I18" s="17"/>
      <c r="J18" s="17"/>
      <c r="K18" s="17"/>
      <c r="L18" s="17"/>
      <c r="M18" s="17"/>
      <c r="N18" s="17"/>
      <c r="O18" s="17"/>
      <c r="P18" s="17"/>
      <c r="Q18" s="17"/>
      <c r="R18" s="15"/>
    </row>
    <row r="19" spans="1:18" ht="12.2" customHeight="1">
      <c r="A19" s="15"/>
      <c r="B19" s="17"/>
      <c r="C19" s="24" t="s">
        <v>17</v>
      </c>
      <c r="D19" s="24"/>
      <c r="E19" s="24" t="s">
        <v>581</v>
      </c>
      <c r="F19" s="24"/>
      <c r="G19" s="17"/>
      <c r="H19" s="17"/>
      <c r="I19" s="17"/>
      <c r="J19" s="17"/>
      <c r="K19" s="17"/>
      <c r="L19" s="17"/>
      <c r="M19" s="17"/>
      <c r="N19" s="17"/>
      <c r="O19" s="17"/>
      <c r="P19" s="17"/>
      <c r="Q19" s="17"/>
      <c r="R19" s="15"/>
    </row>
    <row r="20" spans="1:18" ht="12" customHeight="1">
      <c r="A20" s="15"/>
      <c r="B20" s="17"/>
      <c r="C20" s="24" t="s">
        <v>17</v>
      </c>
      <c r="D20" s="25"/>
      <c r="E20" s="25" t="s">
        <v>601</v>
      </c>
      <c r="F20" s="25"/>
      <c r="G20" s="25"/>
      <c r="H20" s="17"/>
      <c r="I20" s="17"/>
      <c r="J20" s="17"/>
      <c r="K20" s="17"/>
      <c r="L20" s="17"/>
      <c r="M20" s="17"/>
      <c r="N20" s="17"/>
      <c r="O20" s="17"/>
      <c r="P20" s="17"/>
      <c r="Q20" s="17"/>
      <c r="R20" s="15"/>
    </row>
    <row r="21" spans="1:18" ht="12.2" customHeight="1">
      <c r="A21" s="15"/>
      <c r="B21" s="17"/>
      <c r="C21" s="24" t="s">
        <v>17</v>
      </c>
      <c r="D21" s="24"/>
      <c r="E21" s="24" t="s">
        <v>572</v>
      </c>
      <c r="F21" s="25"/>
      <c r="G21" s="25"/>
      <c r="H21" s="17"/>
      <c r="I21" s="17"/>
      <c r="J21" s="17"/>
      <c r="K21" s="17"/>
      <c r="L21" s="17"/>
      <c r="M21" s="17"/>
      <c r="N21" s="17"/>
      <c r="O21" s="17"/>
      <c r="P21" s="17"/>
      <c r="Q21" s="17"/>
      <c r="R21" s="15"/>
    </row>
    <row r="22" spans="1:18" ht="12.2" customHeight="1">
      <c r="A22" s="15"/>
      <c r="B22" s="17"/>
      <c r="C22" s="24" t="s">
        <v>17</v>
      </c>
      <c r="D22" s="24"/>
      <c r="E22" s="24" t="s">
        <v>276</v>
      </c>
      <c r="F22" s="24"/>
      <c r="G22" s="17"/>
      <c r="H22" s="17"/>
      <c r="I22" s="17"/>
      <c r="J22" s="17"/>
      <c r="K22" s="17"/>
      <c r="L22" s="17"/>
      <c r="M22" s="17"/>
      <c r="N22" s="17"/>
      <c r="O22" s="17"/>
      <c r="P22" s="17"/>
      <c r="Q22" s="17"/>
      <c r="R22" s="15"/>
    </row>
    <row r="23" spans="1:18" ht="12.2" customHeight="1">
      <c r="A23" s="15"/>
      <c r="B23" s="17"/>
      <c r="C23" s="24" t="s">
        <v>17</v>
      </c>
      <c r="D23" s="24"/>
      <c r="E23" s="24" t="s">
        <v>275</v>
      </c>
      <c r="F23" s="24"/>
      <c r="G23" s="17"/>
      <c r="H23" s="17"/>
      <c r="I23" s="17"/>
      <c r="J23" s="17"/>
      <c r="K23" s="17"/>
      <c r="L23" s="17"/>
      <c r="M23" s="17"/>
      <c r="N23" s="17"/>
      <c r="O23" s="17"/>
      <c r="P23" s="17"/>
      <c r="Q23" s="17"/>
      <c r="R23" s="15"/>
    </row>
    <row r="24" spans="1:18" ht="12.2" customHeight="1">
      <c r="A24" s="15"/>
      <c r="B24" s="17"/>
      <c r="C24" s="24" t="s">
        <v>17</v>
      </c>
      <c r="D24" s="24"/>
      <c r="E24" s="24" t="s">
        <v>323</v>
      </c>
      <c r="F24" s="24"/>
      <c r="G24" s="17"/>
      <c r="H24" s="17"/>
      <c r="I24" s="17"/>
      <c r="J24" s="17"/>
      <c r="K24" s="17"/>
      <c r="L24" s="17"/>
      <c r="M24" s="17"/>
      <c r="N24" s="17"/>
      <c r="O24" s="17"/>
      <c r="P24" s="17"/>
      <c r="Q24" s="17"/>
      <c r="R24" s="15"/>
    </row>
    <row r="25" spans="1:18" ht="12.2" customHeight="1">
      <c r="A25" s="15"/>
      <c r="B25" s="17"/>
      <c r="C25" s="24" t="s">
        <v>17</v>
      </c>
      <c r="D25" s="24"/>
      <c r="E25" s="24" t="s">
        <v>283</v>
      </c>
      <c r="F25" s="24"/>
      <c r="G25" s="17"/>
      <c r="H25" s="17"/>
      <c r="I25" s="17"/>
      <c r="J25" s="17"/>
      <c r="K25" s="17"/>
      <c r="L25" s="17"/>
      <c r="M25" s="17"/>
      <c r="N25" s="17"/>
      <c r="O25" s="17"/>
      <c r="P25" s="17"/>
      <c r="Q25" s="17"/>
      <c r="R25" s="15"/>
    </row>
    <row r="26" spans="1:18" ht="12.2" customHeight="1">
      <c r="A26" s="15"/>
      <c r="B26" s="17"/>
      <c r="C26" s="24" t="s">
        <v>17</v>
      </c>
      <c r="D26" s="24"/>
      <c r="E26" s="24" t="s">
        <v>284</v>
      </c>
      <c r="F26" s="24"/>
      <c r="G26" s="17"/>
      <c r="H26" s="17"/>
      <c r="I26" s="17"/>
      <c r="J26" s="17"/>
      <c r="K26" s="17"/>
      <c r="L26" s="17"/>
      <c r="M26" s="17"/>
      <c r="N26" s="17"/>
      <c r="O26" s="17"/>
      <c r="P26" s="17"/>
      <c r="Q26" s="17"/>
      <c r="R26" s="15"/>
    </row>
    <row r="27" spans="1:18" ht="13.5" customHeight="1">
      <c r="A27" s="15"/>
      <c r="B27" s="17"/>
      <c r="C27" s="24" t="s">
        <v>17</v>
      </c>
      <c r="D27" s="24"/>
      <c r="E27" s="24" t="s">
        <v>376</v>
      </c>
      <c r="F27" s="24"/>
      <c r="G27" s="17"/>
      <c r="H27" s="17"/>
      <c r="I27" s="17"/>
      <c r="J27" s="17"/>
      <c r="K27" s="17"/>
      <c r="L27" s="17"/>
      <c r="M27" s="17"/>
      <c r="N27" s="17"/>
      <c r="O27" s="17"/>
      <c r="P27" s="17"/>
      <c r="Q27" s="17"/>
      <c r="R27" s="15"/>
    </row>
    <row r="28" spans="1:18" ht="12.2" customHeight="1">
      <c r="A28" s="15"/>
      <c r="B28" s="17"/>
      <c r="C28" s="24" t="s">
        <v>17</v>
      </c>
      <c r="D28" s="24"/>
      <c r="E28" s="24" t="s">
        <v>151</v>
      </c>
      <c r="F28" s="24"/>
      <c r="G28" s="17"/>
      <c r="H28" s="17"/>
      <c r="I28" s="17"/>
      <c r="J28" s="17"/>
      <c r="K28" s="17"/>
      <c r="L28" s="17"/>
      <c r="M28" s="17"/>
      <c r="N28" s="17"/>
      <c r="O28" s="17"/>
      <c r="P28" s="17"/>
      <c r="Q28" s="17"/>
      <c r="R28" s="15"/>
    </row>
    <row r="29" spans="1:18" ht="12.2" customHeight="1">
      <c r="A29" s="15"/>
      <c r="B29" s="17"/>
      <c r="C29" s="24" t="s">
        <v>17</v>
      </c>
      <c r="D29" s="24"/>
      <c r="E29" s="24" t="s">
        <v>225</v>
      </c>
      <c r="F29" s="24"/>
      <c r="G29" s="17"/>
      <c r="H29" s="17"/>
      <c r="I29" s="17"/>
      <c r="J29" s="17"/>
      <c r="K29" s="17"/>
      <c r="L29" s="17"/>
      <c r="M29" s="17"/>
      <c r="N29" s="17"/>
      <c r="O29" s="17"/>
      <c r="P29" s="17"/>
      <c r="Q29" s="17"/>
      <c r="R29" s="15"/>
    </row>
    <row r="30" spans="1:18">
      <c r="A30" s="15"/>
      <c r="B30" s="17"/>
      <c r="C30" s="17"/>
      <c r="D30" s="17"/>
      <c r="E30" s="17"/>
      <c r="F30" s="17"/>
      <c r="G30" s="17"/>
      <c r="H30" s="17"/>
      <c r="I30" s="17"/>
      <c r="J30" s="17"/>
      <c r="K30" s="17"/>
      <c r="L30" s="17"/>
      <c r="M30" s="17"/>
      <c r="N30" s="17"/>
      <c r="O30" s="17"/>
      <c r="P30" s="17"/>
      <c r="Q30" s="17"/>
      <c r="R30" s="15"/>
    </row>
    <row r="31" spans="1:18">
      <c r="A31" s="15"/>
      <c r="B31" s="17"/>
      <c r="C31" s="26" t="s">
        <v>18</v>
      </c>
      <c r="D31" s="27"/>
      <c r="E31" s="28"/>
      <c r="F31" s="28"/>
      <c r="G31" s="17"/>
      <c r="H31" s="17"/>
      <c r="I31" s="17"/>
      <c r="J31" s="17"/>
      <c r="K31" s="17"/>
      <c r="L31" s="17"/>
      <c r="M31" s="17"/>
      <c r="N31" s="17"/>
      <c r="O31" s="17"/>
      <c r="P31" s="17"/>
      <c r="Q31" s="17"/>
      <c r="R31" s="15"/>
    </row>
    <row r="32" spans="1:18">
      <c r="A32" s="15"/>
      <c r="B32" s="17"/>
      <c r="C32" s="29" t="s">
        <v>19</v>
      </c>
      <c r="D32" s="27"/>
      <c r="E32" s="28"/>
      <c r="F32" s="28"/>
      <c r="G32" s="17"/>
      <c r="H32" s="17"/>
      <c r="I32" s="17"/>
      <c r="J32" s="17"/>
      <c r="K32" s="17"/>
      <c r="L32" s="17"/>
      <c r="M32" s="17"/>
      <c r="N32" s="17"/>
      <c r="O32" s="17"/>
      <c r="P32" s="17"/>
      <c r="Q32" s="17"/>
      <c r="R32" s="15"/>
    </row>
    <row r="33" spans="1:18">
      <c r="A33" s="15"/>
      <c r="B33" s="17"/>
      <c r="C33" s="29" t="s">
        <v>20</v>
      </c>
      <c r="D33" s="29"/>
      <c r="E33" s="28"/>
      <c r="F33" s="29" t="s">
        <v>21</v>
      </c>
      <c r="G33" s="30"/>
      <c r="H33" s="17"/>
      <c r="I33" s="17"/>
      <c r="J33" s="17"/>
      <c r="K33" s="17"/>
      <c r="L33" s="17"/>
      <c r="M33" s="17"/>
      <c r="N33" s="17"/>
      <c r="O33" s="17"/>
      <c r="P33" s="17"/>
      <c r="Q33" s="17"/>
      <c r="R33" s="15"/>
    </row>
    <row r="34" spans="1:18">
      <c r="A34" s="15"/>
      <c r="B34" s="17"/>
      <c r="C34" s="29"/>
      <c r="D34" s="29"/>
      <c r="E34" s="28"/>
      <c r="F34" s="29"/>
      <c r="G34" s="30"/>
      <c r="H34" s="17"/>
      <c r="I34" s="17"/>
      <c r="J34" s="17"/>
      <c r="K34" s="17"/>
      <c r="L34" s="17"/>
      <c r="M34" s="17"/>
      <c r="N34" s="17"/>
      <c r="O34" s="17"/>
      <c r="P34" s="17"/>
      <c r="Q34" s="17"/>
      <c r="R34" s="15"/>
    </row>
    <row r="35" spans="1:18">
      <c r="A35" s="15"/>
      <c r="B35" s="17"/>
      <c r="C35" s="31" t="s">
        <v>157</v>
      </c>
      <c r="D35" s="27"/>
      <c r="E35" s="28"/>
      <c r="F35" s="28"/>
      <c r="G35" s="17"/>
      <c r="H35" s="17"/>
      <c r="I35" s="17"/>
      <c r="J35" s="17"/>
      <c r="K35" s="17"/>
      <c r="L35" s="17"/>
      <c r="M35" s="17"/>
      <c r="N35" s="17"/>
      <c r="O35" s="17"/>
      <c r="P35" s="17"/>
      <c r="Q35" s="17"/>
      <c r="R35" s="15"/>
    </row>
    <row r="36" spans="1:18">
      <c r="A36" s="15"/>
      <c r="B36" s="17"/>
      <c r="C36" s="31" t="s">
        <v>22</v>
      </c>
      <c r="D36" s="27"/>
      <c r="E36" s="28"/>
      <c r="F36" s="28"/>
      <c r="G36" s="17"/>
      <c r="H36" s="17"/>
      <c r="I36" s="17"/>
      <c r="J36" s="17"/>
      <c r="K36" s="17"/>
      <c r="L36" s="17"/>
      <c r="M36" s="17"/>
      <c r="N36" s="17"/>
      <c r="O36" s="17"/>
      <c r="P36" s="17"/>
      <c r="Q36" s="17"/>
      <c r="R36" s="15"/>
    </row>
    <row r="37" spans="1:18">
      <c r="A37" s="15"/>
      <c r="B37" s="17"/>
      <c r="C37" s="17"/>
      <c r="D37" s="17"/>
      <c r="E37" s="17"/>
      <c r="F37" s="17"/>
      <c r="G37" s="17"/>
      <c r="H37" s="17"/>
      <c r="I37" s="17"/>
      <c r="J37" s="17"/>
      <c r="K37" s="17"/>
      <c r="L37" s="17"/>
      <c r="M37" s="17"/>
      <c r="N37" s="17"/>
      <c r="O37" s="17"/>
      <c r="P37" s="17"/>
      <c r="Q37" s="17"/>
      <c r="R37" s="15"/>
    </row>
    <row r="38" spans="1:18">
      <c r="A38" s="15"/>
      <c r="B38" s="17"/>
      <c r="C38" s="17"/>
      <c r="D38" s="17"/>
      <c r="E38" s="17"/>
      <c r="F38" s="17"/>
      <c r="G38" s="17"/>
      <c r="H38" s="17"/>
      <c r="I38" s="17"/>
      <c r="J38" s="17"/>
      <c r="K38" s="17"/>
      <c r="L38" s="17"/>
      <c r="M38" s="17"/>
      <c r="N38" s="17"/>
      <c r="O38" s="17"/>
      <c r="P38" s="17"/>
      <c r="Q38" s="17"/>
      <c r="R38" s="15"/>
    </row>
    <row r="39" spans="1:18" ht="13.5">
      <c r="A39" s="15"/>
      <c r="B39" s="17"/>
      <c r="C39" s="32"/>
      <c r="D39" s="17"/>
      <c r="E39" s="17"/>
      <c r="F39" s="17"/>
      <c r="G39" s="17"/>
      <c r="H39" s="17"/>
      <c r="I39" s="17"/>
      <c r="J39" s="17"/>
      <c r="K39" s="17"/>
      <c r="L39" s="17"/>
      <c r="M39" s="17"/>
      <c r="N39" s="17"/>
      <c r="O39" s="17"/>
      <c r="P39" s="17"/>
      <c r="Q39" s="17"/>
      <c r="R39" s="15"/>
    </row>
    <row r="40" spans="1:18" ht="13.5">
      <c r="A40" s="15"/>
      <c r="B40" s="25"/>
      <c r="C40" s="33"/>
      <c r="D40" s="25"/>
      <c r="E40" s="25"/>
      <c r="F40" s="25"/>
      <c r="G40" s="25"/>
      <c r="H40" s="25"/>
      <c r="I40" s="25"/>
      <c r="J40" s="25"/>
      <c r="K40" s="25"/>
      <c r="L40" s="25"/>
      <c r="M40" s="25"/>
      <c r="N40" s="25"/>
      <c r="O40" s="25"/>
      <c r="P40" s="25"/>
      <c r="Q40" s="25"/>
      <c r="R40" s="15"/>
    </row>
    <row r="41" spans="1:18" ht="13.5">
      <c r="A41" s="15"/>
      <c r="B41" s="25"/>
      <c r="C41" s="32"/>
      <c r="D41" s="25"/>
      <c r="E41" s="25"/>
      <c r="F41" s="25"/>
      <c r="G41" s="25"/>
      <c r="H41" s="25"/>
      <c r="I41" s="25"/>
      <c r="J41" s="25"/>
      <c r="K41" s="25"/>
      <c r="L41" s="25"/>
      <c r="M41" s="25"/>
      <c r="N41" s="25"/>
      <c r="O41" s="25"/>
      <c r="P41" s="25"/>
      <c r="Q41" s="25"/>
      <c r="R41" s="15"/>
    </row>
    <row r="42" spans="1:18" ht="13.5">
      <c r="A42" s="15"/>
      <c r="B42" s="25"/>
      <c r="C42" s="32"/>
      <c r="D42" s="25"/>
      <c r="E42" s="25"/>
      <c r="F42" s="25"/>
      <c r="G42" s="25"/>
      <c r="H42" s="25"/>
      <c r="I42" s="25"/>
      <c r="J42" s="25"/>
      <c r="K42" s="25"/>
      <c r="L42" s="25"/>
      <c r="M42" s="25"/>
      <c r="N42" s="25"/>
      <c r="O42" s="25"/>
      <c r="P42" s="25"/>
      <c r="Q42" s="25"/>
      <c r="R42" s="15"/>
    </row>
    <row r="43" spans="1:18">
      <c r="A43" s="15"/>
      <c r="B43" s="25"/>
      <c r="C43" s="25"/>
      <c r="D43" s="25"/>
      <c r="E43" s="25"/>
      <c r="F43" s="25"/>
      <c r="G43" s="25"/>
      <c r="H43" s="25"/>
      <c r="I43" s="25"/>
      <c r="J43" s="25"/>
      <c r="K43" s="25"/>
      <c r="L43" s="25"/>
      <c r="M43" s="25"/>
      <c r="N43" s="25"/>
      <c r="O43" s="25"/>
      <c r="P43" s="25"/>
      <c r="Q43" s="25"/>
      <c r="R43" s="15"/>
    </row>
    <row r="44" spans="1:18">
      <c r="A44" s="15"/>
      <c r="B44" s="25"/>
      <c r="C44" s="25"/>
      <c r="D44" s="25"/>
      <c r="E44" s="25"/>
      <c r="F44" s="25"/>
      <c r="G44" s="25"/>
      <c r="H44" s="25"/>
      <c r="I44" s="25"/>
      <c r="J44" s="25"/>
      <c r="K44" s="25"/>
      <c r="L44" s="25"/>
      <c r="M44" s="25"/>
      <c r="N44" s="25"/>
      <c r="O44" s="25"/>
      <c r="P44" s="25"/>
      <c r="Q44" s="25"/>
      <c r="R44" s="15"/>
    </row>
    <row r="45" spans="1:18">
      <c r="A45" s="15"/>
      <c r="B45" s="25"/>
      <c r="C45" s="25"/>
      <c r="D45" s="25"/>
      <c r="E45" s="25"/>
      <c r="F45" s="25"/>
      <c r="G45" s="25"/>
      <c r="H45" s="25"/>
      <c r="I45" s="25"/>
      <c r="J45" s="25"/>
      <c r="K45" s="25"/>
      <c r="L45" s="25"/>
      <c r="M45" s="25"/>
      <c r="N45" s="25"/>
      <c r="O45" s="25"/>
      <c r="P45" s="25"/>
      <c r="Q45" s="25"/>
      <c r="R45" s="15"/>
    </row>
    <row r="46" spans="1:18">
      <c r="A46" s="15"/>
      <c r="B46" s="25"/>
      <c r="C46" s="25"/>
      <c r="D46" s="25"/>
      <c r="E46" s="25"/>
      <c r="F46" s="25"/>
      <c r="G46" s="25"/>
      <c r="H46" s="25"/>
      <c r="I46" s="25"/>
      <c r="J46" s="25"/>
      <c r="K46" s="25"/>
      <c r="L46" s="25"/>
      <c r="M46" s="25"/>
      <c r="N46" s="25"/>
      <c r="O46" s="25"/>
      <c r="P46" s="25"/>
      <c r="Q46" s="25"/>
      <c r="R46" s="15"/>
    </row>
    <row r="47" spans="1:18">
      <c r="A47" s="15"/>
      <c r="B47" s="25"/>
      <c r="C47" s="25"/>
      <c r="D47" s="25"/>
      <c r="E47" s="25"/>
      <c r="F47" s="25"/>
      <c r="G47" s="25"/>
      <c r="H47" s="25"/>
      <c r="I47" s="25"/>
      <c r="J47" s="25"/>
      <c r="K47" s="25"/>
      <c r="L47" s="25"/>
      <c r="M47" s="25"/>
      <c r="N47" s="25"/>
      <c r="O47" s="25"/>
      <c r="P47" s="25"/>
      <c r="Q47" s="25"/>
      <c r="R47" s="15"/>
    </row>
    <row r="48" spans="1:18">
      <c r="A48" s="15"/>
      <c r="B48" s="25"/>
      <c r="C48" s="25"/>
      <c r="D48" s="25"/>
      <c r="E48" s="25"/>
      <c r="F48" s="25"/>
      <c r="G48" s="25"/>
      <c r="H48" s="25"/>
      <c r="I48" s="25"/>
      <c r="J48" s="25"/>
      <c r="K48" s="25"/>
      <c r="L48" s="25"/>
      <c r="M48" s="25"/>
      <c r="N48" s="25"/>
      <c r="O48" s="25"/>
      <c r="P48" s="25"/>
      <c r="Q48" s="25"/>
      <c r="R48" s="15"/>
    </row>
    <row r="49" spans="1:18">
      <c r="A49" s="15"/>
      <c r="B49" s="25"/>
      <c r="C49" s="25"/>
      <c r="D49" s="25"/>
      <c r="E49" s="25"/>
      <c r="F49" s="25"/>
      <c r="G49" s="25"/>
      <c r="H49" s="25"/>
      <c r="I49" s="25"/>
      <c r="J49" s="25"/>
      <c r="K49" s="25"/>
      <c r="L49" s="25"/>
      <c r="M49" s="25"/>
      <c r="N49" s="25"/>
      <c r="O49" s="25"/>
      <c r="P49" s="25"/>
      <c r="Q49" s="25"/>
      <c r="R49" s="15"/>
    </row>
    <row r="50" spans="1:18">
      <c r="A50" s="15"/>
      <c r="B50" s="25"/>
      <c r="C50" s="25"/>
      <c r="D50" s="25"/>
      <c r="E50" s="25"/>
      <c r="F50" s="25"/>
      <c r="G50" s="25"/>
      <c r="H50" s="25"/>
      <c r="I50" s="25"/>
      <c r="J50" s="25"/>
      <c r="K50" s="25"/>
      <c r="L50" s="25"/>
      <c r="M50" s="25"/>
      <c r="N50" s="25"/>
      <c r="O50" s="25"/>
      <c r="P50" s="25"/>
      <c r="Q50" s="25"/>
      <c r="R50" s="15"/>
    </row>
    <row r="51" spans="1:18" ht="8.25" customHeight="1">
      <c r="A51" s="15"/>
      <c r="B51" s="15"/>
      <c r="C51" s="15"/>
      <c r="D51" s="15"/>
      <c r="E51" s="15"/>
      <c r="F51" s="15"/>
      <c r="G51" s="15"/>
      <c r="H51" s="15"/>
      <c r="I51" s="15"/>
      <c r="J51" s="15"/>
      <c r="K51" s="15"/>
      <c r="L51" s="15"/>
      <c r="M51" s="15"/>
      <c r="N51" s="15"/>
      <c r="O51" s="15"/>
      <c r="P51" s="15"/>
      <c r="Q51" s="15"/>
      <c r="R51" s="15"/>
    </row>
  </sheetData>
  <sheetProtection password="C79B" sheet="1" objects="1" scenarios="1"/>
  <hyperlinks>
    <hyperlink ref="C35" r:id="rId1"/>
    <hyperlink ref="C36" r:id="rId2"/>
  </hyperlinks>
  <printOptions horizontalCentered="1"/>
  <pageMargins left="0.74803149606299213" right="0.74803149606299213" top="0.98425196850393704" bottom="0.98425196850393704" header="0.51181102362204722" footer="0.51181102362204722"/>
  <pageSetup paperSize="9" scale="76" fitToWidth="0" fitToHeight="0" orientation="portrait" r:id="rId3"/>
  <headerFooter alignWithMargins="0">
    <oddHeader>&amp;CKPN Investor Relations</oddHeader>
    <oddFooter>&amp;L&amp;8
Q1 2014 &amp;C&amp;8&amp;A&amp;R&amp;8  &amp;P/&amp;N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59.140625" style="34" bestFit="1" customWidth="1"/>
    <col min="4" max="4" width="9.42578125" style="34" bestFit="1" customWidth="1"/>
    <col min="5" max="5" width="10.7109375" style="196" bestFit="1" customWidth="1"/>
    <col min="6" max="6" width="14.85546875" style="34" bestFit="1" customWidth="1"/>
    <col min="7" max="7" width="11" style="34" bestFit="1" customWidth="1"/>
    <col min="8" max="8" width="1.7109375" style="34" customWidth="1"/>
    <col min="9" max="9" width="9.42578125" style="34" bestFit="1" customWidth="1"/>
    <col min="10" max="10" width="10.7109375" style="196" bestFit="1" customWidth="1"/>
    <col min="11" max="11" width="14.85546875" style="34" bestFit="1" customWidth="1"/>
    <col min="12" max="12" width="10.28515625" style="34" bestFit="1" customWidth="1"/>
    <col min="13" max="13" width="1.7109375" style="34" customWidth="1"/>
    <col min="14" max="14" width="9.42578125" style="79" bestFit="1" customWidth="1"/>
    <col min="15" max="15" width="10.28515625" style="79" bestFit="1" customWidth="1"/>
    <col min="16" max="16" width="1.7109375" style="34" customWidth="1"/>
    <col min="17" max="17" width="1.28515625" style="34" customWidth="1"/>
    <col min="18" max="16384" width="9.140625" style="34"/>
  </cols>
  <sheetData>
    <row r="1" spans="1:16384" ht="9"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ht="12.75">
      <c r="A2" s="15"/>
      <c r="B2" s="35"/>
      <c r="C2" s="36" t="s">
        <v>31</v>
      </c>
      <c r="D2" s="468" t="s">
        <v>568</v>
      </c>
      <c r="E2" s="469" t="s">
        <v>608</v>
      </c>
      <c r="F2" s="470"/>
      <c r="G2" s="471" t="str">
        <f>+D2</f>
        <v>Q3 2014</v>
      </c>
      <c r="H2" s="472"/>
      <c r="I2" s="468" t="s">
        <v>569</v>
      </c>
      <c r="J2" s="469" t="str">
        <f>+E2</f>
        <v>Incidentals</v>
      </c>
      <c r="K2" s="470"/>
      <c r="L2" s="471" t="str">
        <f>+I2</f>
        <v>Q3 2013</v>
      </c>
      <c r="M2" s="473"/>
      <c r="N2" s="474" t="s">
        <v>314</v>
      </c>
      <c r="O2" s="474" t="s">
        <v>314</v>
      </c>
      <c r="P2" s="475"/>
      <c r="Q2" s="15"/>
    </row>
    <row r="3" spans="1:16384" ht="12.75">
      <c r="A3" s="15"/>
      <c r="B3" s="35"/>
      <c r="C3" s="41" t="s">
        <v>564</v>
      </c>
      <c r="D3" s="476" t="s">
        <v>217</v>
      </c>
      <c r="E3" s="469"/>
      <c r="F3" s="477"/>
      <c r="G3" s="469" t="s">
        <v>549</v>
      </c>
      <c r="H3" s="472"/>
      <c r="I3" s="476" t="s">
        <v>217</v>
      </c>
      <c r="J3" s="469"/>
      <c r="K3" s="477"/>
      <c r="L3" s="469" t="s">
        <v>549</v>
      </c>
      <c r="M3" s="473"/>
      <c r="N3" s="474" t="s">
        <v>217</v>
      </c>
      <c r="O3" s="474" t="s">
        <v>550</v>
      </c>
      <c r="P3" s="475"/>
      <c r="Q3" s="15"/>
    </row>
    <row r="4" spans="1:16384" ht="13.5">
      <c r="A4" s="15"/>
      <c r="B4" s="66"/>
      <c r="C4" s="66"/>
      <c r="D4" s="478"/>
      <c r="E4" s="479"/>
      <c r="F4" s="479"/>
      <c r="G4" s="479"/>
      <c r="H4" s="480"/>
      <c r="I4" s="478"/>
      <c r="J4" s="481"/>
      <c r="K4" s="481"/>
      <c r="L4" s="481"/>
      <c r="M4" s="482"/>
      <c r="N4" s="483"/>
      <c r="O4" s="484"/>
      <c r="P4" s="485"/>
      <c r="Q4" s="15"/>
    </row>
    <row r="5" spans="1:16384" ht="12.75" customHeight="1">
      <c r="A5" s="15"/>
      <c r="B5" s="66"/>
      <c r="C5" s="75" t="s">
        <v>417</v>
      </c>
      <c r="D5" s="211"/>
      <c r="E5" s="71"/>
      <c r="F5" s="71"/>
      <c r="G5" s="486"/>
      <c r="H5" s="487"/>
      <c r="I5" s="211">
        <f>+Revenues!F5</f>
        <v>799</v>
      </c>
      <c r="J5" s="71">
        <v>0</v>
      </c>
      <c r="K5" s="71"/>
      <c r="L5" s="488">
        <f>+I5-J5</f>
        <v>799</v>
      </c>
      <c r="M5" s="487"/>
      <c r="N5" s="489"/>
      <c r="O5" s="490"/>
      <c r="P5" s="491"/>
      <c r="Q5" s="15"/>
    </row>
    <row r="6" spans="1:16384" ht="12.75" customHeight="1">
      <c r="A6" s="15"/>
      <c r="B6" s="66"/>
      <c r="C6" s="492" t="s">
        <v>23</v>
      </c>
      <c r="D6" s="211"/>
      <c r="E6" s="71"/>
      <c r="F6" s="71"/>
      <c r="G6" s="486"/>
      <c r="H6" s="487"/>
      <c r="I6" s="211">
        <f>+Revenues!F6</f>
        <v>181</v>
      </c>
      <c r="J6" s="71">
        <v>0</v>
      </c>
      <c r="K6" s="71"/>
      <c r="L6" s="488">
        <f t="shared" ref="L6:L27" si="0">+I6-J6</f>
        <v>181</v>
      </c>
      <c r="M6" s="487"/>
      <c r="N6" s="489"/>
      <c r="O6" s="490"/>
      <c r="P6" s="491"/>
      <c r="Q6" s="15"/>
    </row>
    <row r="7" spans="1:16384" s="56" customFormat="1" ht="12.75" customHeight="1">
      <c r="A7" s="15"/>
      <c r="B7" s="42"/>
      <c r="C7" s="492" t="s">
        <v>299</v>
      </c>
      <c r="D7" s="211"/>
      <c r="E7" s="71"/>
      <c r="F7" s="71"/>
      <c r="G7" s="486"/>
      <c r="H7" s="487"/>
      <c r="I7" s="211">
        <f>+Revenues!F7</f>
        <v>10</v>
      </c>
      <c r="J7" s="71">
        <v>0</v>
      </c>
      <c r="K7" s="71"/>
      <c r="L7" s="488">
        <f t="shared" si="0"/>
        <v>10</v>
      </c>
      <c r="M7" s="487"/>
      <c r="N7" s="489"/>
      <c r="O7" s="490"/>
      <c r="P7" s="491"/>
      <c r="Q7" s="15"/>
    </row>
    <row r="8" spans="1:16384" s="56" customFormat="1" ht="12.75" customHeight="1">
      <c r="A8" s="15"/>
      <c r="B8" s="42"/>
      <c r="C8" s="207" t="s">
        <v>418</v>
      </c>
      <c r="D8" s="493"/>
      <c r="E8" s="53"/>
      <c r="F8" s="53"/>
      <c r="G8" s="494"/>
      <c r="H8" s="495"/>
      <c r="I8" s="493">
        <f>+Revenues!F8</f>
        <v>990</v>
      </c>
      <c r="J8" s="53">
        <f>J5+J6+J7</f>
        <v>0</v>
      </c>
      <c r="K8" s="53"/>
      <c r="L8" s="496">
        <f t="shared" si="0"/>
        <v>990</v>
      </c>
      <c r="M8" s="495"/>
      <c r="N8" s="497"/>
      <c r="O8" s="498"/>
      <c r="P8" s="499"/>
      <c r="Q8" s="15"/>
    </row>
    <row r="9" spans="1:16384" s="56" customFormat="1" ht="12.75" customHeight="1">
      <c r="A9" s="15"/>
      <c r="B9" s="42"/>
      <c r="C9" s="500"/>
      <c r="D9" s="493"/>
      <c r="E9" s="53"/>
      <c r="F9" s="53"/>
      <c r="G9" s="494"/>
      <c r="H9" s="495"/>
      <c r="I9" s="493"/>
      <c r="J9" s="53"/>
      <c r="K9" s="53"/>
      <c r="L9" s="496"/>
      <c r="M9" s="495"/>
      <c r="N9" s="497"/>
      <c r="O9" s="498"/>
      <c r="P9" s="499"/>
      <c r="Q9" s="15"/>
    </row>
    <row r="10" spans="1:16384" ht="12.75" customHeight="1">
      <c r="A10" s="15"/>
      <c r="B10" s="66"/>
      <c r="C10" s="492" t="s">
        <v>273</v>
      </c>
      <c r="D10" s="211"/>
      <c r="E10" s="71"/>
      <c r="F10" s="71"/>
      <c r="G10" s="486"/>
      <c r="H10" s="487"/>
      <c r="I10" s="501">
        <f>+Revenues!F10</f>
        <v>375</v>
      </c>
      <c r="J10" s="71">
        <v>0</v>
      </c>
      <c r="K10" s="71"/>
      <c r="L10" s="488">
        <f t="shared" si="0"/>
        <v>375</v>
      </c>
      <c r="M10" s="487"/>
      <c r="N10" s="489"/>
      <c r="O10" s="490"/>
      <c r="P10" s="491"/>
      <c r="Q10" s="15"/>
    </row>
    <row r="11" spans="1:16384" s="114" customFormat="1" ht="12.75" customHeight="1">
      <c r="A11" s="15"/>
      <c r="B11" s="106"/>
      <c r="C11" s="492" t="s">
        <v>274</v>
      </c>
      <c r="D11" s="211"/>
      <c r="E11" s="71"/>
      <c r="F11" s="71"/>
      <c r="G11" s="486"/>
      <c r="H11" s="487"/>
      <c r="I11" s="501">
        <f>+Revenues!F11</f>
        <v>489</v>
      </c>
      <c r="J11" s="71">
        <v>0</v>
      </c>
      <c r="K11" s="71"/>
      <c r="L11" s="488">
        <f t="shared" si="0"/>
        <v>489</v>
      </c>
      <c r="M11" s="487"/>
      <c r="N11" s="489"/>
      <c r="O11" s="490"/>
      <c r="P11" s="491"/>
      <c r="Q11" s="15"/>
    </row>
    <row r="12" spans="1:16384" ht="12.75" customHeight="1">
      <c r="A12" s="15"/>
      <c r="B12" s="66"/>
      <c r="C12" s="492" t="s">
        <v>24</v>
      </c>
      <c r="D12" s="211"/>
      <c r="E12" s="71"/>
      <c r="F12" s="71"/>
      <c r="G12" s="486"/>
      <c r="H12" s="487"/>
      <c r="I12" s="501">
        <f>+Revenues!F12</f>
        <v>759</v>
      </c>
      <c r="J12" s="71">
        <v>0</v>
      </c>
      <c r="K12" s="71"/>
      <c r="L12" s="488">
        <f t="shared" si="0"/>
        <v>759</v>
      </c>
      <c r="M12" s="487"/>
      <c r="N12" s="489"/>
      <c r="O12" s="490"/>
      <c r="P12" s="491"/>
      <c r="Q12" s="15"/>
    </row>
    <row r="13" spans="1:16384" ht="12.75" customHeight="1">
      <c r="A13" s="15"/>
      <c r="B13" s="66"/>
      <c r="C13" s="75" t="s">
        <v>281</v>
      </c>
      <c r="D13" s="211"/>
      <c r="E13" s="71"/>
      <c r="F13" s="71"/>
      <c r="G13" s="486"/>
      <c r="H13" s="487"/>
      <c r="I13" s="501">
        <f>+Revenues!F13</f>
        <v>583</v>
      </c>
      <c r="J13" s="71">
        <v>0</v>
      </c>
      <c r="K13" s="71"/>
      <c r="L13" s="488">
        <f t="shared" si="0"/>
        <v>583</v>
      </c>
      <c r="M13" s="487"/>
      <c r="N13" s="489"/>
      <c r="O13" s="490"/>
      <c r="P13" s="491"/>
      <c r="Q13" s="15"/>
    </row>
    <row r="14" spans="1:16384" ht="12.75" customHeight="1">
      <c r="A14" s="15"/>
      <c r="B14" s="66"/>
      <c r="C14" s="492" t="s">
        <v>299</v>
      </c>
      <c r="D14" s="211"/>
      <c r="E14" s="71"/>
      <c r="F14" s="71"/>
      <c r="G14" s="486"/>
      <c r="H14" s="487"/>
      <c r="I14" s="211">
        <f>+Revenues!F14</f>
        <v>-545</v>
      </c>
      <c r="J14" s="71">
        <v>0</v>
      </c>
      <c r="K14" s="71"/>
      <c r="L14" s="488">
        <f t="shared" si="0"/>
        <v>-545</v>
      </c>
      <c r="M14" s="487"/>
      <c r="N14" s="489"/>
      <c r="O14" s="490"/>
      <c r="P14" s="491"/>
      <c r="Q14" s="15"/>
    </row>
    <row r="15" spans="1:16384" s="56" customFormat="1" ht="12.75" customHeight="1">
      <c r="A15" s="15"/>
      <c r="B15" s="198"/>
      <c r="C15" s="500" t="s">
        <v>158</v>
      </c>
      <c r="D15" s="493"/>
      <c r="E15" s="53"/>
      <c r="F15" s="53"/>
      <c r="G15" s="494"/>
      <c r="H15" s="495"/>
      <c r="I15" s="493">
        <f>+Revenues!F15</f>
        <v>1661</v>
      </c>
      <c r="J15" s="53">
        <f t="shared" ref="J15" si="1">J10+J11+J12+J13+J14</f>
        <v>0</v>
      </c>
      <c r="K15" s="53"/>
      <c r="L15" s="496">
        <f t="shared" si="0"/>
        <v>1661</v>
      </c>
      <c r="M15" s="495"/>
      <c r="N15" s="497"/>
      <c r="O15" s="498"/>
      <c r="P15" s="499"/>
      <c r="Q15" s="15"/>
    </row>
    <row r="16" spans="1:16384" s="56" customFormat="1" ht="12.75" customHeight="1">
      <c r="A16" s="15"/>
      <c r="B16" s="198"/>
      <c r="C16" s="500"/>
      <c r="D16" s="493"/>
      <c r="E16" s="53"/>
      <c r="F16" s="53"/>
      <c r="G16" s="494"/>
      <c r="H16" s="495"/>
      <c r="I16" s="493"/>
      <c r="J16" s="53"/>
      <c r="K16" s="53"/>
      <c r="L16" s="496"/>
      <c r="M16" s="495"/>
      <c r="N16" s="497"/>
      <c r="O16" s="498"/>
      <c r="P16" s="499"/>
      <c r="Q16" s="15"/>
    </row>
    <row r="17" spans="1:16384" s="56" customFormat="1" ht="12.75" customHeight="1">
      <c r="A17" s="15"/>
      <c r="B17" s="42"/>
      <c r="C17" s="502" t="s">
        <v>173</v>
      </c>
      <c r="D17" s="115"/>
      <c r="E17" s="53"/>
      <c r="F17" s="53"/>
      <c r="G17" s="494"/>
      <c r="H17" s="503"/>
      <c r="I17" s="493">
        <f>+Revenues!F17</f>
        <v>248</v>
      </c>
      <c r="J17" s="53">
        <v>0</v>
      </c>
      <c r="K17" s="53"/>
      <c r="L17" s="496">
        <f t="shared" si="0"/>
        <v>248</v>
      </c>
      <c r="M17" s="503"/>
      <c r="N17" s="497"/>
      <c r="O17" s="498"/>
      <c r="P17" s="504"/>
      <c r="Q17" s="15"/>
      <c r="T17" s="137"/>
    </row>
    <row r="18" spans="1:16384" ht="12.75" customHeight="1">
      <c r="A18" s="15"/>
      <c r="B18" s="157"/>
      <c r="C18" s="492"/>
      <c r="D18" s="493"/>
      <c r="E18" s="71"/>
      <c r="F18" s="71"/>
      <c r="G18" s="505"/>
      <c r="H18" s="487"/>
      <c r="I18" s="493"/>
      <c r="J18" s="71"/>
      <c r="K18" s="71"/>
      <c r="L18" s="506"/>
      <c r="M18" s="487"/>
      <c r="N18" s="489"/>
      <c r="O18" s="498"/>
      <c r="P18" s="491"/>
      <c r="Q18" s="15"/>
    </row>
    <row r="19" spans="1:16384" s="56" customFormat="1" ht="12.75" customHeight="1">
      <c r="A19" s="15"/>
      <c r="B19" s="198"/>
      <c r="C19" s="502" t="s">
        <v>25</v>
      </c>
      <c r="D19" s="115"/>
      <c r="E19" s="53"/>
      <c r="F19" s="53"/>
      <c r="G19" s="494"/>
      <c r="H19" s="503"/>
      <c r="I19" s="493">
        <f>+Revenues!F19</f>
        <v>22</v>
      </c>
      <c r="J19" s="53">
        <v>0</v>
      </c>
      <c r="K19" s="53"/>
      <c r="L19" s="496">
        <f t="shared" si="0"/>
        <v>22</v>
      </c>
      <c r="M19" s="503"/>
      <c r="N19" s="497"/>
      <c r="O19" s="498"/>
      <c r="P19" s="504"/>
      <c r="Q19" s="15"/>
    </row>
    <row r="20" spans="1:16384" s="56" customFormat="1" ht="12.75" customHeight="1">
      <c r="A20" s="15"/>
      <c r="B20" s="198"/>
      <c r="C20" s="502"/>
      <c r="D20" s="493"/>
      <c r="E20" s="53"/>
      <c r="F20" s="53"/>
      <c r="G20" s="505"/>
      <c r="H20" s="503"/>
      <c r="I20" s="493"/>
      <c r="J20" s="53"/>
      <c r="K20" s="53"/>
      <c r="L20" s="506"/>
      <c r="M20" s="503"/>
      <c r="N20" s="497"/>
      <c r="O20" s="498"/>
      <c r="P20" s="504"/>
      <c r="Q20" s="15"/>
    </row>
    <row r="21" spans="1:16384" s="56" customFormat="1" ht="12.75" customHeight="1">
      <c r="A21" s="15"/>
      <c r="B21" s="198"/>
      <c r="C21" s="502" t="s">
        <v>26</v>
      </c>
      <c r="D21" s="211"/>
      <c r="E21" s="53"/>
      <c r="F21" s="53"/>
      <c r="G21" s="507"/>
      <c r="H21" s="503"/>
      <c r="I21" s="115">
        <f>+Revenues!F21</f>
        <v>-68</v>
      </c>
      <c r="J21" s="53">
        <v>0</v>
      </c>
      <c r="K21" s="53"/>
      <c r="L21" s="507">
        <f t="shared" si="0"/>
        <v>-68</v>
      </c>
      <c r="M21" s="503"/>
      <c r="N21" s="497"/>
      <c r="O21" s="498"/>
      <c r="P21" s="504"/>
      <c r="Q21" s="15"/>
    </row>
    <row r="22" spans="1:16384" ht="12.75" customHeight="1">
      <c r="A22" s="15"/>
      <c r="B22" s="157"/>
      <c r="C22" s="492"/>
      <c r="D22" s="493"/>
      <c r="E22" s="71"/>
      <c r="F22" s="71"/>
      <c r="G22" s="494"/>
      <c r="H22" s="487"/>
      <c r="I22" s="493"/>
      <c r="J22" s="71"/>
      <c r="K22" s="71"/>
      <c r="L22" s="496"/>
      <c r="M22" s="487"/>
      <c r="N22" s="489"/>
      <c r="O22" s="498"/>
      <c r="P22" s="491"/>
      <c r="Q22" s="15"/>
    </row>
    <row r="23" spans="1:16384" s="56" customFormat="1" ht="12.75" customHeight="1">
      <c r="A23" s="15"/>
      <c r="B23" s="42"/>
      <c r="C23" s="105" t="s">
        <v>591</v>
      </c>
      <c r="D23" s="493"/>
      <c r="E23" s="53"/>
      <c r="F23" s="53"/>
      <c r="G23" s="494"/>
      <c r="H23" s="503"/>
      <c r="I23" s="493">
        <f>+Revenues!F23</f>
        <v>2853</v>
      </c>
      <c r="J23" s="53">
        <f>J8+J17+J15+J19+J21</f>
        <v>0</v>
      </c>
      <c r="K23" s="53"/>
      <c r="L23" s="496">
        <f t="shared" si="0"/>
        <v>2853</v>
      </c>
      <c r="M23" s="503"/>
      <c r="N23" s="497"/>
      <c r="O23" s="498"/>
      <c r="P23" s="504"/>
      <c r="Q23" s="15"/>
    </row>
    <row r="24" spans="1:16384" s="56" customFormat="1" ht="12.75" customHeight="1">
      <c r="A24" s="15"/>
      <c r="B24" s="42"/>
      <c r="C24" s="105"/>
      <c r="D24" s="493"/>
      <c r="E24" s="53"/>
      <c r="F24" s="53"/>
      <c r="G24" s="494"/>
      <c r="H24" s="503"/>
      <c r="I24" s="493"/>
      <c r="J24" s="53"/>
      <c r="K24" s="53"/>
      <c r="L24" s="496"/>
      <c r="M24" s="503"/>
      <c r="N24" s="497"/>
      <c r="O24" s="498"/>
      <c r="P24" s="504"/>
      <c r="Q24" s="15"/>
    </row>
    <row r="25" spans="1:16384" s="56" customFormat="1" ht="12.75" customHeight="1">
      <c r="A25" s="15"/>
      <c r="B25" s="42"/>
      <c r="C25" s="220" t="s">
        <v>415</v>
      </c>
      <c r="D25" s="221"/>
      <c r="E25" s="111"/>
      <c r="F25" s="111"/>
      <c r="G25" s="508"/>
      <c r="H25" s="509"/>
      <c r="I25" s="510">
        <f>+Revenues!F25</f>
        <v>773</v>
      </c>
      <c r="J25" s="111">
        <v>0</v>
      </c>
      <c r="K25" s="111"/>
      <c r="L25" s="511">
        <f t="shared" si="0"/>
        <v>773</v>
      </c>
      <c r="M25" s="509"/>
      <c r="N25" s="512"/>
      <c r="O25" s="513"/>
      <c r="P25" s="504"/>
      <c r="Q25" s="15"/>
    </row>
    <row r="26" spans="1:16384" s="56" customFormat="1" ht="12.75" customHeight="1">
      <c r="A26" s="15"/>
      <c r="B26" s="42"/>
      <c r="C26" s="105"/>
      <c r="D26" s="493"/>
      <c r="E26" s="53"/>
      <c r="F26" s="53"/>
      <c r="G26" s="494"/>
      <c r="H26" s="503"/>
      <c r="I26" s="493"/>
      <c r="J26" s="53"/>
      <c r="K26" s="53"/>
      <c r="L26" s="496"/>
      <c r="M26" s="503"/>
      <c r="N26" s="497"/>
      <c r="O26" s="498"/>
      <c r="P26" s="504"/>
      <c r="Q26" s="15"/>
    </row>
    <row r="27" spans="1:16384" s="56" customFormat="1" ht="12.75" customHeight="1">
      <c r="A27" s="15"/>
      <c r="B27" s="42"/>
      <c r="C27" s="105" t="s">
        <v>592</v>
      </c>
      <c r="D27" s="493"/>
      <c r="E27" s="53"/>
      <c r="F27" s="53"/>
      <c r="G27" s="494"/>
      <c r="H27" s="503"/>
      <c r="I27" s="493">
        <f>+Revenues!F27</f>
        <v>2080</v>
      </c>
      <c r="J27" s="53">
        <f>J23-J25</f>
        <v>0</v>
      </c>
      <c r="K27" s="53"/>
      <c r="L27" s="496">
        <f t="shared" si="0"/>
        <v>2080</v>
      </c>
      <c r="M27" s="503"/>
      <c r="N27" s="497"/>
      <c r="O27" s="498"/>
      <c r="P27" s="504"/>
      <c r="Q27" s="15"/>
    </row>
    <row r="28" spans="1:16384" ht="12.75" customHeight="1">
      <c r="A28" s="15"/>
      <c r="B28" s="66"/>
      <c r="C28" s="492"/>
      <c r="D28" s="514"/>
      <c r="E28" s="515"/>
      <c r="F28" s="515"/>
      <c r="G28" s="516"/>
      <c r="H28" s="517"/>
      <c r="I28" s="516"/>
      <c r="J28" s="518"/>
      <c r="K28" s="516"/>
      <c r="L28" s="516"/>
      <c r="M28" s="369"/>
      <c r="N28" s="519"/>
      <c r="O28" s="519"/>
      <c r="P28" s="520"/>
      <c r="Q28" s="15"/>
    </row>
    <row r="29" spans="1:16384" ht="9"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ht="14.25">
      <c r="A30" s="195"/>
      <c r="B30" s="393" t="s">
        <v>567</v>
      </c>
      <c r="C30" s="45"/>
      <c r="D30" s="45"/>
      <c r="E30" s="49"/>
      <c r="F30" s="49"/>
      <c r="G30" s="45"/>
      <c r="H30" s="40"/>
      <c r="I30" s="45"/>
      <c r="J30" s="45"/>
      <c r="K30" s="45"/>
      <c r="L30" s="145"/>
      <c r="M30" s="195"/>
      <c r="N30" s="521"/>
      <c r="O30" s="521"/>
      <c r="P30" s="195"/>
      <c r="Q30" s="195"/>
    </row>
    <row r="31" spans="1:16384" s="195" customFormat="1">
      <c r="D31" s="522"/>
      <c r="E31" s="523"/>
      <c r="F31" s="522"/>
      <c r="G31" s="522"/>
      <c r="H31" s="522"/>
      <c r="I31" s="522"/>
      <c r="J31" s="523"/>
      <c r="K31" s="522"/>
      <c r="L31" s="522"/>
      <c r="N31" s="521"/>
      <c r="O31" s="521"/>
    </row>
    <row r="32" spans="1:16384" ht="9"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U32" s="15"/>
      <c r="XEV32" s="15"/>
      <c r="XEW32" s="15"/>
      <c r="XEX32" s="15"/>
      <c r="XEY32" s="15"/>
      <c r="XEZ32" s="15"/>
      <c r="XFA32" s="15"/>
      <c r="XFB32" s="15"/>
      <c r="XFC32" s="15"/>
      <c r="XFD32" s="15"/>
    </row>
    <row r="33" spans="1:20" ht="12.75">
      <c r="A33" s="15"/>
      <c r="B33" s="35"/>
      <c r="C33" s="36" t="s">
        <v>31</v>
      </c>
      <c r="D33" s="471" t="str">
        <f>+D2</f>
        <v>Q3 2014</v>
      </c>
      <c r="E33" s="524" t="str">
        <f>+E2</f>
        <v>Incidentals</v>
      </c>
      <c r="F33" s="525" t="s">
        <v>218</v>
      </c>
      <c r="G33" s="471" t="str">
        <f>+G2</f>
        <v>Q3 2014</v>
      </c>
      <c r="H33" s="473"/>
      <c r="I33" s="471" t="str">
        <f>+I2</f>
        <v>Q3 2013</v>
      </c>
      <c r="J33" s="524" t="str">
        <f>+J2</f>
        <v>Incidentals</v>
      </c>
      <c r="K33" s="525" t="s">
        <v>218</v>
      </c>
      <c r="L33" s="471" t="str">
        <f>+L2</f>
        <v>Q3 2013</v>
      </c>
      <c r="M33" s="473"/>
      <c r="N33" s="474" t="s">
        <v>314</v>
      </c>
      <c r="O33" s="474" t="s">
        <v>314</v>
      </c>
      <c r="P33" s="475"/>
      <c r="Q33" s="15"/>
    </row>
    <row r="34" spans="1:20" ht="12.75">
      <c r="A34" s="15"/>
      <c r="B34" s="35"/>
      <c r="C34" s="41" t="s">
        <v>226</v>
      </c>
      <c r="D34" s="524" t="s">
        <v>217</v>
      </c>
      <c r="E34" s="524"/>
      <c r="F34" s="524"/>
      <c r="G34" s="469" t="s">
        <v>549</v>
      </c>
      <c r="H34" s="473"/>
      <c r="I34" s="524" t="s">
        <v>217</v>
      </c>
      <c r="J34" s="524"/>
      <c r="K34" s="524"/>
      <c r="L34" s="469" t="s">
        <v>549</v>
      </c>
      <c r="M34" s="473"/>
      <c r="N34" s="474" t="s">
        <v>217</v>
      </c>
      <c r="O34" s="474" t="s">
        <v>550</v>
      </c>
      <c r="P34" s="475"/>
      <c r="Q34" s="15"/>
    </row>
    <row r="35" spans="1:20" ht="13.5">
      <c r="A35" s="15"/>
      <c r="B35" s="66"/>
      <c r="C35" s="66"/>
      <c r="D35" s="479"/>
      <c r="E35" s="479"/>
      <c r="F35" s="479"/>
      <c r="G35" s="479"/>
      <c r="H35" s="492"/>
      <c r="I35" s="479"/>
      <c r="J35" s="479"/>
      <c r="K35" s="479"/>
      <c r="L35" s="479"/>
      <c r="M35" s="492"/>
      <c r="N35" s="526"/>
      <c r="O35" s="527"/>
      <c r="P35" s="528"/>
      <c r="Q35" s="15"/>
    </row>
    <row r="36" spans="1:20" ht="12.75" customHeight="1">
      <c r="A36" s="15"/>
      <c r="B36" s="66"/>
      <c r="C36" s="75" t="s">
        <v>417</v>
      </c>
      <c r="D36" s="211"/>
      <c r="E36" s="71"/>
      <c r="F36" s="71"/>
      <c r="G36" s="486"/>
      <c r="H36" s="487"/>
      <c r="I36" s="211">
        <f>+'Profit &amp; Margin'!F5</f>
        <v>229</v>
      </c>
      <c r="J36" s="71">
        <v>0</v>
      </c>
      <c r="K36" s="71">
        <v>1</v>
      </c>
      <c r="L36" s="486">
        <f>+I36-J36-K36</f>
        <v>228</v>
      </c>
      <c r="M36" s="487"/>
      <c r="N36" s="529"/>
      <c r="O36" s="530"/>
      <c r="P36" s="491"/>
      <c r="Q36" s="15"/>
    </row>
    <row r="37" spans="1:20" ht="12.75" customHeight="1">
      <c r="A37" s="15"/>
      <c r="B37" s="66"/>
      <c r="C37" s="492" t="s">
        <v>23</v>
      </c>
      <c r="D37" s="211"/>
      <c r="E37" s="71"/>
      <c r="F37" s="71"/>
      <c r="G37" s="486"/>
      <c r="H37" s="487"/>
      <c r="I37" s="211">
        <f>+'Profit &amp; Margin'!F6</f>
        <v>47</v>
      </c>
      <c r="J37" s="71">
        <v>0</v>
      </c>
      <c r="K37" s="71">
        <v>0</v>
      </c>
      <c r="L37" s="486">
        <f t="shared" ref="L37:L39" si="2">+I37-J37-K37</f>
        <v>47</v>
      </c>
      <c r="M37" s="487"/>
      <c r="N37" s="529"/>
      <c r="O37" s="530"/>
      <c r="P37" s="491"/>
      <c r="Q37" s="15"/>
    </row>
    <row r="38" spans="1:20" s="56" customFormat="1" ht="12.75" customHeight="1">
      <c r="A38" s="15"/>
      <c r="B38" s="42"/>
      <c r="C38" s="492" t="s">
        <v>299</v>
      </c>
      <c r="D38" s="211"/>
      <c r="E38" s="71"/>
      <c r="F38" s="71"/>
      <c r="G38" s="486"/>
      <c r="H38" s="487"/>
      <c r="I38" s="211">
        <f>+'Profit &amp; Margin'!F7</f>
        <v>-1</v>
      </c>
      <c r="J38" s="71">
        <v>0</v>
      </c>
      <c r="K38" s="71">
        <v>0</v>
      </c>
      <c r="L38" s="486">
        <f t="shared" si="2"/>
        <v>-1</v>
      </c>
      <c r="M38" s="487"/>
      <c r="N38" s="529"/>
      <c r="O38" s="530"/>
      <c r="P38" s="491"/>
      <c r="Q38" s="15"/>
    </row>
    <row r="39" spans="1:20" s="56" customFormat="1" ht="12.75" customHeight="1">
      <c r="A39" s="15"/>
      <c r="B39" s="42"/>
      <c r="C39" s="207" t="s">
        <v>418</v>
      </c>
      <c r="D39" s="493"/>
      <c r="E39" s="53"/>
      <c r="F39" s="53"/>
      <c r="G39" s="494"/>
      <c r="H39" s="495"/>
      <c r="I39" s="493">
        <f>+'Profit &amp; Margin'!F8</f>
        <v>275</v>
      </c>
      <c r="J39" s="53">
        <f>J36+J37+J38</f>
        <v>0</v>
      </c>
      <c r="K39" s="53">
        <f>K36+K37+K38</f>
        <v>1</v>
      </c>
      <c r="L39" s="494">
        <f t="shared" si="2"/>
        <v>274</v>
      </c>
      <c r="M39" s="495"/>
      <c r="N39" s="531"/>
      <c r="O39" s="532"/>
      <c r="P39" s="499"/>
      <c r="Q39" s="15"/>
    </row>
    <row r="40" spans="1:20" s="56" customFormat="1" ht="12.75" customHeight="1">
      <c r="A40" s="15"/>
      <c r="B40" s="42"/>
      <c r="C40" s="500"/>
      <c r="D40" s="493"/>
      <c r="E40" s="53"/>
      <c r="F40" s="53"/>
      <c r="G40" s="494"/>
      <c r="H40" s="495"/>
      <c r="I40" s="493"/>
      <c r="J40" s="53"/>
      <c r="K40" s="53"/>
      <c r="L40" s="494"/>
      <c r="M40" s="495"/>
      <c r="N40" s="531"/>
      <c r="O40" s="532"/>
      <c r="P40" s="499"/>
      <c r="Q40" s="15"/>
    </row>
    <row r="41" spans="1:20" ht="12.75" customHeight="1">
      <c r="A41" s="15"/>
      <c r="B41" s="66"/>
      <c r="C41" s="492" t="s">
        <v>273</v>
      </c>
      <c r="D41" s="211"/>
      <c r="E41" s="71"/>
      <c r="F41" s="71"/>
      <c r="G41" s="486"/>
      <c r="H41" s="487"/>
      <c r="I41" s="211">
        <f>+'Profit &amp; Margin'!F10</f>
        <v>101</v>
      </c>
      <c r="J41" s="71">
        <v>0</v>
      </c>
      <c r="K41" s="71">
        <v>0</v>
      </c>
      <c r="L41" s="486">
        <f>+I41-J41-K41</f>
        <v>101</v>
      </c>
      <c r="M41" s="487"/>
      <c r="N41" s="529"/>
      <c r="O41" s="530"/>
      <c r="P41" s="491"/>
      <c r="Q41" s="15"/>
    </row>
    <row r="42" spans="1:20" s="114" customFormat="1" ht="12.75" customHeight="1">
      <c r="A42" s="15"/>
      <c r="B42" s="106"/>
      <c r="C42" s="492" t="s">
        <v>274</v>
      </c>
      <c r="D42" s="211"/>
      <c r="E42" s="71"/>
      <c r="F42" s="71"/>
      <c r="G42" s="486"/>
      <c r="H42" s="487"/>
      <c r="I42" s="211">
        <f>+'Profit &amp; Margin'!F11</f>
        <v>103</v>
      </c>
      <c r="J42" s="71">
        <v>0</v>
      </c>
      <c r="K42" s="71">
        <v>-4</v>
      </c>
      <c r="L42" s="486">
        <f t="shared" ref="L42:L46" si="3">+I42-J42-K42</f>
        <v>107</v>
      </c>
      <c r="M42" s="487"/>
      <c r="N42" s="529"/>
      <c r="O42" s="530"/>
      <c r="P42" s="491"/>
      <c r="Q42" s="15"/>
    </row>
    <row r="43" spans="1:20" ht="12.75" customHeight="1">
      <c r="A43" s="15"/>
      <c r="B43" s="66"/>
      <c r="C43" s="492" t="s">
        <v>24</v>
      </c>
      <c r="D43" s="211"/>
      <c r="E43" s="71"/>
      <c r="F43" s="71"/>
      <c r="G43" s="486"/>
      <c r="H43" s="487"/>
      <c r="I43" s="211">
        <f>+'Profit &amp; Margin'!F12</f>
        <v>183</v>
      </c>
      <c r="J43" s="71">
        <v>0</v>
      </c>
      <c r="K43" s="71">
        <v>-5</v>
      </c>
      <c r="L43" s="486">
        <f t="shared" si="3"/>
        <v>188</v>
      </c>
      <c r="M43" s="487"/>
      <c r="N43" s="529"/>
      <c r="O43" s="530"/>
      <c r="P43" s="491"/>
      <c r="Q43" s="15"/>
    </row>
    <row r="44" spans="1:20" ht="12.75" customHeight="1">
      <c r="A44" s="15"/>
      <c r="B44" s="66"/>
      <c r="C44" s="75" t="s">
        <v>281</v>
      </c>
      <c r="D44" s="211"/>
      <c r="E44" s="71"/>
      <c r="F44" s="71"/>
      <c r="G44" s="486"/>
      <c r="H44" s="487"/>
      <c r="I44" s="211">
        <f>+'Profit &amp; Margin'!F13</f>
        <v>317</v>
      </c>
      <c r="J44" s="71">
        <v>0</v>
      </c>
      <c r="K44" s="71">
        <v>-2</v>
      </c>
      <c r="L44" s="486">
        <f t="shared" si="3"/>
        <v>319</v>
      </c>
      <c r="M44" s="487"/>
      <c r="N44" s="529"/>
      <c r="O44" s="530"/>
      <c r="P44" s="491"/>
      <c r="Q44" s="15"/>
    </row>
    <row r="45" spans="1:20" ht="12.75" customHeight="1">
      <c r="A45" s="15"/>
      <c r="B45" s="66"/>
      <c r="C45" s="492" t="s">
        <v>299</v>
      </c>
      <c r="D45" s="211"/>
      <c r="E45" s="71"/>
      <c r="F45" s="71"/>
      <c r="G45" s="486"/>
      <c r="H45" s="487"/>
      <c r="I45" s="211">
        <f>+'Profit &amp; Margin'!F14</f>
        <v>-9</v>
      </c>
      <c r="J45" s="71">
        <v>0</v>
      </c>
      <c r="K45" s="71">
        <v>-7</v>
      </c>
      <c r="L45" s="486">
        <f t="shared" si="3"/>
        <v>-2</v>
      </c>
      <c r="M45" s="487"/>
      <c r="N45" s="529"/>
      <c r="O45" s="530"/>
      <c r="P45" s="491"/>
      <c r="Q45" s="15"/>
    </row>
    <row r="46" spans="1:20" s="56" customFormat="1" ht="12.75" customHeight="1">
      <c r="A46" s="15"/>
      <c r="B46" s="198"/>
      <c r="C46" s="500" t="s">
        <v>158</v>
      </c>
      <c r="D46" s="493"/>
      <c r="E46" s="53"/>
      <c r="F46" s="53"/>
      <c r="G46" s="494"/>
      <c r="H46" s="495"/>
      <c r="I46" s="493">
        <f>+'Profit &amp; Margin'!F15</f>
        <v>695</v>
      </c>
      <c r="J46" s="53">
        <f t="shared" ref="J46:K46" si="4">J41+J42+J43+J44+J45</f>
        <v>0</v>
      </c>
      <c r="K46" s="53">
        <f t="shared" si="4"/>
        <v>-18</v>
      </c>
      <c r="L46" s="494">
        <f t="shared" si="3"/>
        <v>713</v>
      </c>
      <c r="M46" s="495"/>
      <c r="N46" s="531"/>
      <c r="O46" s="532"/>
      <c r="P46" s="499"/>
      <c r="Q46" s="15"/>
    </row>
    <row r="47" spans="1:20" ht="12.75" customHeight="1">
      <c r="A47" s="15"/>
      <c r="B47" s="157"/>
      <c r="C47" s="492"/>
      <c r="D47" s="501"/>
      <c r="E47" s="71"/>
      <c r="F47" s="71"/>
      <c r="G47" s="494"/>
      <c r="H47" s="487"/>
      <c r="I47" s="501"/>
      <c r="J47" s="71"/>
      <c r="K47" s="71"/>
      <c r="L47" s="494"/>
      <c r="M47" s="495"/>
      <c r="N47" s="529"/>
      <c r="O47" s="532"/>
      <c r="P47" s="491"/>
      <c r="Q47" s="15"/>
    </row>
    <row r="48" spans="1:20" s="56" customFormat="1" ht="12.75" customHeight="1">
      <c r="A48" s="15"/>
      <c r="B48" s="42"/>
      <c r="C48" s="502" t="s">
        <v>173</v>
      </c>
      <c r="D48" s="115"/>
      <c r="E48" s="53"/>
      <c r="F48" s="53"/>
      <c r="G48" s="494"/>
      <c r="H48" s="503"/>
      <c r="I48" s="115">
        <f>+'Profit &amp; Margin'!F17</f>
        <v>9</v>
      </c>
      <c r="J48" s="53">
        <v>0</v>
      </c>
      <c r="K48" s="53">
        <v>0</v>
      </c>
      <c r="L48" s="494">
        <f t="shared" ref="L48" si="5">+I48-J48-K48</f>
        <v>9</v>
      </c>
      <c r="M48" s="503"/>
      <c r="N48" s="531"/>
      <c r="O48" s="532"/>
      <c r="P48" s="504"/>
      <c r="Q48" s="15"/>
      <c r="T48" s="137"/>
    </row>
    <row r="49" spans="1:16384" ht="12.75" customHeight="1">
      <c r="A49" s="15"/>
      <c r="B49" s="157"/>
      <c r="C49" s="492"/>
      <c r="D49" s="493"/>
      <c r="E49" s="71"/>
      <c r="F49" s="71"/>
      <c r="G49" s="505"/>
      <c r="H49" s="487"/>
      <c r="I49" s="501"/>
      <c r="J49" s="71"/>
      <c r="K49" s="71"/>
      <c r="L49" s="505"/>
      <c r="M49" s="487"/>
      <c r="N49" s="529"/>
      <c r="O49" s="532"/>
      <c r="P49" s="491"/>
      <c r="Q49" s="15"/>
    </row>
    <row r="50" spans="1:16384" s="56" customFormat="1" ht="12.75" customHeight="1">
      <c r="A50" s="15"/>
      <c r="B50" s="198"/>
      <c r="C50" s="502" t="s">
        <v>25</v>
      </c>
      <c r="D50" s="115"/>
      <c r="E50" s="53"/>
      <c r="F50" s="53"/>
      <c r="G50" s="507"/>
      <c r="H50" s="503"/>
      <c r="I50" s="115">
        <f>+'Profit &amp; Margin'!F19</f>
        <v>-8</v>
      </c>
      <c r="J50" s="53">
        <v>0</v>
      </c>
      <c r="K50" s="53">
        <v>-1</v>
      </c>
      <c r="L50" s="507">
        <f t="shared" ref="L50" si="6">+I50-J50-K50</f>
        <v>-7</v>
      </c>
      <c r="M50" s="503"/>
      <c r="N50" s="531"/>
      <c r="O50" s="532"/>
      <c r="P50" s="504"/>
      <c r="Q50" s="15"/>
    </row>
    <row r="51" spans="1:16384" s="56" customFormat="1" ht="12.75" customHeight="1">
      <c r="A51" s="15"/>
      <c r="B51" s="198"/>
      <c r="C51" s="502"/>
      <c r="D51" s="501"/>
      <c r="E51" s="53"/>
      <c r="F51" s="53"/>
      <c r="G51" s="505"/>
      <c r="H51" s="503"/>
      <c r="I51" s="501"/>
      <c r="J51" s="53"/>
      <c r="K51" s="53"/>
      <c r="L51" s="505"/>
      <c r="M51" s="503"/>
      <c r="N51" s="531"/>
      <c r="O51" s="532"/>
      <c r="P51" s="504"/>
      <c r="Q51" s="15"/>
    </row>
    <row r="52" spans="1:16384" s="56" customFormat="1" ht="12.75" customHeight="1">
      <c r="A52" s="15"/>
      <c r="B52" s="42"/>
      <c r="C52" s="105" t="s">
        <v>426</v>
      </c>
      <c r="D52" s="493"/>
      <c r="E52" s="53"/>
      <c r="F52" s="53"/>
      <c r="G52" s="494"/>
      <c r="H52" s="503"/>
      <c r="I52" s="493">
        <f>+'Profit &amp; Margin'!F21</f>
        <v>971</v>
      </c>
      <c r="J52" s="53">
        <f>J39+J48+J46+J50</f>
        <v>0</v>
      </c>
      <c r="K52" s="53">
        <f>K39+K48+K46+K50</f>
        <v>-18</v>
      </c>
      <c r="L52" s="494">
        <f t="shared" ref="L52" si="7">+I52-J52-K52</f>
        <v>989</v>
      </c>
      <c r="M52" s="503"/>
      <c r="N52" s="531"/>
      <c r="O52" s="532"/>
      <c r="P52" s="504"/>
      <c r="Q52" s="15"/>
    </row>
    <row r="53" spans="1:16384" s="56" customFormat="1" ht="12.75" customHeight="1">
      <c r="A53" s="15"/>
      <c r="B53" s="42"/>
      <c r="C53" s="105"/>
      <c r="D53" s="493"/>
      <c r="E53" s="53"/>
      <c r="F53" s="53"/>
      <c r="G53" s="494"/>
      <c r="H53" s="503"/>
      <c r="I53" s="493"/>
      <c r="J53" s="53"/>
      <c r="K53" s="53"/>
      <c r="L53" s="494"/>
      <c r="M53" s="487"/>
      <c r="N53" s="531"/>
      <c r="O53" s="532"/>
      <c r="P53" s="504"/>
      <c r="Q53" s="15"/>
    </row>
    <row r="54" spans="1:16384" s="56" customFormat="1" ht="12.75" customHeight="1">
      <c r="A54" s="15"/>
      <c r="B54" s="42"/>
      <c r="C54" s="220" t="s">
        <v>415</v>
      </c>
      <c r="D54" s="211"/>
      <c r="E54" s="111"/>
      <c r="F54" s="111"/>
      <c r="G54" s="494"/>
      <c r="H54" s="509"/>
      <c r="I54" s="510">
        <f>+'Profit &amp; Margin'!F23</f>
        <v>228</v>
      </c>
      <c r="J54" s="111">
        <v>0</v>
      </c>
      <c r="K54" s="111">
        <v>1</v>
      </c>
      <c r="L54" s="508">
        <f t="shared" ref="L54" si="8">+I54-J54-K54</f>
        <v>227</v>
      </c>
      <c r="M54" s="503"/>
      <c r="N54" s="533"/>
      <c r="O54" s="534"/>
      <c r="P54" s="504"/>
      <c r="Q54" s="15"/>
    </row>
    <row r="55" spans="1:16384" s="56" customFormat="1" ht="12.75" customHeight="1">
      <c r="A55" s="15"/>
      <c r="B55" s="42"/>
      <c r="C55" s="105"/>
      <c r="D55" s="493"/>
      <c r="E55" s="53"/>
      <c r="F55" s="53"/>
      <c r="G55" s="494"/>
      <c r="H55" s="503"/>
      <c r="I55" s="493"/>
      <c r="J55" s="53"/>
      <c r="K55" s="53"/>
      <c r="L55" s="494"/>
      <c r="M55" s="503"/>
      <c r="N55" s="531"/>
      <c r="O55" s="532"/>
      <c r="P55" s="504"/>
      <c r="Q55" s="15"/>
    </row>
    <row r="56" spans="1:16384" s="56" customFormat="1" ht="12.75" customHeight="1">
      <c r="A56" s="15"/>
      <c r="B56" s="42"/>
      <c r="C56" s="105" t="s">
        <v>427</v>
      </c>
      <c r="D56" s="493"/>
      <c r="E56" s="53"/>
      <c r="F56" s="53"/>
      <c r="G56" s="494"/>
      <c r="H56" s="503"/>
      <c r="I56" s="493">
        <f>+'Profit &amp; Margin'!F25</f>
        <v>743</v>
      </c>
      <c r="J56" s="53">
        <f t="shared" ref="J56:K56" si="9">J52-J54</f>
        <v>0</v>
      </c>
      <c r="K56" s="53">
        <f t="shared" si="9"/>
        <v>-19</v>
      </c>
      <c r="L56" s="494">
        <f t="shared" ref="L56" si="10">+I56-J56-K56</f>
        <v>762</v>
      </c>
      <c r="M56" s="509"/>
      <c r="N56" s="531"/>
      <c r="O56" s="532"/>
      <c r="P56" s="504"/>
      <c r="Q56" s="15"/>
    </row>
    <row r="57" spans="1:16384" ht="12.75" customHeight="1">
      <c r="A57" s="15"/>
      <c r="B57" s="157"/>
      <c r="C57" s="492"/>
      <c r="D57" s="516"/>
      <c r="E57" s="516"/>
      <c r="F57" s="516"/>
      <c r="G57" s="516"/>
      <c r="H57" s="517"/>
      <c r="I57" s="516"/>
      <c r="J57" s="518"/>
      <c r="K57" s="518"/>
      <c r="L57" s="516"/>
      <c r="M57" s="369"/>
      <c r="N57" s="519"/>
      <c r="O57" s="519"/>
      <c r="P57" s="520"/>
      <c r="Q57" s="15"/>
    </row>
    <row r="58" spans="1:16384" ht="9"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c r="XEH58" s="15"/>
      <c r="XEI58" s="15"/>
      <c r="XEJ58" s="15"/>
      <c r="XEK58" s="15"/>
      <c r="XEL58" s="15"/>
      <c r="XEM58" s="15"/>
      <c r="XEN58" s="15"/>
      <c r="XEO58" s="15"/>
      <c r="XEP58" s="15"/>
      <c r="XEQ58" s="15"/>
      <c r="XER58" s="15"/>
      <c r="XES58" s="15"/>
      <c r="XET58" s="15"/>
      <c r="XEU58" s="15"/>
      <c r="XEV58" s="15"/>
      <c r="XEW58" s="15"/>
      <c r="XEX58" s="15"/>
      <c r="XEY58" s="15"/>
      <c r="XEZ58" s="15"/>
      <c r="XFA58" s="15"/>
      <c r="XFB58" s="15"/>
      <c r="XFC58" s="15"/>
      <c r="XFD58" s="15"/>
    </row>
    <row r="59" spans="1:16384" ht="14.25">
      <c r="A59" s="45"/>
      <c r="B59" s="393" t="s">
        <v>567</v>
      </c>
      <c r="C59" s="45"/>
      <c r="D59" s="45"/>
      <c r="E59" s="49"/>
      <c r="F59" s="49"/>
      <c r="G59" s="45"/>
      <c r="H59" s="40"/>
      <c r="I59" s="45"/>
      <c r="J59" s="45"/>
      <c r="K59" s="195"/>
      <c r="L59" s="145"/>
      <c r="M59" s="195"/>
      <c r="N59" s="521"/>
      <c r="O59" s="521"/>
      <c r="P59" s="195"/>
      <c r="Q59" s="45"/>
    </row>
    <row r="60" spans="1:16384" s="195" customFormat="1">
      <c r="E60" s="153"/>
      <c r="J60" s="153"/>
      <c r="N60" s="521"/>
      <c r="O60" s="521"/>
    </row>
    <row r="61" spans="1:16384" ht="9"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1:16384" ht="12.75">
      <c r="A62" s="15"/>
      <c r="B62" s="35"/>
      <c r="C62" s="36" t="s">
        <v>31</v>
      </c>
      <c r="D62" s="468" t="str">
        <f>+D33</f>
        <v>Q3 2014</v>
      </c>
      <c r="E62" s="524"/>
      <c r="F62" s="525"/>
      <c r="G62" s="471" t="str">
        <f>+G33</f>
        <v>Q3 2014</v>
      </c>
      <c r="H62" s="473"/>
      <c r="I62" s="471" t="str">
        <f>+I33</f>
        <v>Q3 2013</v>
      </c>
      <c r="J62" s="524"/>
      <c r="K62" s="525"/>
      <c r="L62" s="471" t="str">
        <f>+L33</f>
        <v>Q3 2013</v>
      </c>
      <c r="M62" s="473"/>
      <c r="N62" s="474"/>
      <c r="O62" s="474"/>
      <c r="P62" s="475"/>
      <c r="Q62" s="15"/>
    </row>
    <row r="63" spans="1:16384" ht="12.75">
      <c r="A63" s="15"/>
      <c r="B63" s="35"/>
      <c r="C63" s="41" t="s">
        <v>234</v>
      </c>
      <c r="D63" s="476" t="s">
        <v>217</v>
      </c>
      <c r="E63" s="535"/>
      <c r="F63" s="477"/>
      <c r="G63" s="469" t="s">
        <v>549</v>
      </c>
      <c r="H63" s="473"/>
      <c r="I63" s="469" t="s">
        <v>217</v>
      </c>
      <c r="J63" s="535"/>
      <c r="K63" s="477"/>
      <c r="L63" s="469" t="s">
        <v>549</v>
      </c>
      <c r="M63" s="473"/>
      <c r="N63" s="474"/>
      <c r="O63" s="474"/>
      <c r="P63" s="475"/>
      <c r="Q63" s="15"/>
    </row>
    <row r="64" spans="1:16384" ht="13.5">
      <c r="A64" s="15"/>
      <c r="B64" s="66"/>
      <c r="C64" s="66"/>
      <c r="D64" s="478"/>
      <c r="E64" s="481"/>
      <c r="F64" s="481"/>
      <c r="G64" s="481"/>
      <c r="H64" s="482"/>
      <c r="I64" s="481"/>
      <c r="J64" s="481"/>
      <c r="K64" s="481"/>
      <c r="L64" s="481"/>
      <c r="M64" s="482"/>
      <c r="N64" s="483"/>
      <c r="O64" s="484"/>
      <c r="P64" s="485"/>
      <c r="Q64" s="15"/>
    </row>
    <row r="65" spans="1:17" ht="13.5">
      <c r="A65" s="15"/>
      <c r="B65" s="66"/>
      <c r="C65" s="492" t="s">
        <v>417</v>
      </c>
      <c r="D65" s="254"/>
      <c r="E65" s="255"/>
      <c r="F65" s="255"/>
      <c r="G65" s="536"/>
      <c r="H65" s="537"/>
      <c r="I65" s="254">
        <f>I36/I5</f>
        <v>0.28660826032540676</v>
      </c>
      <c r="J65" s="255"/>
      <c r="K65" s="255"/>
      <c r="L65" s="536">
        <f>L36/L5</f>
        <v>0.28535669586983731</v>
      </c>
      <c r="M65" s="487"/>
      <c r="N65" s="254"/>
      <c r="O65" s="532"/>
      <c r="P65" s="520"/>
      <c r="Q65" s="15"/>
    </row>
    <row r="66" spans="1:17" ht="13.5">
      <c r="A66" s="15"/>
      <c r="B66" s="66"/>
      <c r="C66" s="492" t="s">
        <v>23</v>
      </c>
      <c r="D66" s="254"/>
      <c r="E66" s="255"/>
      <c r="F66" s="255"/>
      <c r="G66" s="536"/>
      <c r="H66" s="537"/>
      <c r="I66" s="254">
        <f>I37/I6</f>
        <v>0.25966850828729282</v>
      </c>
      <c r="J66" s="255"/>
      <c r="K66" s="255"/>
      <c r="L66" s="536">
        <f>L37/L6</f>
        <v>0.25966850828729282</v>
      </c>
      <c r="M66" s="487"/>
      <c r="N66" s="254"/>
      <c r="O66" s="532"/>
      <c r="P66" s="520"/>
      <c r="Q66" s="15"/>
    </row>
    <row r="67" spans="1:17" ht="13.5">
      <c r="A67" s="15"/>
      <c r="B67" s="42"/>
      <c r="C67" s="492" t="s">
        <v>299</v>
      </c>
      <c r="D67" s="254"/>
      <c r="E67" s="255"/>
      <c r="F67" s="255"/>
      <c r="G67" s="536"/>
      <c r="H67" s="537"/>
      <c r="I67" s="254">
        <f>I38/I7</f>
        <v>-0.1</v>
      </c>
      <c r="J67" s="255"/>
      <c r="K67" s="255"/>
      <c r="L67" s="536">
        <f>L38/L7</f>
        <v>-0.1</v>
      </c>
      <c r="M67" s="487"/>
      <c r="N67" s="254"/>
      <c r="O67" s="532"/>
      <c r="P67" s="520"/>
      <c r="Q67" s="15"/>
    </row>
    <row r="68" spans="1:17" ht="13.5">
      <c r="A68" s="15"/>
      <c r="B68" s="66"/>
      <c r="C68" s="500" t="s">
        <v>418</v>
      </c>
      <c r="D68" s="258"/>
      <c r="E68" s="261"/>
      <c r="F68" s="261"/>
      <c r="G68" s="538"/>
      <c r="H68" s="539"/>
      <c r="I68" s="258">
        <f>I39/I8</f>
        <v>0.27777777777777779</v>
      </c>
      <c r="J68" s="261"/>
      <c r="K68" s="261"/>
      <c r="L68" s="538">
        <f>L39/L8</f>
        <v>0.27676767676767677</v>
      </c>
      <c r="M68" s="495"/>
      <c r="N68" s="258"/>
      <c r="O68" s="532"/>
      <c r="P68" s="540"/>
      <c r="Q68" s="15"/>
    </row>
    <row r="69" spans="1:17" ht="13.5">
      <c r="A69" s="15"/>
      <c r="B69" s="66"/>
      <c r="C69" s="500"/>
      <c r="D69" s="258"/>
      <c r="E69" s="261"/>
      <c r="F69" s="261"/>
      <c r="G69" s="538"/>
      <c r="H69" s="539"/>
      <c r="I69" s="258"/>
      <c r="J69" s="261"/>
      <c r="K69" s="261"/>
      <c r="L69" s="538"/>
      <c r="M69" s="495"/>
      <c r="N69" s="258"/>
      <c r="O69" s="532"/>
      <c r="P69" s="540"/>
      <c r="Q69" s="15"/>
    </row>
    <row r="70" spans="1:17" ht="13.5">
      <c r="A70" s="15"/>
      <c r="B70" s="66"/>
      <c r="C70" s="492" t="s">
        <v>273</v>
      </c>
      <c r="D70" s="254"/>
      <c r="E70" s="255"/>
      <c r="F70" s="255"/>
      <c r="G70" s="536"/>
      <c r="H70" s="537"/>
      <c r="I70" s="254">
        <f t="shared" ref="I70:I75" si="11">I41/I10</f>
        <v>0.26933333333333331</v>
      </c>
      <c r="J70" s="255"/>
      <c r="K70" s="255"/>
      <c r="L70" s="536">
        <f t="shared" ref="L70:L75" si="12">L41/L10</f>
        <v>0.26933333333333331</v>
      </c>
      <c r="M70" s="487"/>
      <c r="N70" s="254"/>
      <c r="O70" s="532"/>
      <c r="P70" s="520"/>
      <c r="Q70" s="15"/>
    </row>
    <row r="71" spans="1:17" ht="13.5">
      <c r="A71" s="15"/>
      <c r="B71" s="106"/>
      <c r="C71" s="492" t="s">
        <v>274</v>
      </c>
      <c r="D71" s="254"/>
      <c r="E71" s="255"/>
      <c r="F71" s="255"/>
      <c r="G71" s="536"/>
      <c r="H71" s="537"/>
      <c r="I71" s="254">
        <f t="shared" si="11"/>
        <v>0.21063394683026584</v>
      </c>
      <c r="J71" s="255"/>
      <c r="K71" s="255"/>
      <c r="L71" s="536">
        <f t="shared" si="12"/>
        <v>0.21881390593047034</v>
      </c>
      <c r="M71" s="487"/>
      <c r="N71" s="254"/>
      <c r="O71" s="532"/>
      <c r="P71" s="520"/>
      <c r="Q71" s="15"/>
    </row>
    <row r="72" spans="1:17" ht="13.5">
      <c r="A72" s="15"/>
      <c r="B72" s="66"/>
      <c r="C72" s="492" t="s">
        <v>24</v>
      </c>
      <c r="D72" s="254"/>
      <c r="E72" s="255"/>
      <c r="F72" s="255"/>
      <c r="G72" s="536"/>
      <c r="H72" s="537"/>
      <c r="I72" s="254">
        <f t="shared" si="11"/>
        <v>0.24110671936758893</v>
      </c>
      <c r="J72" s="255"/>
      <c r="K72" s="255"/>
      <c r="L72" s="536">
        <f t="shared" si="12"/>
        <v>0.24769433465085638</v>
      </c>
      <c r="M72" s="487"/>
      <c r="N72" s="254"/>
      <c r="O72" s="532"/>
      <c r="P72" s="520"/>
      <c r="Q72" s="15"/>
    </row>
    <row r="73" spans="1:17" ht="13.5">
      <c r="A73" s="15"/>
      <c r="B73" s="66"/>
      <c r="C73" s="75" t="s">
        <v>281</v>
      </c>
      <c r="D73" s="254"/>
      <c r="E73" s="255"/>
      <c r="F73" s="255"/>
      <c r="G73" s="536"/>
      <c r="H73" s="537"/>
      <c r="I73" s="254">
        <f t="shared" si="11"/>
        <v>0.54373927958833623</v>
      </c>
      <c r="J73" s="255"/>
      <c r="K73" s="255"/>
      <c r="L73" s="536">
        <f t="shared" si="12"/>
        <v>0.54716981132075471</v>
      </c>
      <c r="M73" s="487"/>
      <c r="N73" s="254"/>
      <c r="O73" s="532"/>
      <c r="P73" s="520"/>
      <c r="Q73" s="15"/>
    </row>
    <row r="74" spans="1:17" ht="13.5">
      <c r="A74" s="15"/>
      <c r="B74" s="66"/>
      <c r="C74" s="492" t="s">
        <v>299</v>
      </c>
      <c r="D74" s="254"/>
      <c r="E74" s="255"/>
      <c r="F74" s="255"/>
      <c r="G74" s="536"/>
      <c r="H74" s="537"/>
      <c r="I74" s="254">
        <f t="shared" si="11"/>
        <v>1.6513761467889909E-2</v>
      </c>
      <c r="J74" s="255"/>
      <c r="K74" s="255"/>
      <c r="L74" s="536">
        <f t="shared" si="12"/>
        <v>3.669724770642202E-3</v>
      </c>
      <c r="M74" s="487"/>
      <c r="N74" s="254"/>
      <c r="O74" s="532"/>
      <c r="P74" s="520"/>
      <c r="Q74" s="15"/>
    </row>
    <row r="75" spans="1:17" ht="13.5">
      <c r="A75" s="15"/>
      <c r="B75" s="157"/>
      <c r="C75" s="500" t="s">
        <v>158</v>
      </c>
      <c r="D75" s="258"/>
      <c r="E75" s="261"/>
      <c r="F75" s="261"/>
      <c r="G75" s="538"/>
      <c r="H75" s="539"/>
      <c r="I75" s="258">
        <f t="shared" si="11"/>
        <v>0.41842263696568333</v>
      </c>
      <c r="J75" s="261"/>
      <c r="K75" s="261"/>
      <c r="L75" s="538">
        <f t="shared" si="12"/>
        <v>0.42925948223961469</v>
      </c>
      <c r="M75" s="495"/>
      <c r="N75" s="258"/>
      <c r="O75" s="532"/>
      <c r="P75" s="540"/>
      <c r="Q75" s="15"/>
    </row>
    <row r="76" spans="1:17" ht="13.5">
      <c r="A76" s="15"/>
      <c r="B76" s="157"/>
      <c r="C76" s="492"/>
      <c r="D76" s="254"/>
      <c r="E76" s="255"/>
      <c r="F76" s="255"/>
      <c r="G76" s="536"/>
      <c r="H76" s="537"/>
      <c r="I76" s="254"/>
      <c r="J76" s="255"/>
      <c r="K76" s="255"/>
      <c r="L76" s="536"/>
      <c r="M76" s="495"/>
      <c r="N76" s="254"/>
      <c r="O76" s="532"/>
      <c r="P76" s="520"/>
      <c r="Q76" s="15"/>
    </row>
    <row r="77" spans="1:17" s="56" customFormat="1" ht="13.5">
      <c r="A77" s="15"/>
      <c r="B77" s="42"/>
      <c r="C77" s="502" t="s">
        <v>173</v>
      </c>
      <c r="D77" s="258"/>
      <c r="E77" s="259"/>
      <c r="F77" s="259"/>
      <c r="G77" s="538"/>
      <c r="H77" s="541"/>
      <c r="I77" s="258">
        <f>I48/I17</f>
        <v>3.6290322580645164E-2</v>
      </c>
      <c r="J77" s="259"/>
      <c r="K77" s="259"/>
      <c r="L77" s="538">
        <f>L48/L17</f>
        <v>3.6290322580645164E-2</v>
      </c>
      <c r="M77" s="503"/>
      <c r="N77" s="258"/>
      <c r="O77" s="532"/>
      <c r="P77" s="542"/>
      <c r="Q77" s="15"/>
    </row>
    <row r="78" spans="1:17" ht="13.5">
      <c r="A78" s="15"/>
      <c r="B78" s="157"/>
      <c r="C78" s="492"/>
      <c r="D78" s="254"/>
      <c r="E78" s="255"/>
      <c r="F78" s="255"/>
      <c r="G78" s="536"/>
      <c r="H78" s="537"/>
      <c r="I78" s="254"/>
      <c r="J78" s="255"/>
      <c r="K78" s="255"/>
      <c r="L78" s="536"/>
      <c r="M78" s="487"/>
      <c r="N78" s="254"/>
      <c r="O78" s="532"/>
      <c r="P78" s="520"/>
      <c r="Q78" s="15"/>
    </row>
    <row r="79" spans="1:17" s="56" customFormat="1" ht="13.5">
      <c r="A79" s="15"/>
      <c r="B79" s="198"/>
      <c r="C79" s="502" t="s">
        <v>25</v>
      </c>
      <c r="D79" s="258"/>
      <c r="E79" s="259"/>
      <c r="F79" s="259"/>
      <c r="G79" s="538"/>
      <c r="H79" s="541"/>
      <c r="I79" s="258">
        <f>I50/I19</f>
        <v>-0.36363636363636365</v>
      </c>
      <c r="J79" s="259"/>
      <c r="K79" s="259"/>
      <c r="L79" s="538">
        <f>L50/L19</f>
        <v>-0.31818181818181818</v>
      </c>
      <c r="M79" s="503"/>
      <c r="N79" s="258"/>
      <c r="O79" s="532"/>
      <c r="P79" s="542"/>
      <c r="Q79" s="15"/>
    </row>
    <row r="80" spans="1:17" ht="13.5">
      <c r="A80" s="15"/>
      <c r="B80" s="157"/>
      <c r="C80" s="492"/>
      <c r="D80" s="254"/>
      <c r="E80" s="255"/>
      <c r="F80" s="255"/>
      <c r="G80" s="536"/>
      <c r="H80" s="537"/>
      <c r="I80" s="254"/>
      <c r="J80" s="255"/>
      <c r="K80" s="255"/>
      <c r="L80" s="536"/>
      <c r="M80" s="503"/>
      <c r="N80" s="254"/>
      <c r="O80" s="532"/>
      <c r="P80" s="520"/>
      <c r="Q80" s="15"/>
    </row>
    <row r="81" spans="1:16384" ht="13.5">
      <c r="A81" s="15"/>
      <c r="B81" s="157"/>
      <c r="C81" s="500" t="s">
        <v>481</v>
      </c>
      <c r="D81" s="258"/>
      <c r="E81" s="259"/>
      <c r="F81" s="259"/>
      <c r="G81" s="538"/>
      <c r="H81" s="541"/>
      <c r="I81" s="258">
        <f>I52/I23</f>
        <v>0.34034349807220471</v>
      </c>
      <c r="J81" s="259"/>
      <c r="K81" s="259"/>
      <c r="L81" s="538">
        <f>L52/L23</f>
        <v>0.3466526463371889</v>
      </c>
      <c r="M81" s="503"/>
      <c r="N81" s="258"/>
      <c r="O81" s="532"/>
      <c r="P81" s="542"/>
      <c r="Q81" s="15"/>
    </row>
    <row r="82" spans="1:16384" s="56" customFormat="1" ht="13.5">
      <c r="A82" s="15"/>
      <c r="B82" s="42"/>
      <c r="C82" s="502"/>
      <c r="D82" s="258"/>
      <c r="E82" s="259"/>
      <c r="F82" s="259"/>
      <c r="G82" s="538"/>
      <c r="H82" s="541"/>
      <c r="I82" s="258"/>
      <c r="J82" s="259"/>
      <c r="K82" s="259"/>
      <c r="L82" s="538"/>
      <c r="M82" s="487"/>
      <c r="N82" s="258"/>
      <c r="O82" s="532"/>
      <c r="P82" s="542"/>
      <c r="Q82" s="15"/>
    </row>
    <row r="83" spans="1:16384" s="114" customFormat="1" ht="13.5">
      <c r="A83" s="15"/>
      <c r="B83" s="543"/>
      <c r="C83" s="544" t="s">
        <v>434</v>
      </c>
      <c r="D83" s="263"/>
      <c r="E83" s="264"/>
      <c r="F83" s="264"/>
      <c r="G83" s="545"/>
      <c r="H83" s="546"/>
      <c r="I83" s="263">
        <f>I54/I25</f>
        <v>0.29495472186287192</v>
      </c>
      <c r="J83" s="264"/>
      <c r="K83" s="264"/>
      <c r="L83" s="545">
        <f>L54/L25</f>
        <v>0.29366106080206988</v>
      </c>
      <c r="M83" s="503"/>
      <c r="N83" s="263"/>
      <c r="O83" s="532"/>
      <c r="P83" s="547"/>
      <c r="Q83" s="15"/>
    </row>
    <row r="84" spans="1:16384" s="56" customFormat="1" ht="13.5">
      <c r="A84" s="15"/>
      <c r="B84" s="198"/>
      <c r="C84" s="502"/>
      <c r="D84" s="258"/>
      <c r="E84" s="259"/>
      <c r="F84" s="259"/>
      <c r="G84" s="538"/>
      <c r="H84" s="541"/>
      <c r="I84" s="258"/>
      <c r="J84" s="259"/>
      <c r="K84" s="259"/>
      <c r="L84" s="538"/>
      <c r="M84" s="503"/>
      <c r="N84" s="258"/>
      <c r="O84" s="532"/>
      <c r="P84" s="542"/>
      <c r="Q84" s="15"/>
    </row>
    <row r="85" spans="1:16384" s="56" customFormat="1" ht="13.5">
      <c r="A85" s="15"/>
      <c r="B85" s="198"/>
      <c r="C85" s="502" t="s">
        <v>435</v>
      </c>
      <c r="D85" s="258"/>
      <c r="E85" s="259"/>
      <c r="F85" s="259"/>
      <c r="G85" s="538"/>
      <c r="H85" s="541"/>
      <c r="I85" s="258">
        <f>I56/I27</f>
        <v>0.35721153846153847</v>
      </c>
      <c r="J85" s="259"/>
      <c r="K85" s="259"/>
      <c r="L85" s="538">
        <f>L56/L27</f>
        <v>0.36634615384615382</v>
      </c>
      <c r="M85" s="509"/>
      <c r="N85" s="258"/>
      <c r="O85" s="532"/>
      <c r="P85" s="542"/>
      <c r="Q85" s="15"/>
    </row>
    <row r="86" spans="1:16384" ht="13.5">
      <c r="A86" s="15"/>
      <c r="B86" s="157"/>
      <c r="C86" s="157"/>
      <c r="D86" s="516"/>
      <c r="E86" s="516"/>
      <c r="F86" s="516"/>
      <c r="G86" s="516"/>
      <c r="H86" s="517"/>
      <c r="I86" s="516"/>
      <c r="J86" s="516"/>
      <c r="K86" s="516"/>
      <c r="L86" s="516"/>
      <c r="M86" s="369"/>
      <c r="N86" s="519"/>
      <c r="O86" s="519"/>
      <c r="P86" s="520"/>
      <c r="Q86" s="15"/>
    </row>
    <row r="87" spans="1:16384" ht="9"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c r="XFD87" s="15"/>
    </row>
    <row r="88" spans="1:16384" ht="14.25">
      <c r="A88" s="195"/>
      <c r="B88" s="393" t="s">
        <v>567</v>
      </c>
      <c r="C88" s="45"/>
      <c r="D88" s="45"/>
      <c r="E88" s="49"/>
      <c r="F88" s="153"/>
      <c r="G88" s="195"/>
      <c r="H88" s="145"/>
      <c r="I88" s="195"/>
      <c r="J88" s="195"/>
      <c r="K88" s="195"/>
      <c r="L88" s="145"/>
      <c r="M88" s="195"/>
      <c r="N88" s="521"/>
      <c r="O88" s="521"/>
      <c r="P88" s="195"/>
      <c r="Q88" s="19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
Q1 2014 &amp;C&amp;8&amp;A&amp;R&amp;8  &amp;P/&amp;N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59.140625" style="34" bestFit="1" customWidth="1"/>
    <col min="4" max="4" width="9.42578125" style="34" bestFit="1" customWidth="1"/>
    <col min="5" max="5" width="10.7109375" style="196" bestFit="1" customWidth="1"/>
    <col min="6" max="6" width="14.85546875" style="34" bestFit="1" customWidth="1"/>
    <col min="7" max="7" width="11" style="34" bestFit="1" customWidth="1"/>
    <col min="8" max="8" width="1.7109375" style="34" customWidth="1"/>
    <col min="9" max="9" width="9.42578125" style="34" bestFit="1" customWidth="1"/>
    <col min="10" max="10" width="10.7109375" style="196" bestFit="1" customWidth="1"/>
    <col min="11" max="11" width="14.85546875" style="34" bestFit="1" customWidth="1"/>
    <col min="12" max="12" width="10.28515625" style="34" bestFit="1" customWidth="1"/>
    <col min="13" max="13" width="1.7109375" style="34" customWidth="1"/>
    <col min="14" max="14" width="9.42578125" style="79" bestFit="1" customWidth="1"/>
    <col min="15" max="15" width="10.28515625" style="79" bestFit="1" customWidth="1"/>
    <col min="16" max="16" width="1.7109375" style="34" customWidth="1"/>
    <col min="17" max="17" width="1.28515625" style="34" customWidth="1"/>
    <col min="18" max="16384" width="9.140625" style="34"/>
  </cols>
  <sheetData>
    <row r="1" spans="1:16384" ht="9"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ht="12.75">
      <c r="A2" s="15"/>
      <c r="B2" s="35"/>
      <c r="C2" s="36" t="s">
        <v>31</v>
      </c>
      <c r="D2" s="468" t="s">
        <v>570</v>
      </c>
      <c r="E2" s="469" t="s">
        <v>608</v>
      </c>
      <c r="F2" s="470"/>
      <c r="G2" s="471" t="str">
        <f>+D2</f>
        <v>Q4 2014</v>
      </c>
      <c r="H2" s="472"/>
      <c r="I2" s="468" t="s">
        <v>571</v>
      </c>
      <c r="J2" s="469" t="str">
        <f>+E2</f>
        <v>Incidentals</v>
      </c>
      <c r="K2" s="470"/>
      <c r="L2" s="471" t="str">
        <f>+I2</f>
        <v>Q4 2013</v>
      </c>
      <c r="M2" s="473"/>
      <c r="N2" s="474" t="s">
        <v>314</v>
      </c>
      <c r="O2" s="474" t="s">
        <v>314</v>
      </c>
      <c r="P2" s="475"/>
      <c r="Q2" s="15"/>
    </row>
    <row r="3" spans="1:16384" ht="12.75">
      <c r="A3" s="15"/>
      <c r="B3" s="35"/>
      <c r="C3" s="41" t="s">
        <v>564</v>
      </c>
      <c r="D3" s="476" t="s">
        <v>217</v>
      </c>
      <c r="E3" s="469"/>
      <c r="F3" s="477"/>
      <c r="G3" s="469" t="s">
        <v>549</v>
      </c>
      <c r="H3" s="472"/>
      <c r="I3" s="476" t="s">
        <v>217</v>
      </c>
      <c r="J3" s="469"/>
      <c r="K3" s="477"/>
      <c r="L3" s="469" t="s">
        <v>549</v>
      </c>
      <c r="M3" s="473"/>
      <c r="N3" s="474" t="s">
        <v>217</v>
      </c>
      <c r="O3" s="474" t="s">
        <v>550</v>
      </c>
      <c r="P3" s="475"/>
      <c r="Q3" s="15"/>
    </row>
    <row r="4" spans="1:16384" ht="13.5">
      <c r="A4" s="15"/>
      <c r="B4" s="66"/>
      <c r="C4" s="66"/>
      <c r="D4" s="478"/>
      <c r="E4" s="479"/>
      <c r="F4" s="479"/>
      <c r="G4" s="479"/>
      <c r="H4" s="480"/>
      <c r="I4" s="478"/>
      <c r="J4" s="481"/>
      <c r="K4" s="481"/>
      <c r="L4" s="481"/>
      <c r="M4" s="482"/>
      <c r="N4" s="483"/>
      <c r="O4" s="484"/>
      <c r="P4" s="485"/>
      <c r="Q4" s="15"/>
    </row>
    <row r="5" spans="1:16384" ht="12.75" customHeight="1">
      <c r="A5" s="15"/>
      <c r="B5" s="66"/>
      <c r="C5" s="75" t="s">
        <v>417</v>
      </c>
      <c r="D5" s="211"/>
      <c r="E5" s="71"/>
      <c r="F5" s="71"/>
      <c r="G5" s="486"/>
      <c r="H5" s="487"/>
      <c r="I5" s="211">
        <f>+Revenues!E5</f>
        <v>835</v>
      </c>
      <c r="J5" s="71">
        <v>0</v>
      </c>
      <c r="K5" s="71"/>
      <c r="L5" s="488">
        <f>+I5-J5</f>
        <v>835</v>
      </c>
      <c r="M5" s="487"/>
      <c r="N5" s="489"/>
      <c r="O5" s="490"/>
      <c r="P5" s="491"/>
      <c r="Q5" s="15"/>
    </row>
    <row r="6" spans="1:16384" ht="12.75" customHeight="1">
      <c r="A6" s="15"/>
      <c r="B6" s="66"/>
      <c r="C6" s="492" t="s">
        <v>23</v>
      </c>
      <c r="D6" s="211"/>
      <c r="E6" s="71"/>
      <c r="F6" s="71"/>
      <c r="G6" s="486"/>
      <c r="H6" s="487"/>
      <c r="I6" s="211">
        <f>+Revenues!E6</f>
        <v>181</v>
      </c>
      <c r="J6" s="71">
        <v>0</v>
      </c>
      <c r="K6" s="71"/>
      <c r="L6" s="488">
        <f t="shared" ref="L6:L27" si="0">+I6-J6</f>
        <v>181</v>
      </c>
      <c r="M6" s="487"/>
      <c r="N6" s="489"/>
      <c r="O6" s="490"/>
      <c r="P6" s="491"/>
      <c r="Q6" s="15"/>
    </row>
    <row r="7" spans="1:16384" s="56" customFormat="1" ht="12.75" customHeight="1">
      <c r="A7" s="15"/>
      <c r="B7" s="42"/>
      <c r="C7" s="492" t="s">
        <v>299</v>
      </c>
      <c r="D7" s="211"/>
      <c r="E7" s="71"/>
      <c r="F7" s="71"/>
      <c r="G7" s="486"/>
      <c r="H7" s="487"/>
      <c r="I7" s="211">
        <f>+Revenues!E7</f>
        <v>10</v>
      </c>
      <c r="J7" s="71">
        <v>0</v>
      </c>
      <c r="K7" s="71"/>
      <c r="L7" s="488">
        <f t="shared" si="0"/>
        <v>10</v>
      </c>
      <c r="M7" s="487"/>
      <c r="N7" s="489"/>
      <c r="O7" s="490"/>
      <c r="P7" s="491"/>
      <c r="Q7" s="15"/>
    </row>
    <row r="8" spans="1:16384" s="56" customFormat="1" ht="12.75" customHeight="1">
      <c r="A8" s="15"/>
      <c r="B8" s="42"/>
      <c r="C8" s="207" t="s">
        <v>418</v>
      </c>
      <c r="D8" s="493"/>
      <c r="E8" s="53"/>
      <c r="F8" s="53"/>
      <c r="G8" s="494"/>
      <c r="H8" s="495"/>
      <c r="I8" s="493">
        <f>+Revenues!E8</f>
        <v>1026</v>
      </c>
      <c r="J8" s="53">
        <f>J5+J6+J7</f>
        <v>0</v>
      </c>
      <c r="K8" s="53"/>
      <c r="L8" s="496">
        <f t="shared" si="0"/>
        <v>1026</v>
      </c>
      <c r="M8" s="495"/>
      <c r="N8" s="497"/>
      <c r="O8" s="498"/>
      <c r="P8" s="499"/>
      <c r="Q8" s="15"/>
    </row>
    <row r="9" spans="1:16384" s="56" customFormat="1" ht="12.75" customHeight="1">
      <c r="A9" s="15"/>
      <c r="B9" s="42"/>
      <c r="C9" s="500"/>
      <c r="D9" s="493"/>
      <c r="E9" s="53"/>
      <c r="F9" s="53"/>
      <c r="G9" s="494"/>
      <c r="H9" s="495"/>
      <c r="I9" s="493"/>
      <c r="J9" s="53"/>
      <c r="K9" s="53"/>
      <c r="L9" s="496"/>
      <c r="M9" s="495"/>
      <c r="N9" s="497"/>
      <c r="O9" s="498"/>
      <c r="P9" s="499"/>
      <c r="Q9" s="15"/>
    </row>
    <row r="10" spans="1:16384" ht="12.75" customHeight="1">
      <c r="A10" s="15"/>
      <c r="B10" s="66"/>
      <c r="C10" s="492" t="s">
        <v>273</v>
      </c>
      <c r="D10" s="211"/>
      <c r="E10" s="71"/>
      <c r="F10" s="71"/>
      <c r="G10" s="486"/>
      <c r="H10" s="487"/>
      <c r="I10" s="501">
        <f>+Revenues!E10</f>
        <v>353</v>
      </c>
      <c r="J10" s="71">
        <v>0</v>
      </c>
      <c r="K10" s="71"/>
      <c r="L10" s="488">
        <f t="shared" si="0"/>
        <v>353</v>
      </c>
      <c r="M10" s="487"/>
      <c r="N10" s="489"/>
      <c r="O10" s="490"/>
      <c r="P10" s="491"/>
      <c r="Q10" s="15"/>
    </row>
    <row r="11" spans="1:16384" s="114" customFormat="1" ht="12.75" customHeight="1">
      <c r="A11" s="15"/>
      <c r="B11" s="106"/>
      <c r="C11" s="492" t="s">
        <v>274</v>
      </c>
      <c r="D11" s="211"/>
      <c r="E11" s="71"/>
      <c r="F11" s="71"/>
      <c r="G11" s="486"/>
      <c r="H11" s="487"/>
      <c r="I11" s="501">
        <f>+Revenues!E11</f>
        <v>492</v>
      </c>
      <c r="J11" s="71">
        <v>0</v>
      </c>
      <c r="K11" s="71"/>
      <c r="L11" s="488">
        <f t="shared" si="0"/>
        <v>492</v>
      </c>
      <c r="M11" s="487"/>
      <c r="N11" s="489"/>
      <c r="O11" s="490"/>
      <c r="P11" s="491"/>
      <c r="Q11" s="15"/>
    </row>
    <row r="12" spans="1:16384" ht="12.75" customHeight="1">
      <c r="A12" s="15"/>
      <c r="B12" s="66"/>
      <c r="C12" s="492" t="s">
        <v>24</v>
      </c>
      <c r="D12" s="211"/>
      <c r="E12" s="71"/>
      <c r="F12" s="71"/>
      <c r="G12" s="486"/>
      <c r="H12" s="487"/>
      <c r="I12" s="501">
        <f>+Revenues!E12</f>
        <v>782</v>
      </c>
      <c r="J12" s="71">
        <v>0</v>
      </c>
      <c r="K12" s="71"/>
      <c r="L12" s="488">
        <f t="shared" si="0"/>
        <v>782</v>
      </c>
      <c r="M12" s="487"/>
      <c r="N12" s="489"/>
      <c r="O12" s="490"/>
      <c r="P12" s="491"/>
      <c r="Q12" s="15"/>
    </row>
    <row r="13" spans="1:16384" ht="12.75" customHeight="1">
      <c r="A13" s="15"/>
      <c r="B13" s="66"/>
      <c r="C13" s="75" t="s">
        <v>281</v>
      </c>
      <c r="D13" s="211"/>
      <c r="E13" s="71"/>
      <c r="F13" s="71"/>
      <c r="G13" s="486"/>
      <c r="H13" s="487"/>
      <c r="I13" s="501">
        <f>+Revenues!E13</f>
        <v>570</v>
      </c>
      <c r="J13" s="71">
        <v>-7</v>
      </c>
      <c r="K13" s="71"/>
      <c r="L13" s="488">
        <f t="shared" si="0"/>
        <v>577</v>
      </c>
      <c r="M13" s="487"/>
      <c r="N13" s="489"/>
      <c r="O13" s="490"/>
      <c r="P13" s="491"/>
      <c r="Q13" s="15"/>
    </row>
    <row r="14" spans="1:16384" ht="12.75" customHeight="1">
      <c r="A14" s="15"/>
      <c r="B14" s="66"/>
      <c r="C14" s="492" t="s">
        <v>299</v>
      </c>
      <c r="D14" s="211"/>
      <c r="E14" s="71"/>
      <c r="F14" s="71"/>
      <c r="G14" s="486"/>
      <c r="H14" s="487"/>
      <c r="I14" s="211">
        <f>+Revenues!E14</f>
        <v>-550</v>
      </c>
      <c r="J14" s="71">
        <v>0</v>
      </c>
      <c r="K14" s="71"/>
      <c r="L14" s="488">
        <f t="shared" si="0"/>
        <v>-550</v>
      </c>
      <c r="M14" s="487"/>
      <c r="N14" s="489"/>
      <c r="O14" s="490"/>
      <c r="P14" s="491"/>
      <c r="Q14" s="15"/>
    </row>
    <row r="15" spans="1:16384" s="56" customFormat="1" ht="12.75" customHeight="1">
      <c r="A15" s="15"/>
      <c r="B15" s="198"/>
      <c r="C15" s="500" t="s">
        <v>158</v>
      </c>
      <c r="D15" s="493"/>
      <c r="E15" s="53"/>
      <c r="F15" s="53"/>
      <c r="G15" s="494"/>
      <c r="H15" s="495"/>
      <c r="I15" s="493">
        <f>+Revenues!E15</f>
        <v>1647</v>
      </c>
      <c r="J15" s="53">
        <f t="shared" ref="J15" si="1">J10+J11+J12+J13+J14</f>
        <v>-7</v>
      </c>
      <c r="K15" s="53"/>
      <c r="L15" s="496">
        <f t="shared" si="0"/>
        <v>1654</v>
      </c>
      <c r="M15" s="495"/>
      <c r="N15" s="497"/>
      <c r="O15" s="498"/>
      <c r="P15" s="499"/>
      <c r="Q15" s="15"/>
    </row>
    <row r="16" spans="1:16384" s="56" customFormat="1" ht="12.75" customHeight="1">
      <c r="A16" s="15"/>
      <c r="B16" s="198"/>
      <c r="C16" s="500"/>
      <c r="D16" s="493"/>
      <c r="E16" s="53"/>
      <c r="F16" s="53"/>
      <c r="G16" s="494"/>
      <c r="H16" s="495"/>
      <c r="I16" s="493"/>
      <c r="J16" s="53"/>
      <c r="K16" s="53"/>
      <c r="L16" s="496"/>
      <c r="M16" s="495"/>
      <c r="N16" s="497"/>
      <c r="O16" s="498"/>
      <c r="P16" s="499"/>
      <c r="Q16" s="15"/>
    </row>
    <row r="17" spans="1:16384" s="56" customFormat="1" ht="12.75" customHeight="1">
      <c r="A17" s="15"/>
      <c r="B17" s="42"/>
      <c r="C17" s="502" t="s">
        <v>173</v>
      </c>
      <c r="D17" s="115"/>
      <c r="E17" s="53"/>
      <c r="F17" s="53"/>
      <c r="G17" s="494"/>
      <c r="H17" s="503"/>
      <c r="I17" s="493">
        <f>+Revenues!E17</f>
        <v>232</v>
      </c>
      <c r="J17" s="53">
        <v>0</v>
      </c>
      <c r="K17" s="53"/>
      <c r="L17" s="496">
        <f t="shared" si="0"/>
        <v>232</v>
      </c>
      <c r="M17" s="503"/>
      <c r="N17" s="497"/>
      <c r="O17" s="498"/>
      <c r="P17" s="504"/>
      <c r="Q17" s="15"/>
      <c r="T17" s="137"/>
    </row>
    <row r="18" spans="1:16384" ht="12.75" customHeight="1">
      <c r="A18" s="15"/>
      <c r="B18" s="157"/>
      <c r="C18" s="492"/>
      <c r="D18" s="493"/>
      <c r="E18" s="71"/>
      <c r="F18" s="71"/>
      <c r="G18" s="505"/>
      <c r="H18" s="487"/>
      <c r="I18" s="493"/>
      <c r="J18" s="71"/>
      <c r="K18" s="71"/>
      <c r="L18" s="506"/>
      <c r="M18" s="487"/>
      <c r="N18" s="489"/>
      <c r="O18" s="498"/>
      <c r="P18" s="491"/>
      <c r="Q18" s="15"/>
    </row>
    <row r="19" spans="1:16384" s="56" customFormat="1" ht="12.75" customHeight="1">
      <c r="A19" s="15"/>
      <c r="B19" s="198"/>
      <c r="C19" s="502" t="s">
        <v>25</v>
      </c>
      <c r="D19" s="115"/>
      <c r="E19" s="53"/>
      <c r="F19" s="53"/>
      <c r="G19" s="494"/>
      <c r="H19" s="503"/>
      <c r="I19" s="493">
        <f>+Revenues!E19</f>
        <v>17</v>
      </c>
      <c r="J19" s="53">
        <v>0</v>
      </c>
      <c r="K19" s="53"/>
      <c r="L19" s="496">
        <f t="shared" si="0"/>
        <v>17</v>
      </c>
      <c r="M19" s="503"/>
      <c r="N19" s="497"/>
      <c r="O19" s="498"/>
      <c r="P19" s="504"/>
      <c r="Q19" s="15"/>
    </row>
    <row r="20" spans="1:16384" s="56" customFormat="1" ht="12.75" customHeight="1">
      <c r="A20" s="15"/>
      <c r="B20" s="198"/>
      <c r="C20" s="502"/>
      <c r="D20" s="493"/>
      <c r="E20" s="53"/>
      <c r="F20" s="53"/>
      <c r="G20" s="505"/>
      <c r="H20" s="503"/>
      <c r="I20" s="493"/>
      <c r="J20" s="53"/>
      <c r="K20" s="53"/>
      <c r="L20" s="506"/>
      <c r="M20" s="503"/>
      <c r="N20" s="497"/>
      <c r="O20" s="498"/>
      <c r="P20" s="504"/>
      <c r="Q20" s="15"/>
    </row>
    <row r="21" spans="1:16384" s="56" customFormat="1" ht="12.75" customHeight="1">
      <c r="A21" s="15"/>
      <c r="B21" s="198"/>
      <c r="C21" s="502" t="s">
        <v>26</v>
      </c>
      <c r="D21" s="211"/>
      <c r="E21" s="53"/>
      <c r="F21" s="53"/>
      <c r="G21" s="507"/>
      <c r="H21" s="503"/>
      <c r="I21" s="115">
        <f>+Revenues!E21</f>
        <v>-53</v>
      </c>
      <c r="J21" s="53">
        <v>0</v>
      </c>
      <c r="K21" s="53"/>
      <c r="L21" s="507">
        <f t="shared" si="0"/>
        <v>-53</v>
      </c>
      <c r="M21" s="503"/>
      <c r="N21" s="497"/>
      <c r="O21" s="498"/>
      <c r="P21" s="504"/>
      <c r="Q21" s="15"/>
    </row>
    <row r="22" spans="1:16384" ht="12.75" customHeight="1">
      <c r="A22" s="15"/>
      <c r="B22" s="157"/>
      <c r="C22" s="492"/>
      <c r="D22" s="493"/>
      <c r="E22" s="71"/>
      <c r="F22" s="71"/>
      <c r="G22" s="494"/>
      <c r="H22" s="487"/>
      <c r="I22" s="493"/>
      <c r="J22" s="71"/>
      <c r="K22" s="71"/>
      <c r="L22" s="496"/>
      <c r="M22" s="487"/>
      <c r="N22" s="489"/>
      <c r="O22" s="498"/>
      <c r="P22" s="491"/>
      <c r="Q22" s="15"/>
    </row>
    <row r="23" spans="1:16384" s="56" customFormat="1" ht="12.75" customHeight="1">
      <c r="A23" s="15"/>
      <c r="B23" s="42"/>
      <c r="C23" s="105" t="s">
        <v>591</v>
      </c>
      <c r="D23" s="493"/>
      <c r="E23" s="53"/>
      <c r="F23" s="53"/>
      <c r="G23" s="494"/>
      <c r="H23" s="503"/>
      <c r="I23" s="493">
        <f>+Revenues!E23</f>
        <v>2869</v>
      </c>
      <c r="J23" s="53">
        <f>J8+J17+J15+J19+J21</f>
        <v>-7</v>
      </c>
      <c r="K23" s="53"/>
      <c r="L23" s="496">
        <f t="shared" si="0"/>
        <v>2876</v>
      </c>
      <c r="M23" s="503"/>
      <c r="N23" s="497"/>
      <c r="O23" s="498"/>
      <c r="P23" s="504"/>
      <c r="Q23" s="15"/>
    </row>
    <row r="24" spans="1:16384" s="56" customFormat="1" ht="12.75" customHeight="1">
      <c r="A24" s="15"/>
      <c r="B24" s="42"/>
      <c r="C24" s="105"/>
      <c r="D24" s="493"/>
      <c r="E24" s="53"/>
      <c r="F24" s="53"/>
      <c r="G24" s="494"/>
      <c r="H24" s="503"/>
      <c r="I24" s="493"/>
      <c r="J24" s="53"/>
      <c r="K24" s="53"/>
      <c r="L24" s="496"/>
      <c r="M24" s="503"/>
      <c r="N24" s="497"/>
      <c r="O24" s="498"/>
      <c r="P24" s="504"/>
      <c r="Q24" s="15"/>
    </row>
    <row r="25" spans="1:16384" s="56" customFormat="1" ht="12.75" customHeight="1">
      <c r="A25" s="15"/>
      <c r="B25" s="42"/>
      <c r="C25" s="220" t="s">
        <v>415</v>
      </c>
      <c r="D25" s="221"/>
      <c r="E25" s="111"/>
      <c r="F25" s="111"/>
      <c r="G25" s="508"/>
      <c r="H25" s="509"/>
      <c r="I25" s="510">
        <f>+Revenues!E25</f>
        <v>808</v>
      </c>
      <c r="J25" s="111">
        <v>0</v>
      </c>
      <c r="K25" s="111"/>
      <c r="L25" s="511">
        <f t="shared" si="0"/>
        <v>808</v>
      </c>
      <c r="M25" s="509"/>
      <c r="N25" s="512"/>
      <c r="O25" s="513"/>
      <c r="P25" s="504"/>
      <c r="Q25" s="15"/>
    </row>
    <row r="26" spans="1:16384" s="56" customFormat="1" ht="12.75" customHeight="1">
      <c r="A26" s="15"/>
      <c r="B26" s="42"/>
      <c r="C26" s="105"/>
      <c r="D26" s="493"/>
      <c r="E26" s="53"/>
      <c r="F26" s="53"/>
      <c r="G26" s="494"/>
      <c r="H26" s="503"/>
      <c r="I26" s="493"/>
      <c r="J26" s="53"/>
      <c r="K26" s="53"/>
      <c r="L26" s="496"/>
      <c r="M26" s="503"/>
      <c r="N26" s="497"/>
      <c r="O26" s="498"/>
      <c r="P26" s="504"/>
      <c r="Q26" s="15"/>
    </row>
    <row r="27" spans="1:16384" s="56" customFormat="1" ht="12.75" customHeight="1">
      <c r="A27" s="15"/>
      <c r="B27" s="42"/>
      <c r="C27" s="105" t="s">
        <v>592</v>
      </c>
      <c r="D27" s="493"/>
      <c r="E27" s="53"/>
      <c r="F27" s="53"/>
      <c r="G27" s="494"/>
      <c r="H27" s="503"/>
      <c r="I27" s="493">
        <f>+Revenues!E27</f>
        <v>2061</v>
      </c>
      <c r="J27" s="53">
        <f>J23-J25</f>
        <v>-7</v>
      </c>
      <c r="K27" s="53"/>
      <c r="L27" s="496">
        <f t="shared" si="0"/>
        <v>2068</v>
      </c>
      <c r="M27" s="503"/>
      <c r="N27" s="497"/>
      <c r="O27" s="498"/>
      <c r="P27" s="504"/>
      <c r="Q27" s="15"/>
    </row>
    <row r="28" spans="1:16384" ht="12.75" customHeight="1">
      <c r="A28" s="15"/>
      <c r="B28" s="66"/>
      <c r="C28" s="492"/>
      <c r="D28" s="514"/>
      <c r="E28" s="515"/>
      <c r="F28" s="515"/>
      <c r="G28" s="516"/>
      <c r="H28" s="517"/>
      <c r="I28" s="516"/>
      <c r="J28" s="518"/>
      <c r="K28" s="516"/>
      <c r="L28" s="516"/>
      <c r="M28" s="369"/>
      <c r="N28" s="519"/>
      <c r="O28" s="519"/>
      <c r="P28" s="520"/>
      <c r="Q28" s="15"/>
    </row>
    <row r="29" spans="1:16384" ht="9"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ht="14.25">
      <c r="A30" s="195"/>
      <c r="B30" s="393" t="s">
        <v>567</v>
      </c>
      <c r="C30" s="45"/>
      <c r="D30" s="45"/>
      <c r="E30" s="49"/>
      <c r="F30" s="49"/>
      <c r="G30" s="45"/>
      <c r="H30" s="40"/>
      <c r="I30" s="45"/>
      <c r="J30" s="45"/>
      <c r="K30" s="45"/>
      <c r="L30" s="145"/>
      <c r="M30" s="195"/>
      <c r="N30" s="521"/>
      <c r="O30" s="521"/>
      <c r="P30" s="195"/>
      <c r="Q30" s="195"/>
    </row>
    <row r="31" spans="1:16384" s="195" customFormat="1">
      <c r="D31" s="522"/>
      <c r="E31" s="523"/>
      <c r="F31" s="522"/>
      <c r="G31" s="522"/>
      <c r="H31" s="522"/>
      <c r="I31" s="522"/>
      <c r="J31" s="523"/>
      <c r="K31" s="522"/>
      <c r="L31" s="522"/>
      <c r="N31" s="521"/>
      <c r="O31" s="521"/>
    </row>
    <row r="32" spans="1:16384" ht="9"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U32" s="15"/>
      <c r="XEV32" s="15"/>
      <c r="XEW32" s="15"/>
      <c r="XEX32" s="15"/>
      <c r="XEY32" s="15"/>
      <c r="XEZ32" s="15"/>
      <c r="XFA32" s="15"/>
      <c r="XFB32" s="15"/>
      <c r="XFC32" s="15"/>
      <c r="XFD32" s="15"/>
    </row>
    <row r="33" spans="1:20" ht="12.75">
      <c r="A33" s="15"/>
      <c r="B33" s="35"/>
      <c r="C33" s="36" t="s">
        <v>31</v>
      </c>
      <c r="D33" s="471" t="str">
        <f>+D2</f>
        <v>Q4 2014</v>
      </c>
      <c r="E33" s="524" t="str">
        <f>+E2</f>
        <v>Incidentals</v>
      </c>
      <c r="F33" s="525" t="s">
        <v>218</v>
      </c>
      <c r="G33" s="471" t="str">
        <f>+G2</f>
        <v>Q4 2014</v>
      </c>
      <c r="H33" s="473"/>
      <c r="I33" s="471" t="str">
        <f>+I2</f>
        <v>Q4 2013</v>
      </c>
      <c r="J33" s="524" t="str">
        <f>+J2</f>
        <v>Incidentals</v>
      </c>
      <c r="K33" s="525" t="s">
        <v>218</v>
      </c>
      <c r="L33" s="471" t="str">
        <f>+L2</f>
        <v>Q4 2013</v>
      </c>
      <c r="M33" s="473"/>
      <c r="N33" s="474" t="s">
        <v>314</v>
      </c>
      <c r="O33" s="474" t="s">
        <v>314</v>
      </c>
      <c r="P33" s="475"/>
      <c r="Q33" s="15"/>
    </row>
    <row r="34" spans="1:20" ht="12.75">
      <c r="A34" s="15"/>
      <c r="B34" s="35"/>
      <c r="C34" s="41" t="s">
        <v>226</v>
      </c>
      <c r="D34" s="524" t="s">
        <v>217</v>
      </c>
      <c r="E34" s="524"/>
      <c r="F34" s="524"/>
      <c r="G34" s="469" t="s">
        <v>549</v>
      </c>
      <c r="H34" s="473"/>
      <c r="I34" s="524" t="s">
        <v>217</v>
      </c>
      <c r="J34" s="524"/>
      <c r="K34" s="524"/>
      <c r="L34" s="469" t="s">
        <v>549</v>
      </c>
      <c r="M34" s="473"/>
      <c r="N34" s="474" t="s">
        <v>217</v>
      </c>
      <c r="O34" s="474" t="s">
        <v>550</v>
      </c>
      <c r="P34" s="475"/>
      <c r="Q34" s="15"/>
    </row>
    <row r="35" spans="1:20" ht="13.5">
      <c r="A35" s="15"/>
      <c r="B35" s="66"/>
      <c r="C35" s="66"/>
      <c r="D35" s="479"/>
      <c r="E35" s="479"/>
      <c r="F35" s="479"/>
      <c r="G35" s="479"/>
      <c r="H35" s="492"/>
      <c r="I35" s="479"/>
      <c r="J35" s="479"/>
      <c r="K35" s="479"/>
      <c r="L35" s="479"/>
      <c r="M35" s="492"/>
      <c r="N35" s="526"/>
      <c r="O35" s="527"/>
      <c r="P35" s="528"/>
      <c r="Q35" s="15"/>
    </row>
    <row r="36" spans="1:20" ht="12.75" customHeight="1">
      <c r="A36" s="15"/>
      <c r="B36" s="66"/>
      <c r="C36" s="75" t="s">
        <v>417</v>
      </c>
      <c r="D36" s="211"/>
      <c r="E36" s="71"/>
      <c r="F36" s="71"/>
      <c r="G36" s="486"/>
      <c r="H36" s="487"/>
      <c r="I36" s="211">
        <f>+'Profit &amp; Margin'!E5</f>
        <v>264</v>
      </c>
      <c r="J36" s="71">
        <v>0</v>
      </c>
      <c r="K36" s="71">
        <v>-6</v>
      </c>
      <c r="L36" s="486">
        <f>+I36-J36-K36</f>
        <v>270</v>
      </c>
      <c r="M36" s="487"/>
      <c r="N36" s="529"/>
      <c r="O36" s="530"/>
      <c r="P36" s="491"/>
      <c r="Q36" s="15"/>
    </row>
    <row r="37" spans="1:20" ht="12.75" customHeight="1">
      <c r="A37" s="15"/>
      <c r="B37" s="66"/>
      <c r="C37" s="492" t="s">
        <v>23</v>
      </c>
      <c r="D37" s="211"/>
      <c r="E37" s="71"/>
      <c r="F37" s="71"/>
      <c r="G37" s="486"/>
      <c r="H37" s="487"/>
      <c r="I37" s="211">
        <f>+'Profit &amp; Margin'!E6</f>
        <v>50</v>
      </c>
      <c r="J37" s="71">
        <v>6</v>
      </c>
      <c r="K37" s="71">
        <v>0</v>
      </c>
      <c r="L37" s="486">
        <f t="shared" ref="L37:L39" si="2">+I37-J37-K37</f>
        <v>44</v>
      </c>
      <c r="M37" s="487"/>
      <c r="N37" s="529"/>
      <c r="O37" s="530"/>
      <c r="P37" s="491"/>
      <c r="Q37" s="15"/>
    </row>
    <row r="38" spans="1:20" s="56" customFormat="1" ht="12.75" customHeight="1">
      <c r="A38" s="15"/>
      <c r="B38" s="42"/>
      <c r="C38" s="492" t="s">
        <v>299</v>
      </c>
      <c r="D38" s="211"/>
      <c r="E38" s="71"/>
      <c r="F38" s="71"/>
      <c r="G38" s="486"/>
      <c r="H38" s="487"/>
      <c r="I38" s="211">
        <f>+'Profit &amp; Margin'!E7</f>
        <v>10</v>
      </c>
      <c r="J38" s="71">
        <v>12</v>
      </c>
      <c r="K38" s="71">
        <v>0</v>
      </c>
      <c r="L38" s="486">
        <f t="shared" si="2"/>
        <v>-2</v>
      </c>
      <c r="M38" s="487"/>
      <c r="N38" s="529"/>
      <c r="O38" s="530"/>
      <c r="P38" s="491"/>
      <c r="Q38" s="15"/>
    </row>
    <row r="39" spans="1:20" s="56" customFormat="1" ht="12.75" customHeight="1">
      <c r="A39" s="15"/>
      <c r="B39" s="42"/>
      <c r="C39" s="207" t="s">
        <v>418</v>
      </c>
      <c r="D39" s="493"/>
      <c r="E39" s="53"/>
      <c r="F39" s="53"/>
      <c r="G39" s="494"/>
      <c r="H39" s="495"/>
      <c r="I39" s="493">
        <f>+'Profit &amp; Margin'!E8</f>
        <v>324</v>
      </c>
      <c r="J39" s="53">
        <f>J36+J37+J38</f>
        <v>18</v>
      </c>
      <c r="K39" s="53">
        <f>K36+K37+K38</f>
        <v>-6</v>
      </c>
      <c r="L39" s="494">
        <f t="shared" si="2"/>
        <v>312</v>
      </c>
      <c r="M39" s="495"/>
      <c r="N39" s="531"/>
      <c r="O39" s="532"/>
      <c r="P39" s="499"/>
      <c r="Q39" s="15"/>
    </row>
    <row r="40" spans="1:20" s="56" customFormat="1" ht="12.75" customHeight="1">
      <c r="A40" s="15"/>
      <c r="B40" s="42"/>
      <c r="C40" s="500"/>
      <c r="D40" s="493"/>
      <c r="E40" s="53"/>
      <c r="F40" s="53"/>
      <c r="G40" s="494"/>
      <c r="H40" s="495"/>
      <c r="I40" s="493"/>
      <c r="J40" s="53"/>
      <c r="K40" s="53"/>
      <c r="L40" s="494"/>
      <c r="M40" s="495"/>
      <c r="N40" s="531"/>
      <c r="O40" s="532"/>
      <c r="P40" s="499"/>
      <c r="Q40" s="15"/>
    </row>
    <row r="41" spans="1:20" ht="12.75" customHeight="1">
      <c r="A41" s="15"/>
      <c r="B41" s="66"/>
      <c r="C41" s="492" t="s">
        <v>273</v>
      </c>
      <c r="D41" s="211"/>
      <c r="E41" s="71"/>
      <c r="F41" s="71"/>
      <c r="G41" s="486"/>
      <c r="H41" s="487"/>
      <c r="I41" s="211">
        <f>+'Profit &amp; Margin'!E10</f>
        <v>33</v>
      </c>
      <c r="J41" s="71">
        <v>0</v>
      </c>
      <c r="K41" s="71">
        <v>-2</v>
      </c>
      <c r="L41" s="486">
        <f>+I41-J41-K41</f>
        <v>35</v>
      </c>
      <c r="M41" s="487"/>
      <c r="N41" s="529"/>
      <c r="O41" s="530"/>
      <c r="P41" s="491"/>
      <c r="Q41" s="15"/>
    </row>
    <row r="42" spans="1:20" s="114" customFormat="1" ht="12.75" customHeight="1">
      <c r="A42" s="15"/>
      <c r="B42" s="106"/>
      <c r="C42" s="492" t="s">
        <v>274</v>
      </c>
      <c r="D42" s="211"/>
      <c r="E42" s="71"/>
      <c r="F42" s="71"/>
      <c r="G42" s="486"/>
      <c r="H42" s="487"/>
      <c r="I42" s="211">
        <f>+'Profit &amp; Margin'!E11</f>
        <v>100</v>
      </c>
      <c r="J42" s="71">
        <v>0</v>
      </c>
      <c r="K42" s="71">
        <v>-1</v>
      </c>
      <c r="L42" s="486">
        <f t="shared" ref="L42:L46" si="3">+I42-J42-K42</f>
        <v>101</v>
      </c>
      <c r="M42" s="487"/>
      <c r="N42" s="529"/>
      <c r="O42" s="530"/>
      <c r="P42" s="491"/>
      <c r="Q42" s="15"/>
    </row>
    <row r="43" spans="1:20" ht="12.75" customHeight="1">
      <c r="A43" s="15"/>
      <c r="B43" s="66"/>
      <c r="C43" s="492" t="s">
        <v>24</v>
      </c>
      <c r="D43" s="211"/>
      <c r="E43" s="71"/>
      <c r="F43" s="71"/>
      <c r="G43" s="486"/>
      <c r="H43" s="487"/>
      <c r="I43" s="211">
        <f>+'Profit &amp; Margin'!E12</f>
        <v>139</v>
      </c>
      <c r="J43" s="71">
        <v>-10</v>
      </c>
      <c r="K43" s="71">
        <v>-23</v>
      </c>
      <c r="L43" s="486">
        <f t="shared" si="3"/>
        <v>172</v>
      </c>
      <c r="M43" s="487"/>
      <c r="N43" s="529"/>
      <c r="O43" s="530"/>
      <c r="P43" s="491"/>
      <c r="Q43" s="15"/>
    </row>
    <row r="44" spans="1:20" ht="12.75" customHeight="1">
      <c r="A44" s="15"/>
      <c r="B44" s="66"/>
      <c r="C44" s="75" t="s">
        <v>281</v>
      </c>
      <c r="D44" s="211"/>
      <c r="E44" s="71"/>
      <c r="F44" s="71"/>
      <c r="G44" s="486"/>
      <c r="H44" s="487"/>
      <c r="I44" s="211">
        <f>+'Profit &amp; Margin'!E13</f>
        <v>313</v>
      </c>
      <c r="J44" s="71">
        <v>-7</v>
      </c>
      <c r="K44" s="71">
        <v>-3</v>
      </c>
      <c r="L44" s="486">
        <f t="shared" si="3"/>
        <v>323</v>
      </c>
      <c r="M44" s="487"/>
      <c r="N44" s="529"/>
      <c r="O44" s="530"/>
      <c r="P44" s="491"/>
      <c r="Q44" s="15"/>
    </row>
    <row r="45" spans="1:20" ht="12.75" customHeight="1">
      <c r="A45" s="15"/>
      <c r="B45" s="66"/>
      <c r="C45" s="492" t="s">
        <v>299</v>
      </c>
      <c r="D45" s="211"/>
      <c r="E45" s="71"/>
      <c r="F45" s="71"/>
      <c r="G45" s="486"/>
      <c r="H45" s="487"/>
      <c r="I45" s="211">
        <f>+'Profit &amp; Margin'!E14</f>
        <v>-4</v>
      </c>
      <c r="J45" s="71">
        <v>0</v>
      </c>
      <c r="K45" s="71">
        <v>0</v>
      </c>
      <c r="L45" s="486">
        <f t="shared" si="3"/>
        <v>-4</v>
      </c>
      <c r="M45" s="487"/>
      <c r="N45" s="529"/>
      <c r="O45" s="530"/>
      <c r="P45" s="491"/>
      <c r="Q45" s="15"/>
    </row>
    <row r="46" spans="1:20" s="56" customFormat="1" ht="12.75" customHeight="1">
      <c r="A46" s="15"/>
      <c r="B46" s="198"/>
      <c r="C46" s="500" t="s">
        <v>158</v>
      </c>
      <c r="D46" s="493"/>
      <c r="E46" s="53"/>
      <c r="F46" s="53"/>
      <c r="G46" s="494"/>
      <c r="H46" s="495"/>
      <c r="I46" s="493">
        <f>+'Profit &amp; Margin'!E15</f>
        <v>581</v>
      </c>
      <c r="J46" s="53">
        <f t="shared" ref="J46:K46" si="4">J41+J42+J43+J44+J45</f>
        <v>-17</v>
      </c>
      <c r="K46" s="53">
        <f t="shared" si="4"/>
        <v>-29</v>
      </c>
      <c r="L46" s="494">
        <f t="shared" si="3"/>
        <v>627</v>
      </c>
      <c r="M46" s="495"/>
      <c r="N46" s="531"/>
      <c r="O46" s="532"/>
      <c r="P46" s="499"/>
      <c r="Q46" s="15"/>
    </row>
    <row r="47" spans="1:20" ht="12.75" customHeight="1">
      <c r="A47" s="15"/>
      <c r="B47" s="157"/>
      <c r="C47" s="492"/>
      <c r="D47" s="501"/>
      <c r="E47" s="71"/>
      <c r="F47" s="71"/>
      <c r="G47" s="494"/>
      <c r="H47" s="487"/>
      <c r="I47" s="501"/>
      <c r="J47" s="71"/>
      <c r="K47" s="71"/>
      <c r="L47" s="494"/>
      <c r="M47" s="495"/>
      <c r="N47" s="529"/>
      <c r="O47" s="532"/>
      <c r="P47" s="491"/>
      <c r="Q47" s="15"/>
    </row>
    <row r="48" spans="1:20" s="56" customFormat="1" ht="12.75" customHeight="1">
      <c r="A48" s="15"/>
      <c r="B48" s="42"/>
      <c r="C48" s="502" t="s">
        <v>173</v>
      </c>
      <c r="D48" s="115"/>
      <c r="E48" s="53"/>
      <c r="F48" s="53"/>
      <c r="G48" s="494"/>
      <c r="H48" s="503"/>
      <c r="I48" s="115">
        <f>+'Profit &amp; Margin'!E17</f>
        <v>6</v>
      </c>
      <c r="J48" s="53">
        <v>0</v>
      </c>
      <c r="K48" s="53">
        <v>0</v>
      </c>
      <c r="L48" s="494">
        <f t="shared" ref="L48" si="5">+I48-J48-K48</f>
        <v>6</v>
      </c>
      <c r="M48" s="503"/>
      <c r="N48" s="531"/>
      <c r="O48" s="532"/>
      <c r="P48" s="504"/>
      <c r="Q48" s="15"/>
      <c r="T48" s="137"/>
    </row>
    <row r="49" spans="1:16384" ht="12.75" customHeight="1">
      <c r="A49" s="15"/>
      <c r="B49" s="157"/>
      <c r="C49" s="492"/>
      <c r="D49" s="493"/>
      <c r="E49" s="71"/>
      <c r="F49" s="71"/>
      <c r="G49" s="505"/>
      <c r="H49" s="487"/>
      <c r="I49" s="501"/>
      <c r="J49" s="71"/>
      <c r="K49" s="71"/>
      <c r="L49" s="505"/>
      <c r="M49" s="487"/>
      <c r="N49" s="529"/>
      <c r="O49" s="532"/>
      <c r="P49" s="491"/>
      <c r="Q49" s="15"/>
    </row>
    <row r="50" spans="1:16384" s="56" customFormat="1" ht="12.75" customHeight="1">
      <c r="A50" s="15"/>
      <c r="B50" s="198"/>
      <c r="C50" s="502" t="s">
        <v>25</v>
      </c>
      <c r="D50" s="115"/>
      <c r="E50" s="53"/>
      <c r="F50" s="53"/>
      <c r="G50" s="507"/>
      <c r="H50" s="503"/>
      <c r="I50" s="115">
        <f>+'Profit &amp; Margin'!E19</f>
        <v>-68</v>
      </c>
      <c r="J50" s="53">
        <v>-77</v>
      </c>
      <c r="K50" s="53">
        <v>-4</v>
      </c>
      <c r="L50" s="494">
        <f t="shared" ref="L50" si="6">+I50-J50-K50</f>
        <v>13</v>
      </c>
      <c r="M50" s="503"/>
      <c r="N50" s="531"/>
      <c r="O50" s="532"/>
      <c r="P50" s="504"/>
      <c r="Q50" s="15"/>
    </row>
    <row r="51" spans="1:16384" s="56" customFormat="1" ht="12.75" customHeight="1">
      <c r="A51" s="15"/>
      <c r="B51" s="198"/>
      <c r="C51" s="502"/>
      <c r="D51" s="501"/>
      <c r="E51" s="53"/>
      <c r="F51" s="53"/>
      <c r="G51" s="505"/>
      <c r="H51" s="503"/>
      <c r="I51" s="501"/>
      <c r="J51" s="53"/>
      <c r="K51" s="53"/>
      <c r="L51" s="505"/>
      <c r="M51" s="503"/>
      <c r="N51" s="531"/>
      <c r="O51" s="532"/>
      <c r="P51" s="504"/>
      <c r="Q51" s="15"/>
    </row>
    <row r="52" spans="1:16384" s="56" customFormat="1" ht="12.75" customHeight="1">
      <c r="A52" s="15"/>
      <c r="B52" s="42"/>
      <c r="C52" s="105" t="s">
        <v>426</v>
      </c>
      <c r="D52" s="493"/>
      <c r="E52" s="53"/>
      <c r="F52" s="53"/>
      <c r="G52" s="494"/>
      <c r="H52" s="503"/>
      <c r="I52" s="493">
        <f>+'Profit &amp; Margin'!E21</f>
        <v>843</v>
      </c>
      <c r="J52" s="53">
        <f>J39+J48+J46+J50</f>
        <v>-76</v>
      </c>
      <c r="K52" s="53">
        <f>K39+K48+K46+K50</f>
        <v>-39</v>
      </c>
      <c r="L52" s="494">
        <f t="shared" ref="L52" si="7">+I52-J52-K52</f>
        <v>958</v>
      </c>
      <c r="M52" s="503"/>
      <c r="N52" s="531"/>
      <c r="O52" s="532"/>
      <c r="P52" s="504"/>
      <c r="Q52" s="15"/>
    </row>
    <row r="53" spans="1:16384" s="56" customFormat="1" ht="12.75" customHeight="1">
      <c r="A53" s="15"/>
      <c r="B53" s="42"/>
      <c r="C53" s="105"/>
      <c r="D53" s="493"/>
      <c r="E53" s="53"/>
      <c r="F53" s="53"/>
      <c r="G53" s="494"/>
      <c r="H53" s="503"/>
      <c r="I53" s="493"/>
      <c r="J53" s="53"/>
      <c r="K53" s="53"/>
      <c r="L53" s="494"/>
      <c r="M53" s="487"/>
      <c r="N53" s="531"/>
      <c r="O53" s="532"/>
      <c r="P53" s="504"/>
      <c r="Q53" s="15"/>
    </row>
    <row r="54" spans="1:16384" s="56" customFormat="1" ht="12.75" customHeight="1">
      <c r="A54" s="15"/>
      <c r="B54" s="42"/>
      <c r="C54" s="220" t="s">
        <v>415</v>
      </c>
      <c r="D54" s="211"/>
      <c r="E54" s="111"/>
      <c r="F54" s="111"/>
      <c r="G54" s="494"/>
      <c r="H54" s="509"/>
      <c r="I54" s="510">
        <f>+'Profit &amp; Margin'!E23</f>
        <v>262</v>
      </c>
      <c r="J54" s="111">
        <v>0</v>
      </c>
      <c r="K54" s="111">
        <v>-6</v>
      </c>
      <c r="L54" s="508">
        <f t="shared" ref="L54" si="8">+I54-J54-K54</f>
        <v>268</v>
      </c>
      <c r="M54" s="503"/>
      <c r="N54" s="533"/>
      <c r="O54" s="534"/>
      <c r="P54" s="504"/>
      <c r="Q54" s="15"/>
    </row>
    <row r="55" spans="1:16384" s="56" customFormat="1" ht="12.75" customHeight="1">
      <c r="A55" s="15"/>
      <c r="B55" s="42"/>
      <c r="C55" s="105"/>
      <c r="D55" s="493"/>
      <c r="E55" s="53"/>
      <c r="F55" s="53"/>
      <c r="G55" s="494"/>
      <c r="H55" s="503"/>
      <c r="I55" s="493"/>
      <c r="J55" s="53"/>
      <c r="K55" s="53"/>
      <c r="L55" s="494"/>
      <c r="M55" s="503"/>
      <c r="N55" s="531"/>
      <c r="O55" s="532"/>
      <c r="P55" s="504"/>
      <c r="Q55" s="15"/>
    </row>
    <row r="56" spans="1:16384" s="56" customFormat="1" ht="12.75" customHeight="1">
      <c r="A56" s="15"/>
      <c r="B56" s="42"/>
      <c r="C56" s="105" t="s">
        <v>427</v>
      </c>
      <c r="D56" s="493"/>
      <c r="E56" s="53"/>
      <c r="F56" s="53"/>
      <c r="G56" s="494"/>
      <c r="H56" s="503"/>
      <c r="I56" s="493">
        <f>+'Profit &amp; Margin'!E25</f>
        <v>581</v>
      </c>
      <c r="J56" s="53">
        <f t="shared" ref="J56:K56" si="9">J52-J54</f>
        <v>-76</v>
      </c>
      <c r="K56" s="53">
        <f t="shared" si="9"/>
        <v>-33</v>
      </c>
      <c r="L56" s="494">
        <f t="shared" ref="L56" si="10">+I56-J56-K56</f>
        <v>690</v>
      </c>
      <c r="M56" s="509"/>
      <c r="N56" s="531"/>
      <c r="O56" s="532"/>
      <c r="P56" s="504"/>
      <c r="Q56" s="15"/>
    </row>
    <row r="57" spans="1:16384" ht="12.75" customHeight="1">
      <c r="A57" s="15"/>
      <c r="B57" s="157"/>
      <c r="C57" s="492"/>
      <c r="D57" s="516"/>
      <c r="E57" s="516"/>
      <c r="F57" s="516"/>
      <c r="G57" s="516"/>
      <c r="H57" s="517"/>
      <c r="I57" s="516"/>
      <c r="J57" s="518"/>
      <c r="K57" s="518"/>
      <c r="L57" s="516"/>
      <c r="M57" s="369"/>
      <c r="N57" s="519"/>
      <c r="O57" s="519"/>
      <c r="P57" s="520"/>
      <c r="Q57" s="15"/>
    </row>
    <row r="58" spans="1:16384" ht="9"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c r="XEH58" s="15"/>
      <c r="XEI58" s="15"/>
      <c r="XEJ58" s="15"/>
      <c r="XEK58" s="15"/>
      <c r="XEL58" s="15"/>
      <c r="XEM58" s="15"/>
      <c r="XEN58" s="15"/>
      <c r="XEO58" s="15"/>
      <c r="XEP58" s="15"/>
      <c r="XEQ58" s="15"/>
      <c r="XER58" s="15"/>
      <c r="XES58" s="15"/>
      <c r="XET58" s="15"/>
      <c r="XEU58" s="15"/>
      <c r="XEV58" s="15"/>
      <c r="XEW58" s="15"/>
      <c r="XEX58" s="15"/>
      <c r="XEY58" s="15"/>
      <c r="XEZ58" s="15"/>
      <c r="XFA58" s="15"/>
      <c r="XFB58" s="15"/>
      <c r="XFC58" s="15"/>
      <c r="XFD58" s="15"/>
    </row>
    <row r="59" spans="1:16384" ht="14.25">
      <c r="A59" s="45"/>
      <c r="B59" s="393" t="s">
        <v>567</v>
      </c>
      <c r="C59" s="45"/>
      <c r="D59" s="45"/>
      <c r="E59" s="49"/>
      <c r="F59" s="49"/>
      <c r="G59" s="45"/>
      <c r="H59" s="40"/>
      <c r="I59" s="45"/>
      <c r="J59" s="45"/>
      <c r="K59" s="195"/>
      <c r="L59" s="145"/>
      <c r="M59" s="195"/>
      <c r="N59" s="521"/>
      <c r="O59" s="521"/>
      <c r="P59" s="195"/>
      <c r="Q59" s="45"/>
    </row>
    <row r="60" spans="1:16384" s="195" customFormat="1">
      <c r="E60" s="153"/>
      <c r="J60" s="153"/>
      <c r="N60" s="521"/>
      <c r="O60" s="521"/>
    </row>
    <row r="61" spans="1:16384" ht="9"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1:16384" ht="12.75">
      <c r="A62" s="15"/>
      <c r="B62" s="35"/>
      <c r="C62" s="36" t="s">
        <v>31</v>
      </c>
      <c r="D62" s="468" t="str">
        <f>+D33</f>
        <v>Q4 2014</v>
      </c>
      <c r="E62" s="524"/>
      <c r="F62" s="525"/>
      <c r="G62" s="471" t="str">
        <f>+G33</f>
        <v>Q4 2014</v>
      </c>
      <c r="H62" s="473"/>
      <c r="I62" s="471" t="str">
        <f>+I33</f>
        <v>Q4 2013</v>
      </c>
      <c r="J62" s="524"/>
      <c r="K62" s="525"/>
      <c r="L62" s="471" t="str">
        <f>+L33</f>
        <v>Q4 2013</v>
      </c>
      <c r="M62" s="473"/>
      <c r="N62" s="474"/>
      <c r="O62" s="474"/>
      <c r="P62" s="475"/>
      <c r="Q62" s="15"/>
    </row>
    <row r="63" spans="1:16384" ht="12.75">
      <c r="A63" s="15"/>
      <c r="B63" s="35"/>
      <c r="C63" s="41" t="s">
        <v>234</v>
      </c>
      <c r="D63" s="476" t="s">
        <v>217</v>
      </c>
      <c r="E63" s="535"/>
      <c r="F63" s="477"/>
      <c r="G63" s="469" t="s">
        <v>549</v>
      </c>
      <c r="H63" s="473"/>
      <c r="I63" s="469" t="s">
        <v>217</v>
      </c>
      <c r="J63" s="535"/>
      <c r="K63" s="477"/>
      <c r="L63" s="469" t="s">
        <v>549</v>
      </c>
      <c r="M63" s="473"/>
      <c r="N63" s="474"/>
      <c r="O63" s="474"/>
      <c r="P63" s="475"/>
      <c r="Q63" s="15"/>
    </row>
    <row r="64" spans="1:16384" ht="13.5">
      <c r="A64" s="15"/>
      <c r="B64" s="66"/>
      <c r="C64" s="66"/>
      <c r="D64" s="478"/>
      <c r="E64" s="481"/>
      <c r="F64" s="481"/>
      <c r="G64" s="481"/>
      <c r="H64" s="482"/>
      <c r="I64" s="481"/>
      <c r="J64" s="481"/>
      <c r="K64" s="481"/>
      <c r="L64" s="481"/>
      <c r="M64" s="482"/>
      <c r="N64" s="483"/>
      <c r="O64" s="484"/>
      <c r="P64" s="485"/>
      <c r="Q64" s="15"/>
    </row>
    <row r="65" spans="1:17" ht="13.5">
      <c r="A65" s="15"/>
      <c r="B65" s="66"/>
      <c r="C65" s="492" t="s">
        <v>417</v>
      </c>
      <c r="D65" s="254"/>
      <c r="E65" s="255"/>
      <c r="F65" s="255"/>
      <c r="G65" s="536"/>
      <c r="H65" s="537"/>
      <c r="I65" s="254">
        <f>I36/I5</f>
        <v>0.31616766467065871</v>
      </c>
      <c r="J65" s="255"/>
      <c r="K65" s="255"/>
      <c r="L65" s="536">
        <f>L36/L5</f>
        <v>0.32335329341317365</v>
      </c>
      <c r="M65" s="487"/>
      <c r="N65" s="254"/>
      <c r="O65" s="532"/>
      <c r="P65" s="520"/>
      <c r="Q65" s="15"/>
    </row>
    <row r="66" spans="1:17" ht="13.5">
      <c r="A66" s="15"/>
      <c r="B66" s="66"/>
      <c r="C66" s="492" t="s">
        <v>23</v>
      </c>
      <c r="D66" s="254"/>
      <c r="E66" s="255"/>
      <c r="F66" s="255"/>
      <c r="G66" s="536"/>
      <c r="H66" s="537"/>
      <c r="I66" s="254">
        <f>I37/I6</f>
        <v>0.27624309392265195</v>
      </c>
      <c r="J66" s="255"/>
      <c r="K66" s="255"/>
      <c r="L66" s="536">
        <f>L37/L6</f>
        <v>0.24309392265193369</v>
      </c>
      <c r="M66" s="487"/>
      <c r="N66" s="254"/>
      <c r="O66" s="532"/>
      <c r="P66" s="520"/>
      <c r="Q66" s="15"/>
    </row>
    <row r="67" spans="1:17" ht="13.5">
      <c r="A67" s="15"/>
      <c r="B67" s="42"/>
      <c r="C67" s="492" t="s">
        <v>299</v>
      </c>
      <c r="D67" s="254"/>
      <c r="E67" s="255"/>
      <c r="F67" s="255"/>
      <c r="G67" s="536"/>
      <c r="H67" s="537"/>
      <c r="I67" s="254">
        <f>I38/I7</f>
        <v>1</v>
      </c>
      <c r="J67" s="255"/>
      <c r="K67" s="255"/>
      <c r="L67" s="536">
        <f>L38/L7</f>
        <v>-0.2</v>
      </c>
      <c r="M67" s="487"/>
      <c r="N67" s="254"/>
      <c r="O67" s="532"/>
      <c r="P67" s="520"/>
      <c r="Q67" s="15"/>
    </row>
    <row r="68" spans="1:17" ht="13.5">
      <c r="A68" s="15"/>
      <c r="B68" s="66"/>
      <c r="C68" s="500" t="s">
        <v>418</v>
      </c>
      <c r="D68" s="258"/>
      <c r="E68" s="261"/>
      <c r="F68" s="261"/>
      <c r="G68" s="538"/>
      <c r="H68" s="539"/>
      <c r="I68" s="258">
        <f>I39/I8</f>
        <v>0.31578947368421051</v>
      </c>
      <c r="J68" s="261"/>
      <c r="K68" s="261"/>
      <c r="L68" s="538">
        <f>L39/L8</f>
        <v>0.30409356725146197</v>
      </c>
      <c r="M68" s="495"/>
      <c r="N68" s="258"/>
      <c r="O68" s="532"/>
      <c r="P68" s="540"/>
      <c r="Q68" s="15"/>
    </row>
    <row r="69" spans="1:17" ht="13.5">
      <c r="A69" s="15"/>
      <c r="B69" s="66"/>
      <c r="C69" s="500"/>
      <c r="D69" s="258"/>
      <c r="E69" s="261"/>
      <c r="F69" s="261"/>
      <c r="G69" s="538"/>
      <c r="H69" s="539"/>
      <c r="I69" s="258"/>
      <c r="J69" s="261"/>
      <c r="K69" s="261"/>
      <c r="L69" s="538"/>
      <c r="M69" s="495"/>
      <c r="N69" s="258"/>
      <c r="O69" s="532"/>
      <c r="P69" s="540"/>
      <c r="Q69" s="15"/>
    </row>
    <row r="70" spans="1:17" ht="13.5">
      <c r="A70" s="15"/>
      <c r="B70" s="66"/>
      <c r="C70" s="492" t="s">
        <v>273</v>
      </c>
      <c r="D70" s="254"/>
      <c r="E70" s="255"/>
      <c r="F70" s="255"/>
      <c r="G70" s="536"/>
      <c r="H70" s="537"/>
      <c r="I70" s="254">
        <f t="shared" ref="I70:I75" si="11">I41/I10</f>
        <v>9.3484419263456089E-2</v>
      </c>
      <c r="J70" s="255"/>
      <c r="K70" s="255"/>
      <c r="L70" s="536">
        <f t="shared" ref="L70:L75" si="12">L41/L10</f>
        <v>9.9150141643059492E-2</v>
      </c>
      <c r="M70" s="487"/>
      <c r="N70" s="254"/>
      <c r="O70" s="532"/>
      <c r="P70" s="520"/>
      <c r="Q70" s="15"/>
    </row>
    <row r="71" spans="1:17" ht="13.5">
      <c r="A71" s="15"/>
      <c r="B71" s="106"/>
      <c r="C71" s="492" t="s">
        <v>274</v>
      </c>
      <c r="D71" s="254"/>
      <c r="E71" s="255"/>
      <c r="F71" s="255"/>
      <c r="G71" s="536"/>
      <c r="H71" s="537"/>
      <c r="I71" s="254">
        <f t="shared" si="11"/>
        <v>0.2032520325203252</v>
      </c>
      <c r="J71" s="255"/>
      <c r="K71" s="255"/>
      <c r="L71" s="536">
        <f t="shared" si="12"/>
        <v>0.20528455284552846</v>
      </c>
      <c r="M71" s="487"/>
      <c r="N71" s="254"/>
      <c r="O71" s="532"/>
      <c r="P71" s="520"/>
      <c r="Q71" s="15"/>
    </row>
    <row r="72" spans="1:17" ht="13.5">
      <c r="A72" s="15"/>
      <c r="B72" s="66"/>
      <c r="C72" s="492" t="s">
        <v>24</v>
      </c>
      <c r="D72" s="254"/>
      <c r="E72" s="255"/>
      <c r="F72" s="255"/>
      <c r="G72" s="536"/>
      <c r="H72" s="537"/>
      <c r="I72" s="254">
        <f t="shared" si="11"/>
        <v>0.17774936061381075</v>
      </c>
      <c r="J72" s="255"/>
      <c r="K72" s="255"/>
      <c r="L72" s="536">
        <f t="shared" si="12"/>
        <v>0.21994884910485935</v>
      </c>
      <c r="M72" s="487"/>
      <c r="N72" s="254"/>
      <c r="O72" s="532"/>
      <c r="P72" s="520"/>
      <c r="Q72" s="15"/>
    </row>
    <row r="73" spans="1:17" ht="13.5">
      <c r="A73" s="15"/>
      <c r="B73" s="66"/>
      <c r="C73" s="75" t="s">
        <v>281</v>
      </c>
      <c r="D73" s="254"/>
      <c r="E73" s="255"/>
      <c r="F73" s="255"/>
      <c r="G73" s="536"/>
      <c r="H73" s="537"/>
      <c r="I73" s="254">
        <f t="shared" si="11"/>
        <v>0.5491228070175439</v>
      </c>
      <c r="J73" s="255"/>
      <c r="K73" s="255"/>
      <c r="L73" s="536">
        <f t="shared" si="12"/>
        <v>0.5597920277296361</v>
      </c>
      <c r="M73" s="487"/>
      <c r="N73" s="254"/>
      <c r="O73" s="532"/>
      <c r="P73" s="520"/>
      <c r="Q73" s="15"/>
    </row>
    <row r="74" spans="1:17" ht="13.5">
      <c r="A74" s="15"/>
      <c r="B74" s="66"/>
      <c r="C74" s="492" t="s">
        <v>299</v>
      </c>
      <c r="D74" s="254"/>
      <c r="E74" s="255"/>
      <c r="F74" s="255"/>
      <c r="G74" s="536"/>
      <c r="H74" s="537"/>
      <c r="I74" s="254">
        <f t="shared" si="11"/>
        <v>7.2727272727272727E-3</v>
      </c>
      <c r="J74" s="255"/>
      <c r="K74" s="255"/>
      <c r="L74" s="536">
        <f t="shared" si="12"/>
        <v>7.2727272727272727E-3</v>
      </c>
      <c r="M74" s="487"/>
      <c r="N74" s="254"/>
      <c r="O74" s="532"/>
      <c r="P74" s="520"/>
      <c r="Q74" s="15"/>
    </row>
    <row r="75" spans="1:17" ht="13.5">
      <c r="A75" s="15"/>
      <c r="B75" s="157"/>
      <c r="C75" s="500" t="s">
        <v>158</v>
      </c>
      <c r="D75" s="258"/>
      <c r="E75" s="261"/>
      <c r="F75" s="261"/>
      <c r="G75" s="538"/>
      <c r="H75" s="539"/>
      <c r="I75" s="258">
        <f t="shared" si="11"/>
        <v>0.35276259866423804</v>
      </c>
      <c r="J75" s="261"/>
      <c r="K75" s="261"/>
      <c r="L75" s="538">
        <f t="shared" si="12"/>
        <v>0.37908101571946795</v>
      </c>
      <c r="M75" s="495"/>
      <c r="N75" s="258"/>
      <c r="O75" s="532"/>
      <c r="P75" s="540"/>
      <c r="Q75" s="15"/>
    </row>
    <row r="76" spans="1:17" ht="13.5">
      <c r="A76" s="15"/>
      <c r="B76" s="157"/>
      <c r="C76" s="492"/>
      <c r="D76" s="254"/>
      <c r="E76" s="255"/>
      <c r="F76" s="255"/>
      <c r="G76" s="536"/>
      <c r="H76" s="537"/>
      <c r="I76" s="254"/>
      <c r="J76" s="255"/>
      <c r="K76" s="255"/>
      <c r="L76" s="536"/>
      <c r="M76" s="495"/>
      <c r="N76" s="254"/>
      <c r="O76" s="532"/>
      <c r="P76" s="520"/>
      <c r="Q76" s="15"/>
    </row>
    <row r="77" spans="1:17" s="56" customFormat="1" ht="13.5">
      <c r="A77" s="15"/>
      <c r="B77" s="42"/>
      <c r="C77" s="502" t="s">
        <v>173</v>
      </c>
      <c r="D77" s="258"/>
      <c r="E77" s="259"/>
      <c r="F77" s="259"/>
      <c r="G77" s="538"/>
      <c r="H77" s="541"/>
      <c r="I77" s="258">
        <f>I48/I17</f>
        <v>2.5862068965517241E-2</v>
      </c>
      <c r="J77" s="259"/>
      <c r="K77" s="259"/>
      <c r="L77" s="538">
        <f>L48/L17</f>
        <v>2.5862068965517241E-2</v>
      </c>
      <c r="M77" s="503"/>
      <c r="N77" s="258"/>
      <c r="O77" s="532"/>
      <c r="P77" s="542"/>
      <c r="Q77" s="15"/>
    </row>
    <row r="78" spans="1:17" ht="13.5">
      <c r="A78" s="15"/>
      <c r="B78" s="157"/>
      <c r="C78" s="492"/>
      <c r="D78" s="254"/>
      <c r="E78" s="255"/>
      <c r="F78" s="255"/>
      <c r="G78" s="536"/>
      <c r="H78" s="537"/>
      <c r="I78" s="254"/>
      <c r="J78" s="255"/>
      <c r="K78" s="255"/>
      <c r="L78" s="536"/>
      <c r="M78" s="487"/>
      <c r="N78" s="254"/>
      <c r="O78" s="532"/>
      <c r="P78" s="520"/>
      <c r="Q78" s="15"/>
    </row>
    <row r="79" spans="1:17" s="56" customFormat="1" ht="13.5">
      <c r="A79" s="15"/>
      <c r="B79" s="198"/>
      <c r="C79" s="502" t="s">
        <v>25</v>
      </c>
      <c r="D79" s="258"/>
      <c r="E79" s="259"/>
      <c r="F79" s="259"/>
      <c r="G79" s="538"/>
      <c r="H79" s="541"/>
      <c r="I79" s="258">
        <f>I50/I19</f>
        <v>-4</v>
      </c>
      <c r="J79" s="259"/>
      <c r="K79" s="259"/>
      <c r="L79" s="538">
        <f>L50/L19</f>
        <v>0.76470588235294112</v>
      </c>
      <c r="M79" s="503"/>
      <c r="N79" s="258"/>
      <c r="O79" s="532"/>
      <c r="P79" s="542"/>
      <c r="Q79" s="15"/>
    </row>
    <row r="80" spans="1:17" ht="13.5">
      <c r="A80" s="15"/>
      <c r="B80" s="157"/>
      <c r="C80" s="492"/>
      <c r="D80" s="254"/>
      <c r="E80" s="255"/>
      <c r="F80" s="255"/>
      <c r="G80" s="536"/>
      <c r="H80" s="537"/>
      <c r="I80" s="254"/>
      <c r="J80" s="255"/>
      <c r="K80" s="255"/>
      <c r="L80" s="536"/>
      <c r="M80" s="503"/>
      <c r="N80" s="254"/>
      <c r="O80" s="532"/>
      <c r="P80" s="520"/>
      <c r="Q80" s="15"/>
    </row>
    <row r="81" spans="1:16384" ht="13.5">
      <c r="A81" s="15"/>
      <c r="B81" s="157"/>
      <c r="C81" s="500" t="s">
        <v>481</v>
      </c>
      <c r="D81" s="258"/>
      <c r="E81" s="259"/>
      <c r="F81" s="259"/>
      <c r="G81" s="538"/>
      <c r="H81" s="541"/>
      <c r="I81" s="258">
        <f>I52/I23</f>
        <v>0.29383060299756014</v>
      </c>
      <c r="J81" s="259"/>
      <c r="K81" s="259"/>
      <c r="L81" s="538">
        <f>L52/L23</f>
        <v>0.33310152990264258</v>
      </c>
      <c r="M81" s="503"/>
      <c r="N81" s="258"/>
      <c r="O81" s="532"/>
      <c r="P81" s="542"/>
      <c r="Q81" s="15"/>
    </row>
    <row r="82" spans="1:16384" s="56" customFormat="1" ht="13.5">
      <c r="A82" s="15"/>
      <c r="B82" s="42"/>
      <c r="C82" s="502"/>
      <c r="D82" s="258"/>
      <c r="E82" s="259"/>
      <c r="F82" s="259"/>
      <c r="G82" s="538"/>
      <c r="H82" s="541"/>
      <c r="I82" s="258"/>
      <c r="J82" s="259"/>
      <c r="K82" s="259"/>
      <c r="L82" s="538"/>
      <c r="M82" s="487"/>
      <c r="N82" s="258"/>
      <c r="O82" s="532"/>
      <c r="P82" s="542"/>
      <c r="Q82" s="15"/>
    </row>
    <row r="83" spans="1:16384" s="114" customFormat="1" ht="13.5">
      <c r="A83" s="15"/>
      <c r="B83" s="543"/>
      <c r="C83" s="544" t="s">
        <v>434</v>
      </c>
      <c r="D83" s="263"/>
      <c r="E83" s="264"/>
      <c r="F83" s="264"/>
      <c r="G83" s="545"/>
      <c r="H83" s="546"/>
      <c r="I83" s="263">
        <f>I54/I25</f>
        <v>0.32425742574257427</v>
      </c>
      <c r="J83" s="264"/>
      <c r="K83" s="264"/>
      <c r="L83" s="545">
        <f>L54/L25</f>
        <v>0.3316831683168317</v>
      </c>
      <c r="M83" s="503"/>
      <c r="N83" s="263"/>
      <c r="O83" s="532"/>
      <c r="P83" s="547"/>
      <c r="Q83" s="15"/>
    </row>
    <row r="84" spans="1:16384" s="56" customFormat="1" ht="13.5">
      <c r="A84" s="15"/>
      <c r="B84" s="198"/>
      <c r="C84" s="502"/>
      <c r="D84" s="258"/>
      <c r="E84" s="259"/>
      <c r="F84" s="259"/>
      <c r="G84" s="538"/>
      <c r="H84" s="541"/>
      <c r="I84" s="258"/>
      <c r="J84" s="259"/>
      <c r="K84" s="259"/>
      <c r="L84" s="538"/>
      <c r="M84" s="503"/>
      <c r="N84" s="258"/>
      <c r="O84" s="532"/>
      <c r="P84" s="542"/>
      <c r="Q84" s="15"/>
    </row>
    <row r="85" spans="1:16384" s="56" customFormat="1" ht="13.5">
      <c r="A85" s="15"/>
      <c r="B85" s="198"/>
      <c r="C85" s="502" t="s">
        <v>435</v>
      </c>
      <c r="D85" s="258"/>
      <c r="E85" s="259"/>
      <c r="F85" s="259"/>
      <c r="G85" s="538"/>
      <c r="H85" s="541"/>
      <c r="I85" s="258">
        <f>I56/I27</f>
        <v>0.28190198932557009</v>
      </c>
      <c r="J85" s="259"/>
      <c r="K85" s="259"/>
      <c r="L85" s="538">
        <f>L56/L27</f>
        <v>0.33365570599613154</v>
      </c>
      <c r="M85" s="509"/>
      <c r="N85" s="258"/>
      <c r="O85" s="532"/>
      <c r="P85" s="542"/>
      <c r="Q85" s="15"/>
    </row>
    <row r="86" spans="1:16384" ht="13.5">
      <c r="A86" s="15"/>
      <c r="B86" s="157"/>
      <c r="C86" s="157"/>
      <c r="D86" s="516"/>
      <c r="E86" s="516"/>
      <c r="F86" s="516"/>
      <c r="G86" s="516"/>
      <c r="H86" s="517"/>
      <c r="I86" s="516"/>
      <c r="J86" s="516"/>
      <c r="K86" s="516"/>
      <c r="L86" s="516"/>
      <c r="M86" s="369"/>
      <c r="N86" s="519"/>
      <c r="O86" s="519"/>
      <c r="P86" s="520"/>
      <c r="Q86" s="15"/>
    </row>
    <row r="87" spans="1:16384" ht="9"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c r="XFD87" s="15"/>
    </row>
    <row r="88" spans="1:16384" ht="14.25">
      <c r="A88" s="195"/>
      <c r="B88" s="393" t="s">
        <v>567</v>
      </c>
      <c r="C88" s="45"/>
      <c r="D88" s="45"/>
      <c r="E88" s="49"/>
      <c r="F88" s="153"/>
      <c r="G88" s="195"/>
      <c r="H88" s="145"/>
      <c r="I88" s="195"/>
      <c r="J88" s="195"/>
      <c r="K88" s="195"/>
      <c r="L88" s="145"/>
      <c r="M88" s="195"/>
      <c r="N88" s="521"/>
      <c r="O88" s="521"/>
      <c r="P88" s="195"/>
      <c r="Q88" s="19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
Q1 2014 &amp;C&amp;8&amp;A&amp;R&amp;8  &amp;P/&amp;N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zoomScale="85" zoomScaleNormal="100" zoomScaleSheetLayoutView="85" workbookViewId="0"/>
  </sheetViews>
  <sheetFormatPr defaultRowHeight="12"/>
  <cols>
    <col min="1" max="2" width="1.7109375" style="361" customWidth="1"/>
    <col min="3" max="3" width="47" style="361" bestFit="1" customWidth="1"/>
    <col min="4" max="8" width="8.7109375" style="361" customWidth="1"/>
    <col min="9" max="9" width="1.7109375" style="361" customWidth="1"/>
    <col min="10" max="10" width="8.7109375" style="79"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ht="12.75">
      <c r="A2" s="15"/>
      <c r="B2" s="548"/>
      <c r="C2" s="36" t="s">
        <v>277</v>
      </c>
      <c r="D2" s="271" t="str">
        <f>+'CF, Capex, BS &amp; Debt sum'!D2</f>
        <v>Q1 '14</v>
      </c>
      <c r="E2" s="271" t="s">
        <v>497</v>
      </c>
      <c r="F2" s="271" t="s">
        <v>409</v>
      </c>
      <c r="G2" s="271" t="s">
        <v>393</v>
      </c>
      <c r="H2" s="271" t="s">
        <v>343</v>
      </c>
      <c r="I2" s="549"/>
      <c r="J2" s="38" t="s">
        <v>316</v>
      </c>
      <c r="K2" s="550"/>
      <c r="L2" s="15"/>
    </row>
    <row r="3" spans="1:12" ht="12.75">
      <c r="A3" s="15"/>
      <c r="B3" s="551"/>
      <c r="C3" s="552"/>
      <c r="D3" s="271"/>
      <c r="E3" s="279"/>
      <c r="F3" s="271"/>
      <c r="G3" s="279"/>
      <c r="H3" s="271"/>
      <c r="I3" s="553"/>
      <c r="J3" s="38" t="str">
        <f>+'FTE, MTA, Roaming &amp; M&amp;A'!J3</f>
        <v>Q1%</v>
      </c>
      <c r="K3" s="554"/>
      <c r="L3" s="15"/>
    </row>
    <row r="4" spans="1:12" ht="12.75">
      <c r="A4" s="15"/>
      <c r="B4" s="551"/>
      <c r="C4" s="555"/>
      <c r="D4" s="279"/>
      <c r="E4" s="556"/>
      <c r="F4" s="279"/>
      <c r="G4" s="556"/>
      <c r="H4" s="279"/>
      <c r="I4" s="555"/>
      <c r="J4" s="158"/>
      <c r="K4" s="557"/>
      <c r="L4" s="15"/>
    </row>
    <row r="5" spans="1:12" ht="14.25">
      <c r="A5" s="15"/>
      <c r="B5" s="558"/>
      <c r="C5" s="559" t="s">
        <v>242</v>
      </c>
      <c r="D5" s="560">
        <v>0.43</v>
      </c>
      <c r="E5" s="561">
        <v>0.43</v>
      </c>
      <c r="F5" s="561">
        <v>0.44</v>
      </c>
      <c r="G5" s="561">
        <v>0.45</v>
      </c>
      <c r="H5" s="562">
        <v>0.45</v>
      </c>
      <c r="I5" s="563"/>
      <c r="J5" s="187"/>
      <c r="K5" s="564"/>
      <c r="L5" s="15"/>
    </row>
    <row r="6" spans="1:12" ht="12.75">
      <c r="A6" s="15"/>
      <c r="B6" s="551"/>
      <c r="C6" s="555"/>
      <c r="D6" s="565"/>
      <c r="E6" s="566"/>
      <c r="F6" s="567"/>
      <c r="G6" s="566"/>
      <c r="H6" s="568"/>
      <c r="I6" s="569"/>
      <c r="J6" s="187"/>
      <c r="K6" s="554"/>
      <c r="L6" s="15"/>
    </row>
    <row r="7" spans="1:12" ht="14.25">
      <c r="A7" s="15"/>
      <c r="B7" s="551"/>
      <c r="C7" s="559" t="s">
        <v>401</v>
      </c>
      <c r="D7" s="570">
        <f>D8+D10</f>
        <v>7290</v>
      </c>
      <c r="E7" s="571">
        <f>E8+E10</f>
        <v>7351</v>
      </c>
      <c r="F7" s="571">
        <f>F8+F10</f>
        <v>7348</v>
      </c>
      <c r="G7" s="571">
        <f>G8+G10</f>
        <v>7343</v>
      </c>
      <c r="H7" s="572">
        <f>H8+H10</f>
        <v>7409</v>
      </c>
      <c r="I7" s="563"/>
      <c r="J7" s="54">
        <f t="shared" ref="J7:J10" si="0">+IFERROR(IF(D7*H7&lt;0,"n.m.",IF(D7/H7-1&gt;100%,"&gt;100%",D7/H7-1)),"n.m.")</f>
        <v>-1.6061546767444979E-2</v>
      </c>
      <c r="K7" s="564"/>
      <c r="L7" s="15"/>
    </row>
    <row r="8" spans="1:12" ht="14.25">
      <c r="A8" s="15"/>
      <c r="B8" s="573"/>
      <c r="C8" s="574" t="s">
        <v>402</v>
      </c>
      <c r="D8" s="575">
        <v>3533</v>
      </c>
      <c r="E8" s="576">
        <v>3527</v>
      </c>
      <c r="F8" s="577">
        <v>3516</v>
      </c>
      <c r="G8" s="576">
        <v>3524</v>
      </c>
      <c r="H8" s="578">
        <v>3524</v>
      </c>
      <c r="I8" s="576"/>
      <c r="J8" s="579">
        <f t="shared" si="0"/>
        <v>2.5539160045402465E-3</v>
      </c>
      <c r="K8" s="557"/>
      <c r="L8" s="15"/>
    </row>
    <row r="9" spans="1:12" ht="12.75">
      <c r="A9" s="15"/>
      <c r="B9" s="573"/>
      <c r="C9" s="580" t="s">
        <v>394</v>
      </c>
      <c r="D9" s="581">
        <v>610</v>
      </c>
      <c r="E9" s="582">
        <v>323</v>
      </c>
      <c r="F9" s="582">
        <v>100</v>
      </c>
      <c r="G9" s="582">
        <v>21</v>
      </c>
      <c r="H9" s="583">
        <v>7</v>
      </c>
      <c r="I9" s="582"/>
      <c r="J9" s="112" t="str">
        <f t="shared" si="0"/>
        <v>&gt;100%</v>
      </c>
      <c r="K9" s="557"/>
      <c r="L9" s="15"/>
    </row>
    <row r="10" spans="1:12" ht="12.75">
      <c r="A10" s="15"/>
      <c r="B10" s="584"/>
      <c r="C10" s="574" t="s">
        <v>200</v>
      </c>
      <c r="D10" s="585">
        <v>3757</v>
      </c>
      <c r="E10" s="586">
        <v>3824</v>
      </c>
      <c r="F10" s="587">
        <v>3832</v>
      </c>
      <c r="G10" s="586">
        <v>3819</v>
      </c>
      <c r="H10" s="588">
        <v>3885</v>
      </c>
      <c r="I10" s="586"/>
      <c r="J10" s="72">
        <f t="shared" si="0"/>
        <v>-3.2947232947232896E-2</v>
      </c>
      <c r="K10" s="557"/>
      <c r="L10" s="15"/>
    </row>
    <row r="11" spans="1:12" ht="12.75">
      <c r="A11" s="15"/>
      <c r="B11" s="551"/>
      <c r="C11" s="555"/>
      <c r="D11" s="589"/>
      <c r="E11" s="590"/>
      <c r="F11" s="591"/>
      <c r="G11" s="590"/>
      <c r="H11" s="592"/>
      <c r="I11" s="590"/>
      <c r="J11" s="593"/>
      <c r="K11" s="557"/>
      <c r="L11" s="15"/>
    </row>
    <row r="12" spans="1:12" s="595" customFormat="1" ht="14.25">
      <c r="A12" s="15"/>
      <c r="B12" s="551"/>
      <c r="C12" s="559" t="s">
        <v>403</v>
      </c>
      <c r="D12" s="570">
        <f>D7-E7</f>
        <v>-61</v>
      </c>
      <c r="E12" s="571">
        <v>3</v>
      </c>
      <c r="F12" s="571">
        <f>F7-G7</f>
        <v>5</v>
      </c>
      <c r="G12" s="571">
        <f>G7-H7</f>
        <v>-66</v>
      </c>
      <c r="H12" s="572">
        <v>-170</v>
      </c>
      <c r="I12" s="563"/>
      <c r="J12" s="54"/>
      <c r="K12" s="594"/>
      <c r="L12" s="15"/>
    </row>
    <row r="13" spans="1:12" ht="14.25">
      <c r="A13" s="15"/>
      <c r="B13" s="584"/>
      <c r="C13" s="574" t="s">
        <v>402</v>
      </c>
      <c r="D13" s="585">
        <f>D8-E8</f>
        <v>6</v>
      </c>
      <c r="E13" s="586">
        <f>E8-F8</f>
        <v>11</v>
      </c>
      <c r="F13" s="587">
        <f>F8-G8</f>
        <v>-8</v>
      </c>
      <c r="G13" s="586">
        <f>G8-H8</f>
        <v>0</v>
      </c>
      <c r="H13" s="588">
        <v>11</v>
      </c>
      <c r="I13" s="571"/>
      <c r="J13" s="72"/>
      <c r="K13" s="557"/>
      <c r="L13" s="15"/>
    </row>
    <row r="14" spans="1:12" ht="14.25" customHeight="1">
      <c r="A14" s="15"/>
      <c r="B14" s="584"/>
      <c r="C14" s="574" t="s">
        <v>200</v>
      </c>
      <c r="D14" s="585">
        <f>D10-E10</f>
        <v>-67</v>
      </c>
      <c r="E14" s="586">
        <f>E10-F10</f>
        <v>-8</v>
      </c>
      <c r="F14" s="587">
        <f>F10-G10</f>
        <v>13</v>
      </c>
      <c r="G14" s="586">
        <f>G10-H10</f>
        <v>-66</v>
      </c>
      <c r="H14" s="596">
        <v>-181</v>
      </c>
      <c r="I14" s="586"/>
      <c r="J14" s="72"/>
      <c r="K14" s="557"/>
      <c r="L14" s="15"/>
    </row>
    <row r="15" spans="1:12" ht="12.75">
      <c r="A15" s="15"/>
      <c r="B15" s="551"/>
      <c r="C15" s="555"/>
      <c r="D15" s="597"/>
      <c r="E15" s="598"/>
      <c r="F15" s="599"/>
      <c r="G15" s="598"/>
      <c r="H15" s="600"/>
      <c r="I15" s="586"/>
      <c r="J15" s="54"/>
      <c r="K15" s="557"/>
      <c r="L15" s="15"/>
    </row>
    <row r="16" spans="1:12" ht="14.25">
      <c r="A16" s="15"/>
      <c r="B16" s="548"/>
      <c r="C16" s="559" t="s">
        <v>315</v>
      </c>
      <c r="D16" s="601">
        <f>D17+D18</f>
        <v>314</v>
      </c>
      <c r="E16" s="602">
        <f>E17+E18</f>
        <v>323</v>
      </c>
      <c r="F16" s="602">
        <f>F17+F18</f>
        <v>352</v>
      </c>
      <c r="G16" s="602">
        <f>G17+G18</f>
        <v>362</v>
      </c>
      <c r="H16" s="603">
        <f>H17+H18</f>
        <v>368</v>
      </c>
      <c r="I16" s="563"/>
      <c r="J16" s="54">
        <f t="shared" ref="J16:J22" si="1">+IFERROR(IF(D16*H16&lt;0,"n.m.",IF(D16/H16-1&gt;100%,"&gt;100%",D16/H16-1)),"n.m.")</f>
        <v>-0.14673913043478259</v>
      </c>
      <c r="K16" s="564"/>
      <c r="L16" s="15"/>
    </row>
    <row r="17" spans="1:12" ht="12.75">
      <c r="A17" s="15"/>
      <c r="B17" s="551"/>
      <c r="C17" s="574" t="s">
        <v>344</v>
      </c>
      <c r="D17" s="604">
        <v>277</v>
      </c>
      <c r="E17" s="605">
        <v>283</v>
      </c>
      <c r="F17" s="605">
        <v>312</v>
      </c>
      <c r="G17" s="605">
        <v>325</v>
      </c>
      <c r="H17" s="606">
        <v>328</v>
      </c>
      <c r="I17" s="607"/>
      <c r="J17" s="72">
        <f t="shared" si="1"/>
        <v>-0.15548780487804881</v>
      </c>
      <c r="K17" s="564"/>
      <c r="L17" s="15"/>
    </row>
    <row r="18" spans="1:12" ht="12.75">
      <c r="A18" s="15"/>
      <c r="B18" s="551"/>
      <c r="C18" s="574" t="s">
        <v>345</v>
      </c>
      <c r="D18" s="608">
        <v>37</v>
      </c>
      <c r="E18" s="609">
        <f>43-3</f>
        <v>40</v>
      </c>
      <c r="F18" s="609">
        <f>43-3</f>
        <v>40</v>
      </c>
      <c r="G18" s="609">
        <f>42-5</f>
        <v>37</v>
      </c>
      <c r="H18" s="610">
        <v>40</v>
      </c>
      <c r="I18" s="611"/>
      <c r="J18" s="72">
        <f t="shared" si="1"/>
        <v>-7.4999999999999956E-2</v>
      </c>
      <c r="K18" s="564"/>
      <c r="L18" s="15"/>
    </row>
    <row r="19" spans="1:12" ht="12.75">
      <c r="A19" s="15"/>
      <c r="B19" s="551"/>
      <c r="C19" s="612"/>
      <c r="D19" s="613"/>
      <c r="E19" s="614"/>
      <c r="F19" s="614"/>
      <c r="G19" s="614"/>
      <c r="H19" s="615"/>
      <c r="I19" s="612"/>
      <c r="J19" s="616"/>
      <c r="K19" s="557"/>
      <c r="L19" s="15"/>
    </row>
    <row r="20" spans="1:12" ht="14.25">
      <c r="A20" s="15"/>
      <c r="B20" s="551"/>
      <c r="C20" s="559" t="s">
        <v>404</v>
      </c>
      <c r="D20" s="601">
        <v>18</v>
      </c>
      <c r="E20" s="602">
        <v>19</v>
      </c>
      <c r="F20" s="602">
        <v>20</v>
      </c>
      <c r="G20" s="602">
        <v>21</v>
      </c>
      <c r="H20" s="603">
        <v>21</v>
      </c>
      <c r="I20" s="563"/>
      <c r="J20" s="54">
        <f t="shared" si="1"/>
        <v>-0.1428571428571429</v>
      </c>
      <c r="K20" s="564"/>
      <c r="L20" s="15"/>
    </row>
    <row r="21" spans="1:12" ht="12.75">
      <c r="A21" s="15"/>
      <c r="B21" s="551"/>
      <c r="C21" s="574" t="s">
        <v>199</v>
      </c>
      <c r="D21" s="604">
        <v>28</v>
      </c>
      <c r="E21" s="605">
        <v>28</v>
      </c>
      <c r="F21" s="605">
        <v>31</v>
      </c>
      <c r="G21" s="605">
        <v>32</v>
      </c>
      <c r="H21" s="606">
        <v>32</v>
      </c>
      <c r="I21" s="607"/>
      <c r="J21" s="72">
        <f t="shared" si="1"/>
        <v>-0.125</v>
      </c>
      <c r="K21" s="564"/>
      <c r="L21" s="15"/>
    </row>
    <row r="22" spans="1:12" ht="12.75">
      <c r="A22" s="15"/>
      <c r="B22" s="551"/>
      <c r="C22" s="574" t="s">
        <v>200</v>
      </c>
      <c r="D22" s="604">
        <v>3</v>
      </c>
      <c r="E22" s="605">
        <v>4</v>
      </c>
      <c r="F22" s="605">
        <v>4</v>
      </c>
      <c r="G22" s="605">
        <v>5</v>
      </c>
      <c r="H22" s="606">
        <v>4</v>
      </c>
      <c r="I22" s="612"/>
      <c r="J22" s="579">
        <f t="shared" si="1"/>
        <v>-0.25</v>
      </c>
      <c r="K22" s="564"/>
      <c r="L22" s="15"/>
    </row>
    <row r="23" spans="1:12" ht="12.75">
      <c r="A23" s="15"/>
      <c r="B23" s="551"/>
      <c r="C23" s="574" t="s">
        <v>292</v>
      </c>
      <c r="D23" s="617" t="s">
        <v>561</v>
      </c>
      <c r="E23" s="618" t="s">
        <v>498</v>
      </c>
      <c r="F23" s="618" t="s">
        <v>351</v>
      </c>
      <c r="G23" s="618" t="s">
        <v>399</v>
      </c>
      <c r="H23" s="619" t="s">
        <v>351</v>
      </c>
      <c r="I23" s="620"/>
      <c r="J23" s="621"/>
      <c r="K23" s="564"/>
      <c r="L23" s="15"/>
    </row>
    <row r="24" spans="1:12" ht="12.75">
      <c r="A24" s="15"/>
      <c r="B24" s="551"/>
      <c r="C24" s="612"/>
      <c r="D24" s="622"/>
      <c r="E24" s="623"/>
      <c r="F24" s="623"/>
      <c r="G24" s="623"/>
      <c r="H24" s="624"/>
      <c r="I24" s="612"/>
      <c r="J24" s="625"/>
      <c r="K24" s="557"/>
      <c r="L24" s="15"/>
    </row>
    <row r="25" spans="1:12" ht="12.75">
      <c r="A25" s="15"/>
      <c r="B25" s="551"/>
      <c r="C25" s="626" t="s">
        <v>319</v>
      </c>
      <c r="D25" s="627">
        <v>14</v>
      </c>
      <c r="E25" s="628">
        <v>15</v>
      </c>
      <c r="F25" s="628">
        <v>16</v>
      </c>
      <c r="G25" s="628">
        <v>17</v>
      </c>
      <c r="H25" s="629">
        <v>17</v>
      </c>
      <c r="I25" s="607"/>
      <c r="J25" s="54">
        <f t="shared" ref="J25:J33" si="2">+IFERROR(IF(D25*H25&lt;0,"n.m.",IF(D25/H25-1&gt;100%,"&gt;100%",D25/H25-1)),"n.m.")</f>
        <v>-0.17647058823529416</v>
      </c>
      <c r="K25" s="557"/>
      <c r="L25" s="15"/>
    </row>
    <row r="26" spans="1:12" ht="12.75">
      <c r="A26" s="15"/>
      <c r="B26" s="551"/>
      <c r="C26" s="574" t="s">
        <v>199</v>
      </c>
      <c r="D26" s="630">
        <v>26</v>
      </c>
      <c r="E26" s="631">
        <v>26</v>
      </c>
      <c r="F26" s="631">
        <v>29</v>
      </c>
      <c r="G26" s="631">
        <v>30</v>
      </c>
      <c r="H26" s="632">
        <v>30</v>
      </c>
      <c r="I26" s="607"/>
      <c r="J26" s="72">
        <f t="shared" si="2"/>
        <v>-0.1333333333333333</v>
      </c>
      <c r="K26" s="557"/>
      <c r="L26" s="15"/>
    </row>
    <row r="27" spans="1:12" ht="12.75">
      <c r="A27" s="15"/>
      <c r="B27" s="551"/>
      <c r="C27" s="574" t="s">
        <v>200</v>
      </c>
      <c r="D27" s="630">
        <v>4</v>
      </c>
      <c r="E27" s="631">
        <v>4</v>
      </c>
      <c r="F27" s="631">
        <v>5</v>
      </c>
      <c r="G27" s="631">
        <v>5</v>
      </c>
      <c r="H27" s="632">
        <v>4</v>
      </c>
      <c r="I27" s="607"/>
      <c r="J27" s="72">
        <f t="shared" si="2"/>
        <v>0</v>
      </c>
      <c r="K27" s="557"/>
      <c r="L27" s="15"/>
    </row>
    <row r="28" spans="1:12" ht="12.75">
      <c r="A28" s="15"/>
      <c r="B28" s="551"/>
      <c r="C28" s="612"/>
      <c r="D28" s="622"/>
      <c r="E28" s="623"/>
      <c r="F28" s="623"/>
      <c r="G28" s="623"/>
      <c r="H28" s="624"/>
      <c r="I28" s="612"/>
      <c r="J28" s="625"/>
      <c r="K28" s="557"/>
      <c r="L28" s="15"/>
    </row>
    <row r="29" spans="1:12" ht="14.25">
      <c r="A29" s="15"/>
      <c r="B29" s="551"/>
      <c r="C29" s="626" t="s">
        <v>640</v>
      </c>
      <c r="D29" s="570">
        <v>107</v>
      </c>
      <c r="E29" s="571">
        <v>105</v>
      </c>
      <c r="F29" s="571">
        <v>104</v>
      </c>
      <c r="G29" s="571">
        <v>108</v>
      </c>
      <c r="H29" s="572">
        <v>103</v>
      </c>
      <c r="I29" s="563"/>
      <c r="J29" s="54">
        <f t="shared" si="2"/>
        <v>3.8834951456310662E-2</v>
      </c>
      <c r="K29" s="564"/>
      <c r="L29" s="15"/>
    </row>
    <row r="30" spans="1:12" ht="12.75">
      <c r="A30" s="15"/>
      <c r="B30" s="548"/>
      <c r="C30" s="612"/>
      <c r="D30" s="633"/>
      <c r="E30" s="634"/>
      <c r="F30" s="634"/>
      <c r="G30" s="634"/>
      <c r="H30" s="635"/>
      <c r="I30" s="612"/>
      <c r="J30" s="593"/>
      <c r="K30" s="557"/>
      <c r="L30" s="15"/>
    </row>
    <row r="31" spans="1:12" ht="14.25">
      <c r="A31" s="15"/>
      <c r="B31" s="551"/>
      <c r="C31" s="636" t="s">
        <v>405</v>
      </c>
      <c r="D31" s="637">
        <v>14</v>
      </c>
      <c r="E31" s="638">
        <v>16</v>
      </c>
      <c r="F31" s="638">
        <v>18</v>
      </c>
      <c r="G31" s="638">
        <v>20</v>
      </c>
      <c r="H31" s="639">
        <v>22</v>
      </c>
      <c r="I31" s="563"/>
      <c r="J31" s="54">
        <f t="shared" si="2"/>
        <v>-0.36363636363636365</v>
      </c>
      <c r="K31" s="564"/>
      <c r="L31" s="15"/>
    </row>
    <row r="32" spans="1:12" ht="12.75">
      <c r="A32" s="15"/>
      <c r="B32" s="551"/>
      <c r="C32" s="640"/>
      <c r="D32" s="633"/>
      <c r="E32" s="634"/>
      <c r="F32" s="634"/>
      <c r="G32" s="634"/>
      <c r="H32" s="635"/>
      <c r="I32" s="640"/>
      <c r="J32" s="593"/>
      <c r="K32" s="564"/>
      <c r="L32" s="15"/>
    </row>
    <row r="33" spans="1:12" ht="14.25">
      <c r="A33" s="15"/>
      <c r="B33" s="548"/>
      <c r="C33" s="636" t="s">
        <v>406</v>
      </c>
      <c r="D33" s="601">
        <v>213</v>
      </c>
      <c r="E33" s="602">
        <v>197</v>
      </c>
      <c r="F33" s="602">
        <v>172</v>
      </c>
      <c r="G33" s="602">
        <v>162</v>
      </c>
      <c r="H33" s="603">
        <v>153</v>
      </c>
      <c r="I33" s="563"/>
      <c r="J33" s="54">
        <f t="shared" si="2"/>
        <v>0.39215686274509798</v>
      </c>
      <c r="K33" s="564"/>
      <c r="L33" s="15"/>
    </row>
    <row r="34" spans="1:12" ht="12.75">
      <c r="A34" s="15"/>
      <c r="B34" s="548"/>
      <c r="C34" s="612"/>
      <c r="D34" s="641"/>
      <c r="E34" s="623"/>
      <c r="F34" s="623"/>
      <c r="G34" s="623"/>
      <c r="H34" s="623"/>
      <c r="I34" s="612"/>
      <c r="J34" s="317"/>
      <c r="K34" s="564"/>
      <c r="L34" s="15"/>
    </row>
    <row r="35" spans="1:12" s="34" customFormat="1" ht="9" customHeight="1">
      <c r="A35" s="15"/>
      <c r="B35" s="15"/>
      <c r="C35" s="15"/>
      <c r="D35" s="15"/>
      <c r="E35" s="15"/>
      <c r="F35" s="15"/>
      <c r="G35" s="15"/>
      <c r="H35" s="15"/>
      <c r="I35" s="15"/>
      <c r="J35" s="15"/>
      <c r="K35" s="15"/>
      <c r="L35" s="15"/>
    </row>
    <row r="36" spans="1:12" ht="14.25">
      <c r="A36" s="642"/>
      <c r="B36" s="6" t="s">
        <v>617</v>
      </c>
      <c r="C36" s="643"/>
      <c r="D36" s="3"/>
      <c r="E36" s="3"/>
      <c r="F36" s="3"/>
      <c r="G36" s="3"/>
      <c r="H36" s="3"/>
      <c r="I36" s="644"/>
      <c r="J36" s="2"/>
      <c r="K36" s="645"/>
      <c r="L36" s="645"/>
    </row>
    <row r="37" spans="1:12" ht="14.25" customHeight="1">
      <c r="A37" s="642"/>
      <c r="B37" s="643" t="s">
        <v>333</v>
      </c>
      <c r="C37" s="643"/>
      <c r="D37" s="3"/>
      <c r="E37" s="3"/>
      <c r="F37" s="3"/>
      <c r="G37" s="3"/>
      <c r="H37" s="3"/>
      <c r="I37" s="644"/>
      <c r="J37" s="2"/>
      <c r="K37" s="645"/>
      <c r="L37" s="645"/>
    </row>
    <row r="38" spans="1:12" ht="14.25" customHeight="1">
      <c r="A38" s="642"/>
      <c r="B38" s="643" t="s">
        <v>441</v>
      </c>
      <c r="C38" s="643"/>
      <c r="D38" s="3"/>
      <c r="E38" s="3"/>
      <c r="F38" s="3"/>
      <c r="G38" s="3"/>
      <c r="H38" s="3"/>
      <c r="I38" s="644"/>
      <c r="J38" s="2"/>
      <c r="K38" s="645"/>
      <c r="L38" s="645"/>
    </row>
    <row r="39" spans="1:12" ht="14.25" customHeight="1">
      <c r="A39" s="642"/>
      <c r="B39" s="643" t="s">
        <v>400</v>
      </c>
      <c r="C39" s="643"/>
      <c r="D39" s="3"/>
      <c r="E39" s="3"/>
      <c r="F39" s="3"/>
      <c r="G39" s="3"/>
      <c r="H39" s="3"/>
      <c r="I39" s="644"/>
      <c r="J39" s="2"/>
      <c r="K39" s="645"/>
      <c r="L39" s="645"/>
    </row>
    <row r="40" spans="1:12" ht="14.25" customHeight="1">
      <c r="A40" s="642"/>
      <c r="B40" s="643" t="s">
        <v>396</v>
      </c>
      <c r="C40" s="643"/>
      <c r="D40" s="3"/>
      <c r="E40" s="3"/>
      <c r="F40" s="3"/>
      <c r="G40" s="3"/>
      <c r="H40" s="3"/>
      <c r="I40" s="644"/>
      <c r="J40" s="2"/>
      <c r="K40" s="645"/>
      <c r="L40" s="64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view="pageBreakPreview" zoomScale="85" zoomScaleNormal="100" zoomScaleSheetLayoutView="85" workbookViewId="0"/>
  </sheetViews>
  <sheetFormatPr defaultRowHeight="12"/>
  <cols>
    <col min="1" max="2" width="1.7109375" style="361" customWidth="1"/>
    <col min="3" max="3" width="47" style="361" bestFit="1" customWidth="1"/>
    <col min="4" max="8" width="8.7109375" style="361" customWidth="1"/>
    <col min="9" max="9" width="1.7109375" style="361" customWidth="1"/>
    <col min="10" max="10" width="8.7109375" style="738"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ht="12.75">
      <c r="A2" s="15"/>
      <c r="B2" s="548"/>
      <c r="C2" s="36" t="s">
        <v>278</v>
      </c>
      <c r="D2" s="271" t="str">
        <f>+'Consumer Mobile KPIs'!D2</f>
        <v>Q1 '14</v>
      </c>
      <c r="E2" s="271" t="s">
        <v>497</v>
      </c>
      <c r="F2" s="271" t="s">
        <v>409</v>
      </c>
      <c r="G2" s="271" t="s">
        <v>393</v>
      </c>
      <c r="H2" s="271" t="s">
        <v>343</v>
      </c>
      <c r="I2" s="271"/>
      <c r="J2" s="38" t="s">
        <v>316</v>
      </c>
      <c r="K2" s="646"/>
      <c r="L2" s="15"/>
    </row>
    <row r="3" spans="1:12" ht="12.75">
      <c r="A3" s="15"/>
      <c r="B3" s="551"/>
      <c r="C3" s="553"/>
      <c r="D3" s="271"/>
      <c r="E3" s="281"/>
      <c r="F3" s="281"/>
      <c r="G3" s="281"/>
      <c r="H3" s="271"/>
      <c r="I3" s="281"/>
      <c r="J3" s="38" t="str">
        <f>+'Consumer Mobile KPIs'!J3</f>
        <v>Q1%</v>
      </c>
      <c r="K3" s="647"/>
      <c r="L3" s="15"/>
    </row>
    <row r="4" spans="1:12" ht="12.75">
      <c r="A4" s="15"/>
      <c r="B4" s="551"/>
      <c r="C4" s="555"/>
      <c r="D4" s="274"/>
      <c r="E4" s="416"/>
      <c r="F4" s="416"/>
      <c r="G4" s="416"/>
      <c r="H4" s="279"/>
      <c r="I4" s="416"/>
      <c r="J4" s="447"/>
      <c r="K4" s="647"/>
      <c r="L4" s="15"/>
    </row>
    <row r="5" spans="1:12" ht="14.25">
      <c r="A5" s="15"/>
      <c r="B5" s="551"/>
      <c r="C5" s="559" t="s">
        <v>272</v>
      </c>
      <c r="D5" s="648"/>
      <c r="E5" s="649"/>
      <c r="F5" s="649"/>
      <c r="G5" s="649"/>
      <c r="H5" s="650"/>
      <c r="I5" s="649"/>
      <c r="J5" s="651"/>
      <c r="K5" s="647"/>
      <c r="L5" s="15"/>
    </row>
    <row r="6" spans="1:12" ht="14.25">
      <c r="A6" s="15"/>
      <c r="B6" s="652"/>
      <c r="C6" s="574" t="s">
        <v>317</v>
      </c>
      <c r="D6" s="653">
        <v>0.89</v>
      </c>
      <c r="E6" s="654">
        <v>0.89</v>
      </c>
      <c r="F6" s="654">
        <v>0.88</v>
      </c>
      <c r="G6" s="654">
        <v>0.88</v>
      </c>
      <c r="H6" s="655">
        <v>0.87</v>
      </c>
      <c r="I6" s="654"/>
      <c r="J6" s="186"/>
      <c r="K6" s="656"/>
      <c r="L6" s="15"/>
    </row>
    <row r="7" spans="1:12" ht="14.25">
      <c r="A7" s="15"/>
      <c r="B7" s="652"/>
      <c r="C7" s="574" t="s">
        <v>407</v>
      </c>
      <c r="D7" s="653">
        <v>0.64</v>
      </c>
      <c r="E7" s="654">
        <v>0.64</v>
      </c>
      <c r="F7" s="654">
        <v>0.63</v>
      </c>
      <c r="G7" s="654">
        <v>0.62</v>
      </c>
      <c r="H7" s="655">
        <v>0.61</v>
      </c>
      <c r="I7" s="654"/>
      <c r="J7" s="186"/>
      <c r="K7" s="656"/>
      <c r="L7" s="15"/>
    </row>
    <row r="8" spans="1:12" ht="12.75">
      <c r="A8" s="15"/>
      <c r="B8" s="551"/>
      <c r="C8" s="555"/>
      <c r="D8" s="657"/>
      <c r="E8" s="658"/>
      <c r="F8" s="658"/>
      <c r="G8" s="658"/>
      <c r="H8" s="659"/>
      <c r="I8" s="658"/>
      <c r="J8" s="651"/>
      <c r="K8" s="647"/>
      <c r="L8" s="15"/>
    </row>
    <row r="9" spans="1:12" ht="14.25">
      <c r="A9" s="15"/>
      <c r="B9" s="564"/>
      <c r="C9" s="660" t="s">
        <v>40</v>
      </c>
      <c r="D9" s="661"/>
      <c r="E9" s="662"/>
      <c r="F9" s="662"/>
      <c r="G9" s="662"/>
      <c r="H9" s="661"/>
      <c r="I9" s="662"/>
      <c r="J9" s="663"/>
      <c r="K9" s="647"/>
      <c r="L9" s="15"/>
    </row>
    <row r="10" spans="1:12" ht="14.25">
      <c r="A10" s="15"/>
      <c r="B10" s="664"/>
      <c r="C10" s="574" t="s">
        <v>525</v>
      </c>
      <c r="D10" s="653">
        <v>0.4</v>
      </c>
      <c r="E10" s="654">
        <v>0.41</v>
      </c>
      <c r="F10" s="654">
        <v>0.41</v>
      </c>
      <c r="G10" s="654">
        <v>0.41</v>
      </c>
      <c r="H10" s="655">
        <v>0.41</v>
      </c>
      <c r="I10" s="654"/>
      <c r="J10" s="186"/>
      <c r="K10" s="656"/>
      <c r="L10" s="15"/>
    </row>
    <row r="11" spans="1:12" ht="14.25">
      <c r="A11" s="15"/>
      <c r="B11" s="554"/>
      <c r="C11" s="574" t="s">
        <v>599</v>
      </c>
      <c r="D11" s="653">
        <v>0.26</v>
      </c>
      <c r="E11" s="654">
        <v>0.25</v>
      </c>
      <c r="F11" s="654">
        <v>0.25</v>
      </c>
      <c r="G11" s="654">
        <v>0.24</v>
      </c>
      <c r="H11" s="655">
        <v>0.24</v>
      </c>
      <c r="I11" s="654"/>
      <c r="J11" s="186"/>
      <c r="K11" s="656"/>
      <c r="L11" s="15"/>
    </row>
    <row r="12" spans="1:12" ht="12.75">
      <c r="A12" s="15"/>
      <c r="B12" s="554"/>
      <c r="C12" s="555"/>
      <c r="D12" s="665"/>
      <c r="E12" s="666"/>
      <c r="F12" s="666"/>
      <c r="G12" s="666"/>
      <c r="H12" s="667"/>
      <c r="I12" s="666"/>
      <c r="J12" s="651"/>
      <c r="K12" s="647"/>
      <c r="L12" s="15"/>
    </row>
    <row r="13" spans="1:12" ht="12.75">
      <c r="A13" s="15"/>
      <c r="B13" s="668"/>
      <c r="C13" s="559" t="s">
        <v>209</v>
      </c>
      <c r="D13" s="570">
        <f>D14+D15</f>
        <v>2617</v>
      </c>
      <c r="E13" s="571">
        <f>E14+E15</f>
        <v>2667</v>
      </c>
      <c r="F13" s="571">
        <f>F14+F15</f>
        <v>2693</v>
      </c>
      <c r="G13" s="571">
        <f>G14+G15</f>
        <v>2727</v>
      </c>
      <c r="H13" s="669">
        <f>H14+H15</f>
        <v>2753</v>
      </c>
      <c r="I13" s="670"/>
      <c r="J13" s="54">
        <f t="shared" ref="J13:J27" si="0">+IFERROR(IF(D13*H13&lt;0,"n.m.",IF(D13/H13-1&gt;100%,"&gt;100%",D13/H13-1)),"n.m.")</f>
        <v>-4.9400653832183061E-2</v>
      </c>
      <c r="K13" s="668"/>
      <c r="L13" s="15"/>
    </row>
    <row r="14" spans="1:12" ht="12.75">
      <c r="A14" s="15"/>
      <c r="B14" s="652"/>
      <c r="C14" s="574" t="s">
        <v>227</v>
      </c>
      <c r="D14" s="671">
        <v>806</v>
      </c>
      <c r="E14" s="576">
        <v>866</v>
      </c>
      <c r="F14" s="576">
        <v>925</v>
      </c>
      <c r="G14" s="576">
        <v>982</v>
      </c>
      <c r="H14" s="672">
        <v>1039</v>
      </c>
      <c r="I14" s="673"/>
      <c r="J14" s="72">
        <f t="shared" si="0"/>
        <v>-0.22425409047160727</v>
      </c>
      <c r="K14" s="652"/>
      <c r="L14" s="15"/>
    </row>
    <row r="15" spans="1:12" ht="14.25">
      <c r="A15" s="15"/>
      <c r="B15" s="664"/>
      <c r="C15" s="574" t="s">
        <v>526</v>
      </c>
      <c r="D15" s="674">
        <v>1811</v>
      </c>
      <c r="E15" s="675">
        <v>1801</v>
      </c>
      <c r="F15" s="675">
        <v>1768</v>
      </c>
      <c r="G15" s="675">
        <v>1745</v>
      </c>
      <c r="H15" s="676">
        <v>1714</v>
      </c>
      <c r="I15" s="677"/>
      <c r="J15" s="72">
        <f t="shared" si="0"/>
        <v>5.6592765460910188E-2</v>
      </c>
      <c r="K15" s="652"/>
      <c r="L15" s="15"/>
    </row>
    <row r="16" spans="1:12" ht="12.75">
      <c r="A16" s="15"/>
      <c r="B16" s="564"/>
      <c r="C16" s="555"/>
      <c r="D16" s="678"/>
      <c r="E16" s="679"/>
      <c r="F16" s="679"/>
      <c r="G16" s="679"/>
      <c r="H16" s="680"/>
      <c r="I16" s="681"/>
      <c r="J16" s="54"/>
      <c r="K16" s="647"/>
      <c r="L16" s="15"/>
    </row>
    <row r="17" spans="1:12" s="595" customFormat="1" ht="14.25">
      <c r="A17" s="15"/>
      <c r="B17" s="652"/>
      <c r="C17" s="559" t="s">
        <v>534</v>
      </c>
      <c r="D17" s="682">
        <v>-40</v>
      </c>
      <c r="E17" s="683">
        <v>-25</v>
      </c>
      <c r="F17" s="683">
        <v>-35</v>
      </c>
      <c r="G17" s="683">
        <v>-15</v>
      </c>
      <c r="H17" s="684">
        <v>10</v>
      </c>
      <c r="I17" s="685"/>
      <c r="J17" s="54" t="str">
        <f t="shared" si="0"/>
        <v>n.m.</v>
      </c>
      <c r="K17" s="564"/>
      <c r="L17" s="15"/>
    </row>
    <row r="18" spans="1:12" s="595" customFormat="1" ht="12.75">
      <c r="A18" s="15"/>
      <c r="B18" s="652"/>
      <c r="C18" s="686"/>
      <c r="D18" s="682"/>
      <c r="E18" s="599"/>
      <c r="F18" s="599"/>
      <c r="G18" s="599"/>
      <c r="H18" s="684"/>
      <c r="I18" s="687"/>
      <c r="J18" s="54"/>
      <c r="K18" s="564"/>
      <c r="L18" s="15"/>
    </row>
    <row r="19" spans="1:12" s="595" customFormat="1" ht="12.75">
      <c r="A19" s="15"/>
      <c r="B19" s="652"/>
      <c r="C19" s="559" t="s">
        <v>527</v>
      </c>
      <c r="D19" s="688">
        <v>2.21</v>
      </c>
      <c r="E19" s="689">
        <v>2.19</v>
      </c>
      <c r="F19" s="689">
        <v>2.16</v>
      </c>
      <c r="G19" s="689">
        <v>2.13</v>
      </c>
      <c r="H19" s="690">
        <v>2.1</v>
      </c>
      <c r="I19" s="687"/>
      <c r="J19" s="54">
        <f t="shared" si="0"/>
        <v>5.2380952380952417E-2</v>
      </c>
      <c r="K19" s="564"/>
      <c r="L19" s="15"/>
    </row>
    <row r="20" spans="1:12" s="595" customFormat="1" ht="12.75">
      <c r="A20" s="15"/>
      <c r="B20" s="652"/>
      <c r="C20" s="686"/>
      <c r="D20" s="682"/>
      <c r="E20" s="599"/>
      <c r="F20" s="599"/>
      <c r="G20" s="599"/>
      <c r="H20" s="684"/>
      <c r="I20" s="687"/>
      <c r="J20" s="54"/>
      <c r="K20" s="564"/>
      <c r="L20" s="15"/>
    </row>
    <row r="21" spans="1:12" s="595" customFormat="1" ht="12.75">
      <c r="A21" s="15"/>
      <c r="B21" s="652"/>
      <c r="C21" s="559" t="s">
        <v>296</v>
      </c>
      <c r="D21" s="691">
        <v>44</v>
      </c>
      <c r="E21" s="692">
        <v>43</v>
      </c>
      <c r="F21" s="692">
        <v>43</v>
      </c>
      <c r="G21" s="692">
        <v>42</v>
      </c>
      <c r="H21" s="693">
        <v>42</v>
      </c>
      <c r="I21" s="687"/>
      <c r="J21" s="54">
        <f t="shared" si="0"/>
        <v>4.7619047619047672E-2</v>
      </c>
      <c r="K21" s="564"/>
      <c r="L21" s="15"/>
    </row>
    <row r="22" spans="1:12" ht="12.75">
      <c r="A22" s="15"/>
      <c r="B22" s="554"/>
      <c r="C22" s="555"/>
      <c r="D22" s="694"/>
      <c r="E22" s="695"/>
      <c r="F22" s="695"/>
      <c r="G22" s="695"/>
      <c r="H22" s="696"/>
      <c r="I22" s="697"/>
      <c r="J22" s="54"/>
      <c r="K22" s="647"/>
      <c r="L22" s="15"/>
    </row>
    <row r="23" spans="1:12" ht="12.75">
      <c r="A23" s="15"/>
      <c r="B23" s="554"/>
      <c r="C23" s="559" t="s">
        <v>37</v>
      </c>
      <c r="D23" s="691">
        <v>26</v>
      </c>
      <c r="E23" s="692">
        <v>26</v>
      </c>
      <c r="F23" s="692">
        <v>26</v>
      </c>
      <c r="G23" s="692">
        <v>26</v>
      </c>
      <c r="H23" s="693">
        <v>26</v>
      </c>
      <c r="I23" s="698"/>
      <c r="J23" s="54">
        <f t="shared" si="0"/>
        <v>0</v>
      </c>
      <c r="K23" s="564"/>
      <c r="L23" s="15"/>
    </row>
    <row r="24" spans="1:12" ht="12.75">
      <c r="A24" s="15"/>
      <c r="B24" s="554"/>
      <c r="C24" s="686"/>
      <c r="D24" s="699"/>
      <c r="E24" s="700"/>
      <c r="F24" s="700"/>
      <c r="G24" s="700"/>
      <c r="H24" s="701"/>
      <c r="I24" s="702"/>
      <c r="J24" s="54"/>
      <c r="K24" s="564"/>
      <c r="L24" s="15"/>
    </row>
    <row r="25" spans="1:12" ht="14.25">
      <c r="A25" s="15"/>
      <c r="B25" s="664"/>
      <c r="C25" s="559" t="s">
        <v>528</v>
      </c>
      <c r="D25" s="682">
        <v>2734</v>
      </c>
      <c r="E25" s="599">
        <v>2741</v>
      </c>
      <c r="F25" s="599">
        <v>2728</v>
      </c>
      <c r="G25" s="599">
        <v>2724</v>
      </c>
      <c r="H25" s="684">
        <v>2712</v>
      </c>
      <c r="I25" s="687"/>
      <c r="J25" s="54">
        <f t="shared" si="0"/>
        <v>8.1120943952801561E-3</v>
      </c>
      <c r="K25" s="564"/>
      <c r="L25" s="15"/>
    </row>
    <row r="26" spans="1:12" ht="12.75">
      <c r="A26" s="15"/>
      <c r="B26" s="554"/>
      <c r="C26" s="686"/>
      <c r="D26" s="699"/>
      <c r="E26" s="700"/>
      <c r="F26" s="700"/>
      <c r="G26" s="700"/>
      <c r="H26" s="701"/>
      <c r="I26" s="702"/>
      <c r="J26" s="54"/>
      <c r="K26" s="564"/>
      <c r="L26" s="15"/>
    </row>
    <row r="27" spans="1:12" ht="14.25">
      <c r="A27" s="15"/>
      <c r="B27" s="554"/>
      <c r="C27" s="559" t="s">
        <v>529</v>
      </c>
      <c r="D27" s="682">
        <v>1264</v>
      </c>
      <c r="E27" s="599">
        <v>1216</v>
      </c>
      <c r="F27" s="599">
        <v>1169</v>
      </c>
      <c r="G27" s="599">
        <v>1131</v>
      </c>
      <c r="H27" s="684">
        <v>1077</v>
      </c>
      <c r="I27" s="687"/>
      <c r="J27" s="54">
        <f t="shared" si="0"/>
        <v>0.17363045496750229</v>
      </c>
      <c r="K27" s="564"/>
      <c r="L27" s="15"/>
    </row>
    <row r="28" spans="1:12" ht="12.75">
      <c r="A28" s="15"/>
      <c r="B28" s="554"/>
      <c r="C28" s="686"/>
      <c r="D28" s="699"/>
      <c r="E28" s="700"/>
      <c r="F28" s="700"/>
      <c r="G28" s="700"/>
      <c r="H28" s="701"/>
      <c r="I28" s="702"/>
      <c r="J28" s="703"/>
      <c r="K28" s="564"/>
      <c r="L28" s="15"/>
    </row>
    <row r="29" spans="1:12" ht="12.75">
      <c r="A29" s="15"/>
      <c r="B29" s="664"/>
      <c r="C29" s="559" t="s">
        <v>377</v>
      </c>
      <c r="D29" s="704">
        <v>0.46</v>
      </c>
      <c r="E29" s="705">
        <v>0.44</v>
      </c>
      <c r="F29" s="705">
        <v>0.43</v>
      </c>
      <c r="G29" s="705">
        <v>0.42</v>
      </c>
      <c r="H29" s="706">
        <v>0.4</v>
      </c>
      <c r="I29" s="687"/>
      <c r="J29" s="54"/>
      <c r="K29" s="647"/>
      <c r="L29" s="15"/>
    </row>
    <row r="30" spans="1:12" ht="12.75">
      <c r="A30" s="15"/>
      <c r="B30" s="664"/>
      <c r="C30" s="686"/>
      <c r="D30" s="707"/>
      <c r="E30" s="708"/>
      <c r="F30" s="708"/>
      <c r="G30" s="708"/>
      <c r="H30" s="709"/>
      <c r="I30" s="710"/>
      <c r="J30" s="703"/>
      <c r="K30" s="647"/>
      <c r="L30" s="15"/>
    </row>
    <row r="31" spans="1:12" ht="12.75">
      <c r="A31" s="15"/>
      <c r="B31" s="554"/>
      <c r="C31" s="559" t="s">
        <v>52</v>
      </c>
      <c r="D31" s="691">
        <v>33</v>
      </c>
      <c r="E31" s="692">
        <v>33</v>
      </c>
      <c r="F31" s="692">
        <v>33</v>
      </c>
      <c r="G31" s="692">
        <v>32</v>
      </c>
      <c r="H31" s="693">
        <v>33</v>
      </c>
      <c r="I31" s="698"/>
      <c r="J31" s="54">
        <f t="shared" ref="J31" si="1">+IFERROR(IF(D31*H31&lt;0,"n.m.",IF(D31/H31-1&gt;100%,"&gt;100%",D31/H31-1)),"n.m.")</f>
        <v>0</v>
      </c>
      <c r="K31" s="564"/>
      <c r="L31" s="15"/>
    </row>
    <row r="32" spans="1:12" ht="12.75">
      <c r="A32" s="15"/>
      <c r="B32" s="652"/>
      <c r="C32" s="555"/>
      <c r="D32" s="711"/>
      <c r="E32" s="599"/>
      <c r="F32" s="599"/>
      <c r="G32" s="599"/>
      <c r="H32" s="684"/>
      <c r="I32" s="687"/>
      <c r="J32" s="54"/>
      <c r="K32" s="647"/>
      <c r="L32" s="15"/>
    </row>
    <row r="33" spans="1:12" ht="14.25" customHeight="1">
      <c r="A33" s="15"/>
      <c r="B33" s="664"/>
      <c r="C33" s="559" t="s">
        <v>530</v>
      </c>
      <c r="D33" s="570">
        <v>1980</v>
      </c>
      <c r="E33" s="571">
        <v>1953</v>
      </c>
      <c r="F33" s="571">
        <v>1915</v>
      </c>
      <c r="G33" s="571">
        <v>1885</v>
      </c>
      <c r="H33" s="669">
        <v>1845</v>
      </c>
      <c r="I33" s="670"/>
      <c r="J33" s="54">
        <f t="shared" ref="J33:J39" si="2">+IFERROR(IF(D33*H33&lt;0,"n.m.",IF(D33/H33-1&gt;100%,"&gt;100%",D33/H33-1)),"n.m.")</f>
        <v>7.3170731707317138E-2</v>
      </c>
      <c r="K33" s="564"/>
      <c r="L33" s="15"/>
    </row>
    <row r="34" spans="1:12" ht="12.75">
      <c r="A34" s="15"/>
      <c r="B34" s="557"/>
      <c r="C34" s="574" t="s">
        <v>291</v>
      </c>
      <c r="D34" s="671">
        <v>1424</v>
      </c>
      <c r="E34" s="576">
        <v>1362</v>
      </c>
      <c r="F34" s="576">
        <v>1282</v>
      </c>
      <c r="G34" s="576">
        <v>1210</v>
      </c>
      <c r="H34" s="672">
        <v>1128</v>
      </c>
      <c r="I34" s="673"/>
      <c r="J34" s="72">
        <f t="shared" si="2"/>
        <v>0.26241134751773054</v>
      </c>
      <c r="K34" s="652"/>
      <c r="L34" s="15"/>
    </row>
    <row r="35" spans="1:12" ht="14.25">
      <c r="A35" s="15"/>
      <c r="B35" s="554"/>
      <c r="C35" s="712" t="s">
        <v>533</v>
      </c>
      <c r="D35" s="713">
        <v>556</v>
      </c>
      <c r="E35" s="586">
        <v>591</v>
      </c>
      <c r="F35" s="586">
        <v>633</v>
      </c>
      <c r="G35" s="586">
        <v>675</v>
      </c>
      <c r="H35" s="714">
        <v>717</v>
      </c>
      <c r="I35" s="715"/>
      <c r="J35" s="72">
        <f t="shared" si="2"/>
        <v>-0.22454672245467222</v>
      </c>
      <c r="K35" s="716"/>
      <c r="L35" s="15"/>
    </row>
    <row r="36" spans="1:12" ht="12.75">
      <c r="A36" s="15"/>
      <c r="B36" s="564"/>
      <c r="C36" s="555"/>
      <c r="D36" s="589"/>
      <c r="E36" s="591"/>
      <c r="F36" s="591"/>
      <c r="G36" s="591"/>
      <c r="H36" s="717"/>
      <c r="I36" s="718"/>
      <c r="J36" s="593"/>
      <c r="K36" s="647"/>
      <c r="L36" s="15"/>
    </row>
    <row r="37" spans="1:12" ht="12" customHeight="1">
      <c r="A37" s="15"/>
      <c r="B37" s="652"/>
      <c r="C37" s="636" t="s">
        <v>163</v>
      </c>
      <c r="D37" s="691">
        <v>15</v>
      </c>
      <c r="E37" s="692">
        <v>15</v>
      </c>
      <c r="F37" s="692">
        <v>15</v>
      </c>
      <c r="G37" s="692">
        <v>14</v>
      </c>
      <c r="H37" s="693">
        <v>14</v>
      </c>
      <c r="I37" s="698"/>
      <c r="J37" s="329">
        <f t="shared" si="2"/>
        <v>7.1428571428571397E-2</v>
      </c>
      <c r="K37" s="564"/>
      <c r="L37" s="15"/>
    </row>
    <row r="38" spans="1:12" ht="12.75">
      <c r="A38" s="15"/>
      <c r="B38" s="557"/>
      <c r="C38" s="574"/>
      <c r="D38" s="622"/>
      <c r="E38" s="623"/>
      <c r="F38" s="623"/>
      <c r="G38" s="623"/>
      <c r="H38" s="719"/>
      <c r="I38" s="720"/>
      <c r="J38" s="625"/>
      <c r="K38" s="652"/>
      <c r="L38" s="15"/>
    </row>
    <row r="39" spans="1:12" ht="12.75">
      <c r="A39" s="15"/>
      <c r="B39" s="557"/>
      <c r="C39" s="660" t="s">
        <v>531</v>
      </c>
      <c r="D39" s="721">
        <v>501</v>
      </c>
      <c r="E39" s="722">
        <v>484</v>
      </c>
      <c r="F39" s="722">
        <v>461</v>
      </c>
      <c r="G39" s="722">
        <v>429</v>
      </c>
      <c r="H39" s="723">
        <v>399</v>
      </c>
      <c r="I39" s="724"/>
      <c r="J39" s="54">
        <f t="shared" si="2"/>
        <v>0.255639097744361</v>
      </c>
      <c r="K39" s="652"/>
      <c r="L39" s="15"/>
    </row>
    <row r="40" spans="1:12" ht="12.75">
      <c r="A40" s="15"/>
      <c r="B40" s="557"/>
      <c r="C40" s="686"/>
      <c r="D40" s="725"/>
      <c r="E40" s="726"/>
      <c r="F40" s="726"/>
      <c r="G40" s="726"/>
      <c r="H40" s="727"/>
      <c r="I40" s="728"/>
      <c r="J40" s="729"/>
      <c r="K40" s="652"/>
      <c r="L40" s="15"/>
    </row>
    <row r="41" spans="1:12" ht="14.25">
      <c r="A41" s="15"/>
      <c r="B41" s="557"/>
      <c r="C41" s="730" t="s">
        <v>532</v>
      </c>
      <c r="D41" s="731">
        <v>0.28999999999999998</v>
      </c>
      <c r="E41" s="732">
        <v>0.3</v>
      </c>
      <c r="F41" s="732">
        <v>0.3</v>
      </c>
      <c r="G41" s="732">
        <v>0.28999999999999998</v>
      </c>
      <c r="H41" s="733">
        <v>0.3</v>
      </c>
      <c r="I41" s="734"/>
      <c r="J41" s="54"/>
      <c r="K41" s="652"/>
      <c r="L41" s="15"/>
    </row>
    <row r="42" spans="1:12" ht="12.75">
      <c r="A42" s="15"/>
      <c r="B42" s="557"/>
      <c r="C42" s="612"/>
      <c r="D42" s="641"/>
      <c r="E42" s="274"/>
      <c r="F42" s="274"/>
      <c r="G42" s="274"/>
      <c r="H42" s="641"/>
      <c r="I42" s="274"/>
      <c r="J42" s="317"/>
      <c r="K42" s="652"/>
      <c r="L42" s="15"/>
    </row>
    <row r="43" spans="1:12" s="34" customFormat="1" ht="9" customHeight="1">
      <c r="A43" s="15"/>
      <c r="B43" s="15"/>
      <c r="C43" s="15"/>
      <c r="D43" s="15"/>
      <c r="E43" s="15"/>
      <c r="F43" s="15"/>
      <c r="G43" s="15"/>
      <c r="H43" s="15"/>
      <c r="I43" s="15"/>
      <c r="J43" s="15"/>
      <c r="K43" s="15"/>
      <c r="L43" s="15"/>
    </row>
    <row r="44" spans="1:12" s="644" customFormat="1" ht="14.25">
      <c r="A44" s="735"/>
      <c r="B44" s="574" t="s">
        <v>293</v>
      </c>
      <c r="D44" s="3"/>
      <c r="E44" s="3"/>
      <c r="F44" s="3"/>
      <c r="G44" s="3"/>
      <c r="H44" s="3"/>
      <c r="I44" s="3"/>
      <c r="J44" s="12"/>
      <c r="K44" s="736"/>
      <c r="L44" s="735"/>
    </row>
    <row r="45" spans="1:12" s="644" customFormat="1" ht="14.25">
      <c r="A45" s="735"/>
      <c r="B45" s="574" t="s">
        <v>294</v>
      </c>
      <c r="D45" s="3"/>
      <c r="E45" s="3"/>
      <c r="F45" s="3"/>
      <c r="G45" s="3"/>
      <c r="H45" s="3"/>
      <c r="I45" s="3"/>
      <c r="J45" s="12"/>
      <c r="K45" s="736"/>
      <c r="L45" s="735"/>
    </row>
    <row r="46" spans="1:12" s="644" customFormat="1" ht="14.25">
      <c r="A46" s="735"/>
      <c r="B46" s="574" t="s">
        <v>535</v>
      </c>
      <c r="D46" s="3"/>
      <c r="E46" s="3"/>
      <c r="F46" s="3"/>
      <c r="G46" s="3"/>
      <c r="H46" s="3"/>
      <c r="I46" s="3"/>
      <c r="J46" s="12"/>
      <c r="K46" s="736"/>
      <c r="L46" s="735"/>
    </row>
    <row r="47" spans="1:12" s="644" customFormat="1" ht="14.25">
      <c r="A47" s="735"/>
      <c r="B47" s="574" t="s">
        <v>536</v>
      </c>
      <c r="D47" s="3"/>
      <c r="E47" s="3"/>
      <c r="F47" s="3"/>
      <c r="G47" s="3"/>
      <c r="H47" s="3"/>
      <c r="I47" s="3"/>
      <c r="J47" s="12"/>
      <c r="K47" s="736"/>
      <c r="L47" s="735"/>
    </row>
    <row r="48" spans="1:12" s="644" customFormat="1" ht="14.25">
      <c r="A48" s="735"/>
      <c r="B48" s="737" t="s">
        <v>537</v>
      </c>
      <c r="C48" s="737"/>
      <c r="D48" s="3"/>
      <c r="E48" s="3"/>
      <c r="F48" s="3"/>
      <c r="G48" s="3"/>
      <c r="H48" s="3"/>
      <c r="I48" s="3"/>
      <c r="J48" s="12"/>
      <c r="K48" s="736"/>
      <c r="L48" s="73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view="pageBreakPreview" zoomScale="85" zoomScaleNormal="100" zoomScaleSheetLayoutView="85" workbookViewId="0"/>
  </sheetViews>
  <sheetFormatPr defaultRowHeight="12"/>
  <cols>
    <col min="1" max="2" width="1.7109375" style="361" customWidth="1"/>
    <col min="3" max="3" width="47" style="361" customWidth="1"/>
    <col min="4" max="8" width="8.7109375" style="361" customWidth="1"/>
    <col min="9" max="9" width="1.7109375" style="361" customWidth="1"/>
    <col min="10" max="10" width="8.7109375" style="79"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ht="12.75">
      <c r="A2" s="15"/>
      <c r="B2" s="548"/>
      <c r="C2" s="36" t="s">
        <v>39</v>
      </c>
      <c r="D2" s="271" t="str">
        <f>+'Consumer Residential KPIs'!D2</f>
        <v>Q1 '14</v>
      </c>
      <c r="E2" s="271" t="s">
        <v>497</v>
      </c>
      <c r="F2" s="271" t="s">
        <v>409</v>
      </c>
      <c r="G2" s="271" t="s">
        <v>393</v>
      </c>
      <c r="H2" s="271" t="s">
        <v>343</v>
      </c>
      <c r="I2" s="271"/>
      <c r="J2" s="38" t="s">
        <v>316</v>
      </c>
      <c r="K2" s="594"/>
      <c r="L2" s="15"/>
    </row>
    <row r="3" spans="1:12" ht="12.75">
      <c r="A3" s="15"/>
      <c r="B3" s="551"/>
      <c r="C3" s="41" t="s">
        <v>30</v>
      </c>
      <c r="D3" s="271"/>
      <c r="E3" s="168"/>
      <c r="F3" s="168"/>
      <c r="G3" s="168"/>
      <c r="H3" s="271"/>
      <c r="I3" s="168"/>
      <c r="J3" s="38" t="str">
        <f>+'Consumer Residential KPIs'!J3</f>
        <v>Q1%</v>
      </c>
      <c r="K3" s="557"/>
      <c r="L3" s="15"/>
    </row>
    <row r="4" spans="1:12" ht="15.75">
      <c r="A4" s="15"/>
      <c r="B4" s="551"/>
      <c r="C4" s="555"/>
      <c r="D4" s="739"/>
      <c r="E4" s="740"/>
      <c r="F4" s="741"/>
      <c r="G4" s="741"/>
      <c r="H4" s="739"/>
      <c r="I4" s="742"/>
      <c r="J4" s="278"/>
      <c r="K4" s="743"/>
      <c r="L4" s="15"/>
    </row>
    <row r="5" spans="1:12" ht="12" customHeight="1">
      <c r="A5" s="15"/>
      <c r="B5" s="668"/>
      <c r="C5" s="559" t="s">
        <v>209</v>
      </c>
      <c r="D5" s="744">
        <f>+D6+D7</f>
        <v>960</v>
      </c>
      <c r="E5" s="571">
        <f>+E6+E7</f>
        <v>994</v>
      </c>
      <c r="F5" s="571">
        <v>1027</v>
      </c>
      <c r="G5" s="571">
        <v>1056</v>
      </c>
      <c r="H5" s="572">
        <v>1093</v>
      </c>
      <c r="I5" s="571"/>
      <c r="J5" s="54">
        <f t="shared" ref="J5:J20" si="0">+IFERROR(IF(D5*H5&lt;0,"n.m.",IF(D5/H5-1&gt;100%,"&gt;100%",D5/H5-1)),"n.m.")</f>
        <v>-0.12168344007319309</v>
      </c>
      <c r="K5" s="668"/>
      <c r="L5" s="15"/>
    </row>
    <row r="6" spans="1:12" ht="12.75">
      <c r="A6" s="15"/>
      <c r="B6" s="745"/>
      <c r="C6" s="574" t="s">
        <v>392</v>
      </c>
      <c r="D6" s="746">
        <v>885</v>
      </c>
      <c r="E6" s="587">
        <v>928</v>
      </c>
      <c r="F6" s="587">
        <v>966</v>
      </c>
      <c r="G6" s="587">
        <v>1004</v>
      </c>
      <c r="H6" s="588">
        <v>1045</v>
      </c>
      <c r="I6" s="587"/>
      <c r="J6" s="72">
        <f t="shared" si="0"/>
        <v>-0.15311004784688997</v>
      </c>
      <c r="K6" s="745"/>
      <c r="L6" s="15"/>
    </row>
    <row r="7" spans="1:12" ht="12" customHeight="1">
      <c r="A7" s="15"/>
      <c r="B7" s="584"/>
      <c r="C7" s="574" t="s">
        <v>398</v>
      </c>
      <c r="D7" s="746">
        <v>75</v>
      </c>
      <c r="E7" s="587">
        <v>66</v>
      </c>
      <c r="F7" s="587">
        <v>61</v>
      </c>
      <c r="G7" s="587">
        <v>52</v>
      </c>
      <c r="H7" s="588">
        <v>48</v>
      </c>
      <c r="I7" s="587"/>
      <c r="J7" s="72">
        <f t="shared" si="0"/>
        <v>0.5625</v>
      </c>
      <c r="K7" s="745"/>
      <c r="L7" s="15"/>
    </row>
    <row r="8" spans="1:12" ht="12.75">
      <c r="A8" s="15"/>
      <c r="B8" s="551"/>
      <c r="C8" s="612"/>
      <c r="D8" s="682"/>
      <c r="E8" s="599"/>
      <c r="F8" s="599"/>
      <c r="G8" s="599"/>
      <c r="H8" s="600"/>
      <c r="I8" s="599"/>
      <c r="J8" s="54"/>
      <c r="K8" s="668"/>
      <c r="L8" s="15"/>
    </row>
    <row r="9" spans="1:12" s="595" customFormat="1" ht="12.75">
      <c r="A9" s="15"/>
      <c r="B9" s="747"/>
      <c r="C9" s="559" t="s">
        <v>347</v>
      </c>
      <c r="D9" s="748">
        <v>76</v>
      </c>
      <c r="E9" s="638">
        <v>77</v>
      </c>
      <c r="F9" s="638">
        <v>75</v>
      </c>
      <c r="G9" s="638">
        <v>75</v>
      </c>
      <c r="H9" s="639">
        <v>74</v>
      </c>
      <c r="I9" s="638"/>
      <c r="J9" s="54">
        <f t="shared" si="0"/>
        <v>2.7027027027026973E-2</v>
      </c>
      <c r="K9" s="747"/>
      <c r="L9" s="15"/>
    </row>
    <row r="10" spans="1:12" ht="12.75">
      <c r="A10" s="15"/>
      <c r="B10" s="551"/>
      <c r="C10" s="612"/>
      <c r="D10" s="682"/>
      <c r="E10" s="599"/>
      <c r="F10" s="599"/>
      <c r="G10" s="599"/>
      <c r="H10" s="600"/>
      <c r="I10" s="599"/>
      <c r="J10" s="54"/>
      <c r="K10" s="668"/>
      <c r="L10" s="15"/>
    </row>
    <row r="11" spans="1:12" s="595" customFormat="1" ht="12.75">
      <c r="A11" s="15"/>
      <c r="B11" s="747"/>
      <c r="C11" s="559" t="s">
        <v>397</v>
      </c>
      <c r="D11" s="748">
        <v>194</v>
      </c>
      <c r="E11" s="638">
        <v>193</v>
      </c>
      <c r="F11" s="638">
        <v>186</v>
      </c>
      <c r="G11" s="638">
        <v>183</v>
      </c>
      <c r="H11" s="639">
        <v>183</v>
      </c>
      <c r="I11" s="638"/>
      <c r="J11" s="54">
        <f t="shared" si="0"/>
        <v>6.0109289617486406E-2</v>
      </c>
      <c r="K11" s="747"/>
      <c r="L11" s="15"/>
    </row>
    <row r="12" spans="1:12" ht="12.75">
      <c r="A12" s="15"/>
      <c r="B12" s="551"/>
      <c r="C12" s="612"/>
      <c r="D12" s="749"/>
      <c r="E12" s="750"/>
      <c r="F12" s="750"/>
      <c r="G12" s="750"/>
      <c r="H12" s="751"/>
      <c r="I12" s="750"/>
      <c r="J12" s="703"/>
      <c r="K12" s="668"/>
      <c r="L12" s="15"/>
    </row>
    <row r="13" spans="1:12" ht="12.75">
      <c r="A13" s="15"/>
      <c r="B13" s="551"/>
      <c r="C13" s="559" t="s">
        <v>37</v>
      </c>
      <c r="D13" s="691">
        <v>53</v>
      </c>
      <c r="E13" s="602">
        <v>52</v>
      </c>
      <c r="F13" s="602">
        <v>52</v>
      </c>
      <c r="G13" s="602">
        <f>G14+G15</f>
        <v>53</v>
      </c>
      <c r="H13" s="603">
        <f>H14+H15</f>
        <v>53</v>
      </c>
      <c r="I13" s="602"/>
      <c r="J13" s="54">
        <f t="shared" si="0"/>
        <v>0</v>
      </c>
      <c r="K13" s="668"/>
      <c r="L13" s="15"/>
    </row>
    <row r="14" spans="1:12" ht="12.75">
      <c r="A14" s="15"/>
      <c r="B14" s="584"/>
      <c r="C14" s="752" t="s">
        <v>325</v>
      </c>
      <c r="D14" s="753">
        <v>35</v>
      </c>
      <c r="E14" s="609">
        <v>35</v>
      </c>
      <c r="F14" s="609">
        <v>34</v>
      </c>
      <c r="G14" s="609">
        <v>35</v>
      </c>
      <c r="H14" s="610">
        <v>35</v>
      </c>
      <c r="I14" s="609"/>
      <c r="J14" s="72">
        <f t="shared" si="0"/>
        <v>0</v>
      </c>
      <c r="K14" s="745"/>
      <c r="L14" s="15"/>
    </row>
    <row r="15" spans="1:12" ht="12" customHeight="1">
      <c r="A15" s="15"/>
      <c r="B15" s="584"/>
      <c r="C15" s="752" t="s">
        <v>295</v>
      </c>
      <c r="D15" s="753">
        <v>18</v>
      </c>
      <c r="E15" s="609">
        <v>17</v>
      </c>
      <c r="F15" s="609">
        <v>18</v>
      </c>
      <c r="G15" s="609">
        <v>18</v>
      </c>
      <c r="H15" s="610">
        <v>18</v>
      </c>
      <c r="I15" s="609"/>
      <c r="J15" s="72">
        <f t="shared" si="0"/>
        <v>0</v>
      </c>
      <c r="K15" s="745"/>
      <c r="L15" s="15"/>
    </row>
    <row r="16" spans="1:12" ht="12.75">
      <c r="A16" s="15"/>
      <c r="B16" s="551"/>
      <c r="C16" s="612"/>
      <c r="D16" s="754"/>
      <c r="E16" s="614"/>
      <c r="F16" s="614"/>
      <c r="G16" s="614"/>
      <c r="H16" s="615"/>
      <c r="I16" s="614"/>
      <c r="J16" s="616"/>
      <c r="K16" s="668"/>
      <c r="L16" s="15"/>
    </row>
    <row r="17" spans="1:12" ht="12.75">
      <c r="A17" s="15"/>
      <c r="B17" s="551"/>
      <c r="C17" s="559" t="s">
        <v>210</v>
      </c>
      <c r="D17" s="744">
        <v>231</v>
      </c>
      <c r="E17" s="571">
        <v>237</v>
      </c>
      <c r="F17" s="571">
        <v>220</v>
      </c>
      <c r="G17" s="571">
        <v>236</v>
      </c>
      <c r="H17" s="572">
        <v>246</v>
      </c>
      <c r="I17" s="571"/>
      <c r="J17" s="54">
        <f t="shared" si="0"/>
        <v>-6.0975609756097615E-2</v>
      </c>
      <c r="K17" s="668"/>
      <c r="L17" s="15"/>
    </row>
    <row r="18" spans="1:12" ht="12.75">
      <c r="A18" s="15"/>
      <c r="B18" s="551"/>
      <c r="C18" s="574"/>
      <c r="D18" s="746"/>
      <c r="E18" s="587"/>
      <c r="F18" s="587"/>
      <c r="G18" s="587"/>
      <c r="H18" s="588"/>
      <c r="I18" s="587"/>
      <c r="J18" s="72"/>
      <c r="K18" s="747"/>
      <c r="L18" s="15"/>
    </row>
    <row r="19" spans="1:12" ht="12.75">
      <c r="A19" s="15"/>
      <c r="B19" s="668"/>
      <c r="C19" s="559" t="s">
        <v>211</v>
      </c>
      <c r="D19" s="746"/>
      <c r="E19" s="587"/>
      <c r="F19" s="587"/>
      <c r="G19" s="587"/>
      <c r="H19" s="588"/>
      <c r="I19" s="587"/>
      <c r="J19" s="72"/>
      <c r="K19" s="668"/>
      <c r="L19" s="15"/>
    </row>
    <row r="20" spans="1:12" ht="12.75">
      <c r="A20" s="15"/>
      <c r="B20" s="745"/>
      <c r="C20" s="574" t="s">
        <v>243</v>
      </c>
      <c r="D20" s="746">
        <v>146</v>
      </c>
      <c r="E20" s="587">
        <v>144</v>
      </c>
      <c r="F20" s="587">
        <v>140</v>
      </c>
      <c r="G20" s="587">
        <v>136</v>
      </c>
      <c r="H20" s="588">
        <v>132</v>
      </c>
      <c r="I20" s="587"/>
      <c r="J20" s="72">
        <f t="shared" si="0"/>
        <v>0.10606060606060597</v>
      </c>
      <c r="K20" s="745"/>
      <c r="L20" s="15"/>
    </row>
    <row r="21" spans="1:12" ht="12.75">
      <c r="A21" s="15"/>
      <c r="B21" s="747"/>
      <c r="C21" s="574"/>
      <c r="D21" s="755"/>
      <c r="E21" s="756"/>
      <c r="F21" s="757"/>
      <c r="G21" s="757"/>
      <c r="H21" s="758"/>
      <c r="I21" s="757"/>
      <c r="J21" s="38"/>
      <c r="K21" s="747"/>
      <c r="L21" s="15"/>
    </row>
    <row r="22" spans="1:12" s="34" customFormat="1" ht="9" customHeight="1">
      <c r="A22" s="15"/>
      <c r="B22" s="15"/>
      <c r="C22" s="15"/>
      <c r="D22" s="15"/>
      <c r="E22" s="15"/>
      <c r="F22" s="15"/>
      <c r="G22" s="15"/>
      <c r="H22" s="15"/>
      <c r="I22" s="15"/>
      <c r="J22" s="15"/>
      <c r="K22" s="15"/>
      <c r="L22" s="15"/>
    </row>
    <row r="23" spans="1:12">
      <c r="A23" s="360"/>
      <c r="B23" s="360"/>
      <c r="C23" s="360"/>
      <c r="D23" s="360"/>
      <c r="E23" s="360"/>
      <c r="F23" s="360"/>
      <c r="G23" s="360"/>
      <c r="H23" s="360"/>
      <c r="I23" s="360"/>
      <c r="J23" s="521"/>
      <c r="K23" s="360"/>
      <c r="L23" s="360"/>
    </row>
    <row r="24" spans="1:12" s="34" customFormat="1" ht="9" customHeight="1">
      <c r="A24" s="15"/>
      <c r="B24" s="15"/>
      <c r="C24" s="15"/>
      <c r="D24" s="15"/>
      <c r="E24" s="15"/>
      <c r="F24" s="15"/>
      <c r="G24" s="15"/>
      <c r="H24" s="15"/>
      <c r="I24" s="15"/>
      <c r="J24" s="15"/>
      <c r="K24" s="15"/>
      <c r="L24" s="15"/>
    </row>
    <row r="25" spans="1:12" ht="12.75">
      <c r="A25" s="15"/>
      <c r="B25" s="548"/>
      <c r="C25" s="36" t="s">
        <v>39</v>
      </c>
      <c r="D25" s="271" t="str">
        <f>+D2</f>
        <v>Q1 '14</v>
      </c>
      <c r="E25" s="271" t="str">
        <f>+E2</f>
        <v>Q4 '13</v>
      </c>
      <c r="F25" s="271" t="str">
        <f>+F2</f>
        <v>Q3 '13</v>
      </c>
      <c r="G25" s="271" t="str">
        <f>+G2</f>
        <v>Q2 '13</v>
      </c>
      <c r="H25" s="271" t="s">
        <v>343</v>
      </c>
      <c r="I25" s="271"/>
      <c r="J25" s="38" t="s">
        <v>316</v>
      </c>
      <c r="K25" s="664"/>
      <c r="L25" s="15"/>
    </row>
    <row r="26" spans="1:12" ht="12.75">
      <c r="A26" s="15"/>
      <c r="B26" s="551"/>
      <c r="C26" s="41" t="s">
        <v>28</v>
      </c>
      <c r="D26" s="271"/>
      <c r="E26" s="279"/>
      <c r="F26" s="279"/>
      <c r="G26" s="279"/>
      <c r="H26" s="271"/>
      <c r="I26" s="279"/>
      <c r="J26" s="38" t="str">
        <f>+J3</f>
        <v>Q1%</v>
      </c>
      <c r="K26" s="554"/>
      <c r="L26" s="15"/>
    </row>
    <row r="27" spans="1:12" ht="12.75">
      <c r="A27" s="15"/>
      <c r="B27" s="551"/>
      <c r="C27" s="555"/>
      <c r="D27" s="757"/>
      <c r="E27" s="759"/>
      <c r="F27" s="758"/>
      <c r="G27" s="758"/>
      <c r="H27" s="757"/>
      <c r="I27" s="755"/>
      <c r="J27" s="158"/>
      <c r="K27" s="743"/>
      <c r="L27" s="15"/>
    </row>
    <row r="28" spans="1:12" s="767" customFormat="1" ht="14.25">
      <c r="A28" s="15"/>
      <c r="B28" s="760"/>
      <c r="C28" s="761" t="s">
        <v>624</v>
      </c>
      <c r="D28" s="762">
        <v>1552</v>
      </c>
      <c r="E28" s="763">
        <v>1554</v>
      </c>
      <c r="F28" s="763">
        <v>1635</v>
      </c>
      <c r="G28" s="763">
        <v>1647</v>
      </c>
      <c r="H28" s="764">
        <v>1666</v>
      </c>
      <c r="I28" s="763"/>
      <c r="J28" s="765">
        <f t="shared" ref="J28:J39" si="1">+IFERROR(IF(D28*H28&lt;0,"n.m.",IF(D28/H28-1&gt;100%,"&gt;100%",D28/H28-1)),"n.m.")</f>
        <v>-6.8427370948379362E-2</v>
      </c>
      <c r="K28" s="766"/>
      <c r="L28" s="15"/>
    </row>
    <row r="29" spans="1:12" ht="12.75">
      <c r="A29" s="15"/>
      <c r="B29" s="551"/>
      <c r="C29" s="574" t="s">
        <v>348</v>
      </c>
      <c r="D29" s="768">
        <v>773</v>
      </c>
      <c r="E29" s="769">
        <v>726</v>
      </c>
      <c r="F29" s="769">
        <v>684</v>
      </c>
      <c r="G29" s="769">
        <v>656</v>
      </c>
      <c r="H29" s="770">
        <v>612</v>
      </c>
      <c r="I29" s="771"/>
      <c r="J29" s="772">
        <f t="shared" si="1"/>
        <v>0.26307189542483655</v>
      </c>
      <c r="K29" s="743"/>
      <c r="L29" s="15"/>
    </row>
    <row r="30" spans="1:12" ht="12.75">
      <c r="A30" s="15"/>
      <c r="B30" s="551"/>
      <c r="C30" s="555"/>
      <c r="D30" s="773"/>
      <c r="E30" s="774"/>
      <c r="F30" s="775"/>
      <c r="G30" s="775"/>
      <c r="H30" s="776"/>
      <c r="I30" s="775"/>
      <c r="J30" s="593"/>
      <c r="K30" s="743"/>
      <c r="L30" s="15"/>
    </row>
    <row r="31" spans="1:12" s="767" customFormat="1" ht="14.25">
      <c r="A31" s="15"/>
      <c r="B31" s="760"/>
      <c r="C31" s="777" t="s">
        <v>623</v>
      </c>
      <c r="D31" s="778">
        <v>210</v>
      </c>
      <c r="E31" s="779">
        <v>222</v>
      </c>
      <c r="F31" s="779">
        <v>228</v>
      </c>
      <c r="G31" s="779">
        <v>243</v>
      </c>
      <c r="H31" s="780">
        <v>241</v>
      </c>
      <c r="I31" s="779"/>
      <c r="J31" s="781">
        <f t="shared" si="1"/>
        <v>-0.12863070539419086</v>
      </c>
      <c r="K31" s="766"/>
      <c r="L31" s="15"/>
    </row>
    <row r="32" spans="1:12" ht="12.75">
      <c r="A32" s="15"/>
      <c r="B32" s="551"/>
      <c r="C32" s="555"/>
      <c r="D32" s="782"/>
      <c r="E32" s="783"/>
      <c r="F32" s="783"/>
      <c r="G32" s="783"/>
      <c r="H32" s="784"/>
      <c r="I32" s="783"/>
      <c r="J32" s="772"/>
      <c r="K32" s="743"/>
      <c r="L32" s="15"/>
    </row>
    <row r="33" spans="1:12" ht="14.25">
      <c r="A33" s="15"/>
      <c r="B33" s="551"/>
      <c r="C33" s="559" t="s">
        <v>622</v>
      </c>
      <c r="D33" s="785">
        <v>44</v>
      </c>
      <c r="E33" s="786">
        <v>45</v>
      </c>
      <c r="F33" s="786">
        <v>45</v>
      </c>
      <c r="G33" s="786">
        <v>48</v>
      </c>
      <c r="H33" s="787">
        <v>47</v>
      </c>
      <c r="I33" s="786"/>
      <c r="J33" s="781">
        <f t="shared" si="1"/>
        <v>-6.3829787234042534E-2</v>
      </c>
      <c r="K33" s="668"/>
      <c r="L33" s="15"/>
    </row>
    <row r="34" spans="1:12" ht="12.75">
      <c r="A34" s="15"/>
      <c r="B34" s="551"/>
      <c r="C34" s="555"/>
      <c r="D34" s="788"/>
      <c r="E34" s="789"/>
      <c r="F34" s="789"/>
      <c r="G34" s="789"/>
      <c r="H34" s="790"/>
      <c r="I34" s="789"/>
      <c r="J34" s="593"/>
      <c r="K34" s="743"/>
      <c r="L34" s="15"/>
    </row>
    <row r="35" spans="1:12" ht="14.25">
      <c r="A35" s="15"/>
      <c r="B35" s="551"/>
      <c r="C35" s="559" t="s">
        <v>621</v>
      </c>
      <c r="D35" s="744">
        <v>305</v>
      </c>
      <c r="E35" s="571">
        <v>313</v>
      </c>
      <c r="F35" s="571">
        <v>283</v>
      </c>
      <c r="G35" s="571">
        <v>309</v>
      </c>
      <c r="H35" s="669">
        <v>302</v>
      </c>
      <c r="I35" s="571"/>
      <c r="J35" s="54">
        <f t="shared" si="1"/>
        <v>9.9337748344370258E-3</v>
      </c>
      <c r="K35" s="668"/>
      <c r="L35" s="15"/>
    </row>
    <row r="36" spans="1:12" ht="12.75">
      <c r="A36" s="15"/>
      <c r="B36" s="551"/>
      <c r="C36" s="555"/>
      <c r="D36" s="791"/>
      <c r="E36" s="792"/>
      <c r="F36" s="792"/>
      <c r="G36" s="792"/>
      <c r="H36" s="793"/>
      <c r="I36" s="792"/>
      <c r="J36" s="54"/>
      <c r="K36" s="743"/>
      <c r="L36" s="15"/>
    </row>
    <row r="37" spans="1:12" ht="12.75">
      <c r="A37" s="15"/>
      <c r="B37" s="551"/>
      <c r="C37" s="559" t="s">
        <v>346</v>
      </c>
      <c r="D37" s="744">
        <v>23</v>
      </c>
      <c r="E37" s="571">
        <v>27</v>
      </c>
      <c r="F37" s="571">
        <v>30</v>
      </c>
      <c r="G37" s="571">
        <v>31</v>
      </c>
      <c r="H37" s="669">
        <v>32</v>
      </c>
      <c r="I37" s="571"/>
      <c r="J37" s="794">
        <f t="shared" si="1"/>
        <v>-0.28125</v>
      </c>
      <c r="K37" s="668"/>
      <c r="L37" s="15"/>
    </row>
    <row r="38" spans="1:12" ht="12.75">
      <c r="A38" s="15"/>
      <c r="B38" s="551"/>
      <c r="C38" s="555"/>
      <c r="D38" s="795"/>
      <c r="E38" s="796"/>
      <c r="F38" s="796"/>
      <c r="G38" s="796"/>
      <c r="H38" s="797"/>
      <c r="I38" s="796"/>
      <c r="J38" s="703"/>
      <c r="K38" s="743"/>
      <c r="L38" s="15"/>
    </row>
    <row r="39" spans="1:12" ht="12.75">
      <c r="A39" s="15"/>
      <c r="B39" s="551"/>
      <c r="C39" s="559" t="s">
        <v>38</v>
      </c>
      <c r="D39" s="785">
        <v>214</v>
      </c>
      <c r="E39" s="786">
        <v>214</v>
      </c>
      <c r="F39" s="786">
        <v>244</v>
      </c>
      <c r="G39" s="786">
        <v>283</v>
      </c>
      <c r="H39" s="787">
        <v>261</v>
      </c>
      <c r="I39" s="786"/>
      <c r="J39" s="54">
        <f t="shared" si="1"/>
        <v>-0.18007662835249039</v>
      </c>
      <c r="K39" s="668"/>
      <c r="L39" s="15"/>
    </row>
    <row r="40" spans="1:12" ht="12.75">
      <c r="A40" s="15"/>
      <c r="B40" s="551"/>
      <c r="C40" s="555"/>
      <c r="D40" s="755"/>
      <c r="E40" s="756"/>
      <c r="F40" s="757"/>
      <c r="G40" s="757"/>
      <c r="H40" s="758"/>
      <c r="I40" s="757"/>
      <c r="J40" s="194"/>
      <c r="K40" s="798"/>
      <c r="L40" s="15"/>
    </row>
    <row r="41" spans="1:12" s="34" customFormat="1" ht="9" customHeight="1">
      <c r="A41" s="15"/>
      <c r="B41" s="15"/>
      <c r="C41" s="15"/>
      <c r="D41" s="15"/>
      <c r="E41" s="15"/>
      <c r="F41" s="15"/>
      <c r="G41" s="15"/>
      <c r="H41" s="15"/>
      <c r="I41" s="15"/>
      <c r="J41" s="15"/>
      <c r="K41" s="15"/>
      <c r="L41" s="15"/>
    </row>
    <row r="42" spans="1:12" s="799" customFormat="1" ht="14.25">
      <c r="B42" s="10" t="s">
        <v>618</v>
      </c>
      <c r="J42" s="196"/>
    </row>
    <row r="43" spans="1:12" s="799" customFormat="1" ht="14.25">
      <c r="B43" s="10" t="s">
        <v>619</v>
      </c>
      <c r="J43" s="196"/>
    </row>
    <row r="44" spans="1:12" s="799" customFormat="1" ht="14.25">
      <c r="B44" s="10" t="s">
        <v>620</v>
      </c>
      <c r="J44" s="196"/>
    </row>
    <row r="45" spans="1:12" s="799" customFormat="1">
      <c r="B45" s="643"/>
      <c r="J45" s="196"/>
    </row>
    <row r="46" spans="1:12" s="34" customFormat="1" ht="9" customHeight="1">
      <c r="A46" s="15"/>
      <c r="B46" s="15"/>
      <c r="C46" s="15"/>
      <c r="D46" s="15"/>
      <c r="E46" s="15"/>
      <c r="F46" s="15"/>
      <c r="G46" s="15"/>
      <c r="H46" s="15"/>
      <c r="I46" s="15"/>
      <c r="J46" s="15"/>
      <c r="K46" s="15"/>
      <c r="L46" s="15"/>
    </row>
    <row r="47" spans="1:12" ht="12.75">
      <c r="A47" s="15"/>
      <c r="B47" s="548"/>
      <c r="C47" s="36" t="s">
        <v>39</v>
      </c>
      <c r="D47" s="271" t="str">
        <f>+D25</f>
        <v>Q1 '14</v>
      </c>
      <c r="E47" s="271" t="s">
        <v>497</v>
      </c>
      <c r="F47" s="271" t="s">
        <v>409</v>
      </c>
      <c r="G47" s="271" t="s">
        <v>393</v>
      </c>
      <c r="H47" s="271" t="s">
        <v>343</v>
      </c>
      <c r="I47" s="271"/>
      <c r="J47" s="38" t="s">
        <v>316</v>
      </c>
      <c r="K47" s="594"/>
      <c r="L47" s="15"/>
    </row>
    <row r="48" spans="1:12" ht="12.75">
      <c r="A48" s="15"/>
      <c r="B48" s="551"/>
      <c r="C48" s="41" t="s">
        <v>577</v>
      </c>
      <c r="D48" s="271"/>
      <c r="E48" s="168"/>
      <c r="F48" s="168"/>
      <c r="G48" s="168"/>
      <c r="H48" s="271"/>
      <c r="I48" s="168"/>
      <c r="J48" s="38" t="str">
        <f>+J26</f>
        <v>Q1%</v>
      </c>
      <c r="K48" s="557"/>
      <c r="L48" s="15"/>
    </row>
    <row r="49" spans="1:12" ht="12" customHeight="1">
      <c r="A49" s="15"/>
      <c r="B49" s="551"/>
      <c r="C49" s="555"/>
      <c r="D49" s="739"/>
      <c r="E49" s="740"/>
      <c r="F49" s="741"/>
      <c r="G49" s="741"/>
      <c r="H49" s="739"/>
      <c r="I49" s="742"/>
      <c r="J49" s="278"/>
      <c r="K49" s="743"/>
      <c r="L49" s="15"/>
    </row>
    <row r="50" spans="1:12" ht="12.75">
      <c r="A50" s="15"/>
      <c r="B50" s="551"/>
      <c r="C50" s="559" t="s">
        <v>643</v>
      </c>
      <c r="D50" s="744">
        <v>181</v>
      </c>
      <c r="E50" s="571">
        <v>155</v>
      </c>
      <c r="F50" s="571">
        <v>47</v>
      </c>
      <c r="G50" s="571">
        <v>40</v>
      </c>
      <c r="H50" s="669">
        <v>30</v>
      </c>
      <c r="I50" s="786"/>
      <c r="J50" s="54" t="str">
        <f t="shared" ref="J50:J52" si="2">+IFERROR(IF(D50*H50&lt;0,"n.m.",IF(D50/H50-1&gt;100%,"&gt;100%",D50/H50-1)),"n.m.")</f>
        <v>&gt;100%</v>
      </c>
      <c r="K50" s="668"/>
      <c r="L50" s="15"/>
    </row>
    <row r="51" spans="1:12" ht="12" customHeight="1">
      <c r="A51" s="15"/>
      <c r="B51" s="551"/>
      <c r="C51" s="712"/>
      <c r="D51" s="800"/>
      <c r="E51" s="801"/>
      <c r="F51" s="801"/>
      <c r="G51" s="801"/>
      <c r="H51" s="802"/>
      <c r="I51" s="587"/>
      <c r="J51" s="72"/>
      <c r="K51" s="743"/>
      <c r="L51" s="15"/>
    </row>
    <row r="52" spans="1:12" ht="12" customHeight="1">
      <c r="A52" s="15"/>
      <c r="B52" s="551"/>
      <c r="C52" s="777" t="s">
        <v>578</v>
      </c>
      <c r="D52" s="800">
        <v>10</v>
      </c>
      <c r="E52" s="801">
        <v>7</v>
      </c>
      <c r="F52" s="801">
        <v>4</v>
      </c>
      <c r="G52" s="801">
        <v>3</v>
      </c>
      <c r="H52" s="802">
        <v>2</v>
      </c>
      <c r="I52" s="587"/>
      <c r="J52" s="54" t="str">
        <f t="shared" si="2"/>
        <v>&gt;100%</v>
      </c>
      <c r="K52" s="743"/>
      <c r="L52" s="15"/>
    </row>
    <row r="53" spans="1:12" ht="12.75">
      <c r="A53" s="15"/>
      <c r="B53" s="747"/>
      <c r="C53" s="574"/>
      <c r="D53" s="755"/>
      <c r="E53" s="757"/>
      <c r="F53" s="757"/>
      <c r="G53" s="757"/>
      <c r="H53" s="755"/>
      <c r="I53" s="757"/>
      <c r="J53" s="38"/>
      <c r="K53" s="747"/>
      <c r="L53" s="15"/>
    </row>
    <row r="54" spans="1:12" s="34" customFormat="1" ht="9" customHeight="1">
      <c r="A54" s="15"/>
      <c r="B54" s="15"/>
      <c r="C54" s="15"/>
      <c r="D54" s="15"/>
      <c r="E54" s="15"/>
      <c r="F54" s="15"/>
      <c r="G54" s="15"/>
      <c r="H54" s="15"/>
      <c r="I54" s="15"/>
      <c r="J54" s="15"/>
      <c r="K54" s="15"/>
      <c r="L54" s="15"/>
    </row>
    <row r="55" spans="1:12" s="799" customFormat="1">
      <c r="J55" s="196"/>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view="pageBreakPreview" zoomScale="85" zoomScaleNormal="100" zoomScaleSheetLayoutView="85" workbookViewId="0"/>
  </sheetViews>
  <sheetFormatPr defaultRowHeight="12"/>
  <cols>
    <col min="1" max="2" width="1.7109375" style="361" customWidth="1"/>
    <col min="3" max="3" width="47" style="361" customWidth="1"/>
    <col min="4" max="8" width="8.7109375" style="361" customWidth="1"/>
    <col min="9" max="9" width="1.7109375" style="361" customWidth="1"/>
    <col min="10" max="10" width="8.7109375" style="79"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ht="12.75">
      <c r="A2" s="15"/>
      <c r="B2" s="548"/>
      <c r="C2" s="36" t="s">
        <v>282</v>
      </c>
      <c r="D2" s="271" t="str">
        <f>+'Business KPIs'!D25</f>
        <v>Q1 '14</v>
      </c>
      <c r="E2" s="271" t="s">
        <v>497</v>
      </c>
      <c r="F2" s="271" t="s">
        <v>409</v>
      </c>
      <c r="G2" s="271" t="s">
        <v>393</v>
      </c>
      <c r="H2" s="271" t="s">
        <v>343</v>
      </c>
      <c r="I2" s="271"/>
      <c r="J2" s="38" t="s">
        <v>316</v>
      </c>
      <c r="K2" s="803"/>
      <c r="L2" s="15"/>
    </row>
    <row r="3" spans="1:12" ht="12.75">
      <c r="A3" s="15"/>
      <c r="B3" s="551"/>
      <c r="C3" s="555"/>
      <c r="D3" s="271"/>
      <c r="E3" s="168"/>
      <c r="F3" s="168"/>
      <c r="G3" s="168"/>
      <c r="H3" s="271"/>
      <c r="I3" s="168"/>
      <c r="J3" s="38" t="str">
        <f>+'Business KPIs'!J3</f>
        <v>Q1%</v>
      </c>
      <c r="K3" s="557"/>
      <c r="L3" s="15"/>
    </row>
    <row r="4" spans="1:12" ht="15.75">
      <c r="A4" s="15"/>
      <c r="B4" s="551"/>
      <c r="C4" s="555"/>
      <c r="D4" s="804"/>
      <c r="E4" s="805"/>
      <c r="F4" s="805"/>
      <c r="G4" s="805"/>
      <c r="H4" s="804"/>
      <c r="I4" s="805"/>
      <c r="J4" s="278"/>
      <c r="K4" s="743"/>
      <c r="L4" s="15"/>
    </row>
    <row r="5" spans="1:12" ht="12.75">
      <c r="A5" s="15"/>
      <c r="B5" s="551"/>
      <c r="C5" s="559" t="s">
        <v>304</v>
      </c>
      <c r="D5" s="806"/>
      <c r="E5" s="807"/>
      <c r="F5" s="807"/>
      <c r="G5" s="807"/>
      <c r="H5" s="808"/>
      <c r="I5" s="807"/>
      <c r="J5" s="186"/>
      <c r="K5" s="743"/>
      <c r="L5" s="15"/>
    </row>
    <row r="6" spans="1:12" ht="12.75">
      <c r="A6" s="15"/>
      <c r="B6" s="551"/>
      <c r="C6" s="574" t="s">
        <v>600</v>
      </c>
      <c r="D6" s="806">
        <v>3339</v>
      </c>
      <c r="E6" s="807">
        <v>3377</v>
      </c>
      <c r="F6" s="807">
        <v>3402</v>
      </c>
      <c r="G6" s="807">
        <v>3440</v>
      </c>
      <c r="H6" s="808">
        <v>3463</v>
      </c>
      <c r="I6" s="807"/>
      <c r="J6" s="72">
        <f t="shared" ref="J6:J25" si="0">+IFERROR(IF(D6*H6&lt;0,"n.m.",IF(D6/H6-1&gt;100%,"&gt;100%",D6/H6-1)),"n.m.")</f>
        <v>-3.5807103667340412E-2</v>
      </c>
      <c r="K6" s="743"/>
      <c r="L6" s="15"/>
    </row>
    <row r="7" spans="1:12" s="814" customFormat="1" ht="14.25">
      <c r="A7" s="15"/>
      <c r="B7" s="809"/>
      <c r="C7" s="580" t="s">
        <v>378</v>
      </c>
      <c r="D7" s="810">
        <v>562</v>
      </c>
      <c r="E7" s="811">
        <v>608</v>
      </c>
      <c r="F7" s="811">
        <v>658</v>
      </c>
      <c r="G7" s="811">
        <v>707</v>
      </c>
      <c r="H7" s="812">
        <v>773</v>
      </c>
      <c r="I7" s="811"/>
      <c r="J7" s="112">
        <f t="shared" si="0"/>
        <v>-0.27296248382923671</v>
      </c>
      <c r="K7" s="813"/>
      <c r="L7" s="15"/>
    </row>
    <row r="8" spans="1:12" ht="12.75">
      <c r="A8" s="15"/>
      <c r="B8" s="551"/>
      <c r="C8" s="574"/>
      <c r="D8" s="815"/>
      <c r="E8" s="816"/>
      <c r="F8" s="816"/>
      <c r="G8" s="816"/>
      <c r="H8" s="817"/>
      <c r="I8" s="816"/>
      <c r="J8" s="72"/>
      <c r="K8" s="798"/>
      <c r="L8" s="15"/>
    </row>
    <row r="9" spans="1:12" s="595" customFormat="1" ht="12.75">
      <c r="A9" s="15"/>
      <c r="B9" s="551"/>
      <c r="C9" s="686" t="s">
        <v>228</v>
      </c>
      <c r="D9" s="818"/>
      <c r="E9" s="819"/>
      <c r="F9" s="819"/>
      <c r="G9" s="819"/>
      <c r="H9" s="820"/>
      <c r="I9" s="819"/>
      <c r="J9" s="54"/>
      <c r="K9" s="821"/>
      <c r="L9" s="15"/>
    </row>
    <row r="10" spans="1:12" ht="12.75">
      <c r="A10" s="15"/>
      <c r="B10" s="551"/>
      <c r="C10" s="574"/>
      <c r="D10" s="815"/>
      <c r="E10" s="816"/>
      <c r="F10" s="816"/>
      <c r="G10" s="816"/>
      <c r="H10" s="817"/>
      <c r="I10" s="816"/>
      <c r="J10" s="72"/>
      <c r="K10" s="798"/>
      <c r="L10" s="15"/>
    </row>
    <row r="11" spans="1:12" ht="12.75">
      <c r="A11" s="15"/>
      <c r="B11" s="551"/>
      <c r="C11" s="559" t="s">
        <v>558</v>
      </c>
      <c r="D11" s="822"/>
      <c r="E11" s="823"/>
      <c r="F11" s="823"/>
      <c r="G11" s="823"/>
      <c r="H11" s="824"/>
      <c r="I11" s="825"/>
      <c r="J11" s="72"/>
      <c r="K11" s="743"/>
      <c r="L11" s="15"/>
    </row>
    <row r="12" spans="1:12" ht="12.75">
      <c r="A12" s="15"/>
      <c r="B12" s="551"/>
      <c r="C12" s="612" t="s">
        <v>219</v>
      </c>
      <c r="D12" s="826">
        <v>514</v>
      </c>
      <c r="E12" s="827">
        <v>528</v>
      </c>
      <c r="F12" s="827">
        <v>541</v>
      </c>
      <c r="G12" s="827">
        <v>554</v>
      </c>
      <c r="H12" s="828">
        <v>570</v>
      </c>
      <c r="I12" s="827"/>
      <c r="J12" s="72">
        <f t="shared" si="0"/>
        <v>-9.8245614035087692E-2</v>
      </c>
      <c r="K12" s="798"/>
      <c r="L12" s="15"/>
    </row>
    <row r="13" spans="1:12" ht="12.75">
      <c r="A13" s="15"/>
      <c r="B13" s="551"/>
      <c r="C13" s="612" t="s">
        <v>220</v>
      </c>
      <c r="D13" s="826">
        <v>301</v>
      </c>
      <c r="E13" s="827">
        <v>297</v>
      </c>
      <c r="F13" s="827">
        <v>294</v>
      </c>
      <c r="G13" s="827">
        <v>291</v>
      </c>
      <c r="H13" s="828">
        <v>281</v>
      </c>
      <c r="I13" s="827"/>
      <c r="J13" s="72">
        <f t="shared" si="0"/>
        <v>7.1174377224199281E-2</v>
      </c>
      <c r="K13" s="798"/>
      <c r="L13" s="15"/>
    </row>
    <row r="14" spans="1:12" s="814" customFormat="1" ht="12.75">
      <c r="A14" s="15"/>
      <c r="B14" s="809"/>
      <c r="C14" s="580" t="s">
        <v>221</v>
      </c>
      <c r="D14" s="581">
        <v>250</v>
      </c>
      <c r="E14" s="582">
        <v>250</v>
      </c>
      <c r="F14" s="582">
        <v>252</v>
      </c>
      <c r="G14" s="582">
        <v>252</v>
      </c>
      <c r="H14" s="583">
        <v>249</v>
      </c>
      <c r="I14" s="582"/>
      <c r="J14" s="112">
        <f t="shared" si="0"/>
        <v>4.0160642570281624E-3</v>
      </c>
      <c r="K14" s="829"/>
      <c r="L14" s="15"/>
    </row>
    <row r="15" spans="1:12" s="814" customFormat="1" ht="12.75">
      <c r="A15" s="15"/>
      <c r="B15" s="809"/>
      <c r="C15" s="580" t="s">
        <v>539</v>
      </c>
      <c r="D15" s="581">
        <v>51</v>
      </c>
      <c r="E15" s="582">
        <v>46</v>
      </c>
      <c r="F15" s="582">
        <v>42</v>
      </c>
      <c r="G15" s="582">
        <v>39</v>
      </c>
      <c r="H15" s="583">
        <v>32</v>
      </c>
      <c r="I15" s="582"/>
      <c r="J15" s="112">
        <f t="shared" si="0"/>
        <v>0.59375</v>
      </c>
      <c r="K15" s="829"/>
      <c r="L15" s="15"/>
    </row>
    <row r="16" spans="1:12" s="814" customFormat="1" ht="12.75">
      <c r="A16" s="15"/>
      <c r="B16" s="809"/>
      <c r="C16" s="580" t="s">
        <v>255</v>
      </c>
      <c r="D16" s="581">
        <v>106</v>
      </c>
      <c r="E16" s="582">
        <v>113</v>
      </c>
      <c r="F16" s="582">
        <v>120</v>
      </c>
      <c r="G16" s="582">
        <v>127</v>
      </c>
      <c r="H16" s="583">
        <v>135</v>
      </c>
      <c r="I16" s="582"/>
      <c r="J16" s="112">
        <f t="shared" si="0"/>
        <v>-0.21481481481481479</v>
      </c>
      <c r="K16" s="829"/>
      <c r="L16" s="15"/>
    </row>
    <row r="17" spans="1:12" s="814" customFormat="1" ht="12.75">
      <c r="A17" s="15"/>
      <c r="B17" s="809"/>
      <c r="C17" s="830"/>
      <c r="D17" s="581"/>
      <c r="E17" s="582"/>
      <c r="F17" s="582"/>
      <c r="G17" s="582"/>
      <c r="H17" s="583"/>
      <c r="I17" s="582"/>
      <c r="J17" s="112"/>
      <c r="K17" s="829"/>
      <c r="L17" s="15"/>
    </row>
    <row r="18" spans="1:12" s="814" customFormat="1" ht="12.75">
      <c r="A18" s="15"/>
      <c r="B18" s="809"/>
      <c r="C18" s="559" t="s">
        <v>559</v>
      </c>
      <c r="D18" s="581"/>
      <c r="E18" s="582"/>
      <c r="F18" s="582"/>
      <c r="G18" s="582"/>
      <c r="H18" s="583"/>
      <c r="I18" s="582"/>
      <c r="J18" s="112"/>
      <c r="K18" s="829"/>
      <c r="L18" s="15"/>
    </row>
    <row r="19" spans="1:12" ht="12.75">
      <c r="A19" s="15"/>
      <c r="B19" s="551"/>
      <c r="C19" s="612" t="s">
        <v>222</v>
      </c>
      <c r="D19" s="826">
        <v>65</v>
      </c>
      <c r="E19" s="827">
        <v>66</v>
      </c>
      <c r="F19" s="827">
        <v>67</v>
      </c>
      <c r="G19" s="827">
        <v>68</v>
      </c>
      <c r="H19" s="828">
        <v>69</v>
      </c>
      <c r="I19" s="827"/>
      <c r="J19" s="72">
        <f t="shared" si="0"/>
        <v>-5.7971014492753659E-2</v>
      </c>
      <c r="K19" s="798"/>
      <c r="L19" s="15"/>
    </row>
    <row r="20" spans="1:12" ht="12.75">
      <c r="A20" s="15"/>
      <c r="B20" s="551"/>
      <c r="C20" s="612" t="s">
        <v>223</v>
      </c>
      <c r="D20" s="826">
        <v>12</v>
      </c>
      <c r="E20" s="827">
        <v>11</v>
      </c>
      <c r="F20" s="827">
        <v>11</v>
      </c>
      <c r="G20" s="827">
        <v>11</v>
      </c>
      <c r="H20" s="828">
        <v>12</v>
      </c>
      <c r="I20" s="827"/>
      <c r="J20" s="72">
        <f t="shared" si="0"/>
        <v>0</v>
      </c>
      <c r="K20" s="798"/>
      <c r="L20" s="15"/>
    </row>
    <row r="21" spans="1:12" s="814" customFormat="1" ht="12.75">
      <c r="A21" s="15"/>
      <c r="B21" s="809"/>
      <c r="C21" s="580" t="s">
        <v>254</v>
      </c>
      <c r="D21" s="581">
        <v>4</v>
      </c>
      <c r="E21" s="582">
        <v>4</v>
      </c>
      <c r="F21" s="582">
        <v>5</v>
      </c>
      <c r="G21" s="582">
        <v>5</v>
      </c>
      <c r="H21" s="583">
        <v>5</v>
      </c>
      <c r="I21" s="582"/>
      <c r="J21" s="112">
        <f t="shared" si="0"/>
        <v>-0.19999999999999996</v>
      </c>
      <c r="K21" s="829"/>
      <c r="L21" s="15"/>
    </row>
    <row r="22" spans="1:12" ht="12.75">
      <c r="A22" s="15"/>
      <c r="B22" s="551"/>
      <c r="C22" s="831"/>
      <c r="D22" s="826"/>
      <c r="E22" s="827"/>
      <c r="F22" s="827"/>
      <c r="G22" s="827"/>
      <c r="H22" s="828"/>
      <c r="I22" s="827"/>
      <c r="J22" s="72"/>
      <c r="K22" s="798"/>
      <c r="L22" s="15"/>
    </row>
    <row r="23" spans="1:12" s="595" customFormat="1" ht="12.75">
      <c r="A23" s="15"/>
      <c r="B23" s="551"/>
      <c r="C23" s="559" t="s">
        <v>557</v>
      </c>
      <c r="D23" s="832">
        <v>274</v>
      </c>
      <c r="E23" s="833">
        <v>277</v>
      </c>
      <c r="F23" s="833">
        <v>284</v>
      </c>
      <c r="G23" s="833">
        <v>286</v>
      </c>
      <c r="H23" s="834">
        <v>288</v>
      </c>
      <c r="I23" s="833"/>
      <c r="J23" s="54">
        <f t="shared" si="0"/>
        <v>-4.861111111111116E-2</v>
      </c>
      <c r="K23" s="821"/>
      <c r="L23" s="15"/>
    </row>
    <row r="24" spans="1:12" s="595" customFormat="1" ht="12.75">
      <c r="A24" s="15"/>
      <c r="B24" s="551"/>
      <c r="C24" s="835"/>
      <c r="D24" s="836"/>
      <c r="E24" s="837"/>
      <c r="F24" s="837"/>
      <c r="G24" s="837"/>
      <c r="H24" s="838"/>
      <c r="I24" s="837"/>
      <c r="J24" s="703"/>
      <c r="K24" s="803"/>
      <c r="L24" s="15"/>
    </row>
    <row r="25" spans="1:12" s="595" customFormat="1" ht="14.25">
      <c r="A25" s="15"/>
      <c r="B25" s="551"/>
      <c r="C25" s="559" t="s">
        <v>560</v>
      </c>
      <c r="D25" s="839">
        <v>1071</v>
      </c>
      <c r="E25" s="840">
        <v>1075</v>
      </c>
      <c r="F25" s="841">
        <v>1087</v>
      </c>
      <c r="G25" s="840">
        <v>1093</v>
      </c>
      <c r="H25" s="842">
        <v>1093</v>
      </c>
      <c r="I25" s="843"/>
      <c r="J25" s="54">
        <f t="shared" si="0"/>
        <v>-2.0128087831655983E-2</v>
      </c>
      <c r="K25" s="803"/>
      <c r="L25" s="15"/>
    </row>
    <row r="26" spans="1:12" ht="12.75">
      <c r="A26" s="15"/>
      <c r="B26" s="551"/>
      <c r="C26" s="574"/>
      <c r="D26" s="844"/>
      <c r="E26" s="844"/>
      <c r="F26" s="844"/>
      <c r="G26" s="844"/>
      <c r="H26" s="844"/>
      <c r="I26" s="844"/>
      <c r="J26" s="845"/>
      <c r="K26" s="743"/>
      <c r="L26" s="15"/>
    </row>
    <row r="27" spans="1:12" s="34" customFormat="1" ht="9" customHeight="1">
      <c r="A27" s="15"/>
      <c r="B27" s="15"/>
      <c r="C27" s="15"/>
      <c r="D27" s="15"/>
      <c r="E27" s="15"/>
      <c r="F27" s="15"/>
      <c r="G27" s="15"/>
      <c r="H27" s="15"/>
      <c r="I27" s="15"/>
      <c r="J27" s="15"/>
      <c r="K27" s="15"/>
      <c r="L27" s="15"/>
    </row>
    <row r="28" spans="1:12" s="644" customFormat="1" ht="14.25">
      <c r="A28" s="846"/>
      <c r="B28" s="11" t="s">
        <v>379</v>
      </c>
      <c r="C28" s="847"/>
      <c r="D28" s="4"/>
      <c r="E28" s="848"/>
      <c r="F28" s="848"/>
      <c r="G28" s="848"/>
      <c r="H28" s="4"/>
      <c r="I28" s="848"/>
      <c r="J28" s="7"/>
      <c r="K28" s="848"/>
      <c r="L28" s="846"/>
    </row>
    <row r="29" spans="1:12" ht="14.25">
      <c r="A29" s="846"/>
      <c r="B29" s="11" t="s">
        <v>538</v>
      </c>
      <c r="C29" s="849"/>
      <c r="D29" s="848"/>
      <c r="E29" s="848"/>
      <c r="F29" s="848"/>
      <c r="G29" s="848"/>
      <c r="H29" s="848"/>
      <c r="I29" s="848"/>
      <c r="J29" s="521"/>
      <c r="K29" s="848"/>
      <c r="L29" s="846"/>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view="pageBreakPreview" zoomScale="85" zoomScaleNormal="100" zoomScaleSheetLayoutView="85" workbookViewId="0"/>
  </sheetViews>
  <sheetFormatPr defaultRowHeight="12"/>
  <cols>
    <col min="1" max="2" width="1.7109375" style="361" customWidth="1"/>
    <col min="3" max="3" width="47" style="361" customWidth="1"/>
    <col min="4" max="8" width="8.7109375" style="361" customWidth="1"/>
    <col min="9" max="9" width="1.7109375" style="361" customWidth="1"/>
    <col min="10" max="10" width="8.7109375" style="361"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s="799" customFormat="1" ht="12.75">
      <c r="A2" s="15"/>
      <c r="B2" s="548"/>
      <c r="C2" s="36" t="s">
        <v>173</v>
      </c>
      <c r="D2" s="271" t="str">
        <f>+'NetCo KPIs'!D2</f>
        <v>Q1 '14</v>
      </c>
      <c r="E2" s="271" t="s">
        <v>497</v>
      </c>
      <c r="F2" s="271" t="s">
        <v>409</v>
      </c>
      <c r="G2" s="271" t="s">
        <v>393</v>
      </c>
      <c r="H2" s="271" t="s">
        <v>343</v>
      </c>
      <c r="I2" s="271"/>
      <c r="J2" s="38" t="s">
        <v>316</v>
      </c>
      <c r="K2" s="850"/>
      <c r="L2" s="15"/>
    </row>
    <row r="3" spans="1:12" s="799" customFormat="1" ht="12.75">
      <c r="A3" s="15"/>
      <c r="B3" s="851"/>
      <c r="C3" s="41" t="s">
        <v>540</v>
      </c>
      <c r="D3" s="271"/>
      <c r="E3" s="271"/>
      <c r="F3" s="271"/>
      <c r="G3" s="279"/>
      <c r="H3" s="271"/>
      <c r="I3" s="279"/>
      <c r="J3" s="271" t="str">
        <f>+'NetCo KPIs'!J3</f>
        <v>Q1%</v>
      </c>
      <c r="K3" s="755"/>
      <c r="L3" s="15"/>
    </row>
    <row r="4" spans="1:12" s="799" customFormat="1" ht="12.75">
      <c r="A4" s="15"/>
      <c r="B4" s="551"/>
      <c r="C4" s="555"/>
      <c r="D4" s="852"/>
      <c r="E4" s="852"/>
      <c r="F4" s="852"/>
      <c r="G4" s="852"/>
      <c r="H4" s="852"/>
      <c r="I4" s="852"/>
      <c r="J4" s="852"/>
      <c r="K4" s="743"/>
      <c r="L4" s="15"/>
    </row>
    <row r="5" spans="1:12" s="799" customFormat="1" ht="12.75">
      <c r="A5" s="15"/>
      <c r="B5" s="747"/>
      <c r="C5" s="574" t="s">
        <v>380</v>
      </c>
      <c r="D5" s="815">
        <v>5.6</v>
      </c>
      <c r="E5" s="816">
        <v>6</v>
      </c>
      <c r="F5" s="816">
        <v>6.3</v>
      </c>
      <c r="G5" s="816">
        <v>6.4</v>
      </c>
      <c r="H5" s="817">
        <v>6.2</v>
      </c>
      <c r="I5" s="816"/>
      <c r="J5" s="72">
        <f t="shared" ref="J5" si="0">+IFERROR(IF(D5*H5&lt;0,"n.m.",IF(D5/H5-1&gt;100%,"&gt;100%",D5/H5-1)),"n.m.")</f>
        <v>-9.6774193548387233E-2</v>
      </c>
      <c r="K5" s="747"/>
      <c r="L5" s="15"/>
    </row>
    <row r="6" spans="1:12" s="799" customFormat="1" ht="12.75">
      <c r="A6" s="15"/>
      <c r="B6" s="747"/>
      <c r="C6" s="574"/>
      <c r="D6" s="815"/>
      <c r="E6" s="816"/>
      <c r="F6" s="816"/>
      <c r="G6" s="816"/>
      <c r="H6" s="817"/>
      <c r="I6" s="816"/>
      <c r="J6" s="72"/>
      <c r="K6" s="747"/>
      <c r="L6" s="15"/>
    </row>
    <row r="7" spans="1:12" s="799" customFormat="1" ht="12.75">
      <c r="A7" s="15"/>
      <c r="B7" s="747"/>
      <c r="C7" s="752" t="s">
        <v>381</v>
      </c>
      <c r="D7" s="815">
        <v>4</v>
      </c>
      <c r="E7" s="816">
        <v>3.9</v>
      </c>
      <c r="F7" s="816">
        <v>4</v>
      </c>
      <c r="G7" s="816">
        <v>3.8</v>
      </c>
      <c r="H7" s="817">
        <v>3.9</v>
      </c>
      <c r="I7" s="816"/>
      <c r="J7" s="72">
        <f t="shared" ref="J7" si="1">+IFERROR(IF(D7*H7&lt;0,"n.m.",IF(D7/H7-1&gt;100%,"&gt;100%",D7/H7-1)),"n.m.")</f>
        <v>2.5641025641025772E-2</v>
      </c>
      <c r="K7" s="747"/>
      <c r="L7" s="15"/>
    </row>
    <row r="8" spans="1:12" s="799" customFormat="1" ht="12.75">
      <c r="A8" s="15"/>
      <c r="B8" s="551"/>
      <c r="C8" s="555"/>
      <c r="D8" s="853"/>
      <c r="E8" s="853"/>
      <c r="F8" s="854"/>
      <c r="G8" s="854"/>
      <c r="H8" s="853"/>
      <c r="I8" s="854"/>
      <c r="J8" s="853"/>
      <c r="K8" s="743"/>
      <c r="L8" s="15"/>
    </row>
    <row r="9" spans="1:12" s="34" customFormat="1" ht="9" customHeight="1">
      <c r="A9" s="15"/>
      <c r="B9" s="15"/>
      <c r="C9" s="15"/>
      <c r="D9" s="15"/>
      <c r="E9" s="15"/>
      <c r="F9" s="15"/>
      <c r="G9" s="15"/>
      <c r="H9" s="15"/>
      <c r="I9" s="15"/>
      <c r="J9" s="15"/>
      <c r="K9" s="15"/>
      <c r="L9" s="15"/>
    </row>
    <row r="10" spans="1:12" s="799" customFormat="1">
      <c r="A10" s="855"/>
      <c r="B10" s="855"/>
      <c r="C10" s="855"/>
      <c r="D10" s="855"/>
      <c r="E10" s="855"/>
      <c r="F10" s="855"/>
      <c r="G10" s="855"/>
      <c r="H10" s="855"/>
      <c r="I10" s="855"/>
      <c r="J10" s="855"/>
      <c r="K10" s="855"/>
      <c r="L10" s="85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view="pageBreakPreview" zoomScale="85" zoomScaleNormal="100" zoomScaleSheetLayoutView="85" workbookViewId="0"/>
  </sheetViews>
  <sheetFormatPr defaultRowHeight="12"/>
  <cols>
    <col min="1" max="2" width="1.7109375" style="361" customWidth="1"/>
    <col min="3" max="3" width="47" style="361" customWidth="1"/>
    <col min="4" max="8" width="8.7109375" style="361" customWidth="1"/>
    <col min="9" max="9" width="1.7109375" style="361" customWidth="1"/>
    <col min="10" max="10" width="8.7109375" style="79" customWidth="1"/>
    <col min="11" max="12" width="1.7109375" style="361" customWidth="1"/>
    <col min="13" max="16384" width="9.140625" style="361"/>
  </cols>
  <sheetData>
    <row r="1" spans="1:12" s="34" customFormat="1" ht="9" customHeight="1">
      <c r="A1" s="15"/>
      <c r="B1" s="15"/>
      <c r="C1" s="15"/>
      <c r="D1" s="15"/>
      <c r="E1" s="15"/>
      <c r="F1" s="15"/>
      <c r="G1" s="15"/>
      <c r="H1" s="15"/>
      <c r="I1" s="15"/>
      <c r="J1" s="15"/>
      <c r="K1" s="15"/>
      <c r="L1" s="15"/>
    </row>
    <row r="2" spans="1:12" ht="12.75">
      <c r="A2" s="15"/>
      <c r="B2" s="856"/>
      <c r="C2" s="36" t="s">
        <v>417</v>
      </c>
      <c r="D2" s="270" t="str">
        <f>+'iBasis KPIs'!D2</f>
        <v>Q1 '14</v>
      </c>
      <c r="E2" s="270" t="s">
        <v>497</v>
      </c>
      <c r="F2" s="857" t="s">
        <v>409</v>
      </c>
      <c r="G2" s="857" t="s">
        <v>393</v>
      </c>
      <c r="H2" s="270" t="s">
        <v>343</v>
      </c>
      <c r="I2" s="270"/>
      <c r="J2" s="320" t="s">
        <v>316</v>
      </c>
      <c r="K2" s="858"/>
      <c r="L2" s="15"/>
    </row>
    <row r="3" spans="1:12" ht="12.75">
      <c r="A3" s="15"/>
      <c r="B3" s="859"/>
      <c r="C3" s="860"/>
      <c r="D3" s="270"/>
      <c r="E3" s="274"/>
      <c r="F3" s="274"/>
      <c r="G3" s="274"/>
      <c r="H3" s="270"/>
      <c r="I3" s="281"/>
      <c r="J3" s="320" t="str">
        <f>+'Consumer Mobile KPIs'!J3</f>
        <v>Q1%</v>
      </c>
      <c r="K3" s="861"/>
      <c r="L3" s="15"/>
    </row>
    <row r="4" spans="1:12" ht="12.75">
      <c r="A4" s="15"/>
      <c r="B4" s="859"/>
      <c r="C4" s="860"/>
      <c r="D4" s="274"/>
      <c r="E4" s="270"/>
      <c r="F4" s="857"/>
      <c r="G4" s="857"/>
      <c r="H4" s="274"/>
      <c r="I4" s="270"/>
      <c r="J4" s="49"/>
      <c r="K4" s="861"/>
      <c r="L4" s="15"/>
    </row>
    <row r="5" spans="1:12" ht="14.25">
      <c r="A5" s="15"/>
      <c r="B5" s="859"/>
      <c r="C5" s="862" t="s">
        <v>40</v>
      </c>
      <c r="D5" s="863"/>
      <c r="E5" s="864"/>
      <c r="F5" s="865"/>
      <c r="G5" s="865"/>
      <c r="H5" s="866"/>
      <c r="I5" s="867"/>
      <c r="J5" s="868"/>
      <c r="K5" s="861"/>
      <c r="L5" s="15"/>
    </row>
    <row r="6" spans="1:12" ht="12.75">
      <c r="A6" s="15"/>
      <c r="B6" s="869"/>
      <c r="C6" s="870" t="s">
        <v>235</v>
      </c>
      <c r="D6" s="871" t="s">
        <v>499</v>
      </c>
      <c r="E6" s="872">
        <v>0.161</v>
      </c>
      <c r="F6" s="873">
        <v>0.154</v>
      </c>
      <c r="G6" s="873">
        <v>0.153</v>
      </c>
      <c r="H6" s="874">
        <v>0.151</v>
      </c>
      <c r="I6" s="872"/>
      <c r="J6" s="363"/>
      <c r="K6" s="861"/>
      <c r="L6" s="15"/>
    </row>
    <row r="7" spans="1:12" ht="12.75">
      <c r="A7" s="15"/>
      <c r="B7" s="859"/>
      <c r="C7" s="860"/>
      <c r="D7" s="875"/>
      <c r="E7" s="876"/>
      <c r="F7" s="877"/>
      <c r="G7" s="877"/>
      <c r="H7" s="878"/>
      <c r="I7" s="879"/>
      <c r="J7" s="363"/>
      <c r="K7" s="861"/>
      <c r="L7" s="15"/>
    </row>
    <row r="8" spans="1:12" ht="12.75">
      <c r="A8" s="15"/>
      <c r="B8" s="880"/>
      <c r="C8" s="862" t="s">
        <v>208</v>
      </c>
      <c r="D8" s="748">
        <f>D9+D10</f>
        <v>25453</v>
      </c>
      <c r="E8" s="881">
        <f>E9+E10</f>
        <v>24946</v>
      </c>
      <c r="F8" s="882">
        <f>F9+F10</f>
        <v>24803</v>
      </c>
      <c r="G8" s="882">
        <f>G9+G10</f>
        <v>24426</v>
      </c>
      <c r="H8" s="883">
        <f>H9+H10</f>
        <v>23947</v>
      </c>
      <c r="I8" s="881"/>
      <c r="J8" s="329">
        <f t="shared" ref="J8:J33" si="0">+IFERROR(IF(D8*H8&lt;0,"n.m.",IF(D8/H8-1&gt;100%,"&gt;100%",D8/H8-1)),"n.m.")</f>
        <v>6.2888879609136916E-2</v>
      </c>
      <c r="K8" s="861"/>
      <c r="L8" s="15"/>
    </row>
    <row r="9" spans="1:12" ht="12.75">
      <c r="A9" s="15"/>
      <c r="B9" s="869"/>
      <c r="C9" s="870" t="s">
        <v>199</v>
      </c>
      <c r="D9" s="746">
        <v>8790</v>
      </c>
      <c r="E9" s="884">
        <v>8593</v>
      </c>
      <c r="F9" s="885">
        <v>8339</v>
      </c>
      <c r="G9" s="885">
        <v>8132</v>
      </c>
      <c r="H9" s="886">
        <v>7922</v>
      </c>
      <c r="I9" s="884"/>
      <c r="J9" s="326">
        <f t="shared" si="0"/>
        <v>0.10956829083564745</v>
      </c>
      <c r="K9" s="861"/>
      <c r="L9" s="15"/>
    </row>
    <row r="10" spans="1:12" ht="14.25">
      <c r="A10" s="15"/>
      <c r="B10" s="869"/>
      <c r="C10" s="870" t="s">
        <v>339</v>
      </c>
      <c r="D10" s="746">
        <v>16663</v>
      </c>
      <c r="E10" s="884">
        <v>16353</v>
      </c>
      <c r="F10" s="885">
        <v>16464</v>
      </c>
      <c r="G10" s="885">
        <v>16294</v>
      </c>
      <c r="H10" s="886">
        <v>16025</v>
      </c>
      <c r="I10" s="884"/>
      <c r="J10" s="326">
        <f t="shared" si="0"/>
        <v>3.9812792511700446E-2</v>
      </c>
      <c r="K10" s="861"/>
      <c r="L10" s="15"/>
    </row>
    <row r="11" spans="1:12" ht="14.25">
      <c r="A11" s="15"/>
      <c r="B11" s="869"/>
      <c r="C11" s="887" t="s">
        <v>342</v>
      </c>
      <c r="D11" s="888">
        <v>0.89</v>
      </c>
      <c r="E11" s="889">
        <v>0.9</v>
      </c>
      <c r="F11" s="890">
        <v>0.89</v>
      </c>
      <c r="G11" s="890">
        <v>0.89</v>
      </c>
      <c r="H11" s="891">
        <v>0.89</v>
      </c>
      <c r="I11" s="889"/>
      <c r="J11" s="326"/>
      <c r="K11" s="861"/>
      <c r="L11" s="15"/>
    </row>
    <row r="12" spans="1:12" ht="12.75">
      <c r="A12" s="15"/>
      <c r="B12" s="869"/>
      <c r="C12" s="887"/>
      <c r="D12" s="892"/>
      <c r="E12" s="893"/>
      <c r="F12" s="894"/>
      <c r="G12" s="894"/>
      <c r="H12" s="895"/>
      <c r="I12" s="893"/>
      <c r="J12" s="326"/>
      <c r="K12" s="861"/>
      <c r="L12" s="15"/>
    </row>
    <row r="13" spans="1:12" ht="12.75">
      <c r="A13" s="15"/>
      <c r="B13" s="869"/>
      <c r="C13" s="862" t="s">
        <v>305</v>
      </c>
      <c r="D13" s="748">
        <f t="shared" ref="D13:E15" si="1">D8-E8</f>
        <v>507</v>
      </c>
      <c r="E13" s="881">
        <f t="shared" si="1"/>
        <v>143</v>
      </c>
      <c r="F13" s="882">
        <f t="shared" ref="F13:F15" si="2">F8-G8</f>
        <v>377</v>
      </c>
      <c r="G13" s="882">
        <f t="shared" ref="G13:G15" si="3">G8-H8</f>
        <v>479</v>
      </c>
      <c r="H13" s="883">
        <f>+H14+H15</f>
        <v>547</v>
      </c>
      <c r="I13" s="881"/>
      <c r="J13" s="329">
        <f t="shared" si="0"/>
        <v>-7.312614259597805E-2</v>
      </c>
      <c r="K13" s="861"/>
      <c r="L13" s="15"/>
    </row>
    <row r="14" spans="1:12" ht="12.75">
      <c r="A14" s="15"/>
      <c r="B14" s="869"/>
      <c r="C14" s="870" t="s">
        <v>199</v>
      </c>
      <c r="D14" s="746">
        <v>197</v>
      </c>
      <c r="E14" s="884">
        <f t="shared" si="1"/>
        <v>254</v>
      </c>
      <c r="F14" s="885">
        <f t="shared" si="2"/>
        <v>207</v>
      </c>
      <c r="G14" s="885">
        <f t="shared" si="3"/>
        <v>210</v>
      </c>
      <c r="H14" s="886">
        <v>265</v>
      </c>
      <c r="I14" s="884"/>
      <c r="J14" s="326">
        <f t="shared" si="0"/>
        <v>-0.25660377358490571</v>
      </c>
      <c r="K14" s="861"/>
      <c r="L14" s="15"/>
    </row>
    <row r="15" spans="1:12" ht="14.25">
      <c r="A15" s="15"/>
      <c r="B15" s="869"/>
      <c r="C15" s="870" t="s">
        <v>339</v>
      </c>
      <c r="D15" s="746">
        <v>310</v>
      </c>
      <c r="E15" s="884">
        <f t="shared" si="1"/>
        <v>-111</v>
      </c>
      <c r="F15" s="885">
        <f t="shared" si="2"/>
        <v>170</v>
      </c>
      <c r="G15" s="885">
        <f t="shared" si="3"/>
        <v>269</v>
      </c>
      <c r="H15" s="886">
        <v>282</v>
      </c>
      <c r="I15" s="884"/>
      <c r="J15" s="326">
        <f t="shared" si="0"/>
        <v>9.9290780141843893E-2</v>
      </c>
      <c r="K15" s="861"/>
      <c r="L15" s="15"/>
    </row>
    <row r="16" spans="1:12" ht="12.75">
      <c r="A16" s="15"/>
      <c r="B16" s="859"/>
      <c r="C16" s="860"/>
      <c r="D16" s="892"/>
      <c r="E16" s="893"/>
      <c r="F16" s="894"/>
      <c r="G16" s="894"/>
      <c r="H16" s="895"/>
      <c r="I16" s="893"/>
      <c r="J16" s="326"/>
      <c r="K16" s="861"/>
      <c r="L16" s="15"/>
    </row>
    <row r="17" spans="1:12" ht="12.75">
      <c r="A17" s="15"/>
      <c r="B17" s="869"/>
      <c r="C17" s="862" t="s">
        <v>256</v>
      </c>
      <c r="D17" s="896">
        <v>731</v>
      </c>
      <c r="E17" s="897">
        <v>759</v>
      </c>
      <c r="F17" s="898">
        <v>752</v>
      </c>
      <c r="G17" s="898">
        <v>764</v>
      </c>
      <c r="H17" s="899">
        <v>714</v>
      </c>
      <c r="I17" s="897"/>
      <c r="J17" s="329">
        <f t="shared" si="0"/>
        <v>2.3809523809523725E-2</v>
      </c>
      <c r="K17" s="861"/>
      <c r="L17" s="15"/>
    </row>
    <row r="18" spans="1:12" ht="12.75">
      <c r="A18" s="15"/>
      <c r="B18" s="869"/>
      <c r="C18" s="860"/>
      <c r="D18" s="900"/>
      <c r="E18" s="901"/>
      <c r="F18" s="902"/>
      <c r="G18" s="902"/>
      <c r="H18" s="903"/>
      <c r="I18" s="901"/>
      <c r="J18" s="904"/>
      <c r="K18" s="861"/>
      <c r="L18" s="15"/>
    </row>
    <row r="19" spans="1:12" ht="14.25">
      <c r="A19" s="15"/>
      <c r="B19" s="869"/>
      <c r="C19" s="862" t="s">
        <v>340</v>
      </c>
      <c r="D19" s="896">
        <v>10</v>
      </c>
      <c r="E19" s="897">
        <v>10</v>
      </c>
      <c r="F19" s="898">
        <v>10</v>
      </c>
      <c r="G19" s="898">
        <v>11</v>
      </c>
      <c r="H19" s="899">
        <v>10</v>
      </c>
      <c r="I19" s="897"/>
      <c r="J19" s="329">
        <f t="shared" si="0"/>
        <v>0</v>
      </c>
      <c r="K19" s="861"/>
      <c r="L19" s="15"/>
    </row>
    <row r="20" spans="1:12" ht="12.75">
      <c r="A20" s="15"/>
      <c r="B20" s="869"/>
      <c r="C20" s="870" t="s">
        <v>199</v>
      </c>
      <c r="D20" s="905">
        <v>19</v>
      </c>
      <c r="E20" s="906">
        <v>20</v>
      </c>
      <c r="F20" s="907">
        <v>20</v>
      </c>
      <c r="G20" s="907">
        <v>20</v>
      </c>
      <c r="H20" s="908">
        <v>20</v>
      </c>
      <c r="I20" s="906"/>
      <c r="J20" s="326">
        <f t="shared" si="0"/>
        <v>-5.0000000000000044E-2</v>
      </c>
      <c r="K20" s="861"/>
      <c r="L20" s="15"/>
    </row>
    <row r="21" spans="1:12" ht="14.25">
      <c r="A21" s="15"/>
      <c r="B21" s="869"/>
      <c r="C21" s="909" t="s">
        <v>339</v>
      </c>
      <c r="D21" s="905">
        <v>5</v>
      </c>
      <c r="E21" s="906">
        <v>5</v>
      </c>
      <c r="F21" s="907">
        <v>5</v>
      </c>
      <c r="G21" s="907">
        <v>6</v>
      </c>
      <c r="H21" s="908">
        <v>5</v>
      </c>
      <c r="I21" s="906"/>
      <c r="J21" s="326">
        <f t="shared" si="0"/>
        <v>0</v>
      </c>
      <c r="K21" s="861"/>
      <c r="L21" s="15"/>
    </row>
    <row r="22" spans="1:12" ht="12.75">
      <c r="A22" s="15"/>
      <c r="B22" s="869"/>
      <c r="C22" s="860"/>
      <c r="D22" s="892"/>
      <c r="E22" s="893"/>
      <c r="F22" s="894"/>
      <c r="G22" s="894"/>
      <c r="H22" s="895"/>
      <c r="I22" s="893"/>
      <c r="J22" s="326"/>
      <c r="K22" s="861"/>
      <c r="L22" s="15"/>
    </row>
    <row r="23" spans="1:12" ht="12.75">
      <c r="A23" s="15"/>
      <c r="B23" s="869"/>
      <c r="C23" s="862" t="s">
        <v>205</v>
      </c>
      <c r="D23" s="910">
        <v>9950</v>
      </c>
      <c r="E23" s="911">
        <v>9824</v>
      </c>
      <c r="F23" s="912">
        <v>9381</v>
      </c>
      <c r="G23" s="912">
        <v>9491</v>
      </c>
      <c r="H23" s="913">
        <v>9098</v>
      </c>
      <c r="I23" s="911"/>
      <c r="J23" s="329">
        <f t="shared" si="0"/>
        <v>9.3646955374807606E-2</v>
      </c>
      <c r="K23" s="861"/>
      <c r="L23" s="15"/>
    </row>
    <row r="24" spans="1:12" ht="12.75">
      <c r="A24" s="15"/>
      <c r="B24" s="869"/>
      <c r="C24" s="860"/>
      <c r="D24" s="892"/>
      <c r="E24" s="893"/>
      <c r="F24" s="894"/>
      <c r="G24" s="894"/>
      <c r="H24" s="895"/>
      <c r="I24" s="893"/>
      <c r="J24" s="326"/>
      <c r="K24" s="861"/>
      <c r="L24" s="15"/>
    </row>
    <row r="25" spans="1:12" ht="14.25">
      <c r="A25" s="15"/>
      <c r="B25" s="869"/>
      <c r="C25" s="862" t="s">
        <v>341</v>
      </c>
      <c r="D25" s="748">
        <v>133</v>
      </c>
      <c r="E25" s="881">
        <v>133</v>
      </c>
      <c r="F25" s="882">
        <v>129</v>
      </c>
      <c r="G25" s="882">
        <v>133</v>
      </c>
      <c r="H25" s="883">
        <v>130</v>
      </c>
      <c r="I25" s="881"/>
      <c r="J25" s="329">
        <f t="shared" si="0"/>
        <v>2.3076923076922995E-2</v>
      </c>
      <c r="K25" s="861"/>
      <c r="L25" s="15"/>
    </row>
    <row r="26" spans="1:12" ht="12.75">
      <c r="A26" s="15"/>
      <c r="B26" s="869"/>
      <c r="C26" s="870" t="s">
        <v>199</v>
      </c>
      <c r="D26" s="746">
        <v>225</v>
      </c>
      <c r="E26" s="884">
        <v>229</v>
      </c>
      <c r="F26" s="885">
        <v>226</v>
      </c>
      <c r="G26" s="885">
        <v>234</v>
      </c>
      <c r="H26" s="886">
        <v>226</v>
      </c>
      <c r="I26" s="884"/>
      <c r="J26" s="326">
        <f t="shared" si="0"/>
        <v>-4.4247787610619538E-3</v>
      </c>
      <c r="K26" s="861"/>
      <c r="L26" s="15"/>
    </row>
    <row r="27" spans="1:12" ht="14.25">
      <c r="A27" s="15"/>
      <c r="B27" s="869"/>
      <c r="C27" s="909" t="s">
        <v>339</v>
      </c>
      <c r="D27" s="746">
        <v>87</v>
      </c>
      <c r="E27" s="884">
        <v>86</v>
      </c>
      <c r="F27" s="885">
        <v>82</v>
      </c>
      <c r="G27" s="885">
        <v>85</v>
      </c>
      <c r="H27" s="886">
        <v>85</v>
      </c>
      <c r="I27" s="884"/>
      <c r="J27" s="326">
        <f t="shared" si="0"/>
        <v>2.3529411764705799E-2</v>
      </c>
      <c r="K27" s="861"/>
      <c r="L27" s="15"/>
    </row>
    <row r="28" spans="1:12" s="644" customFormat="1" ht="12.75">
      <c r="A28" s="15"/>
      <c r="B28" s="869"/>
      <c r="C28" s="860"/>
      <c r="D28" s="900"/>
      <c r="E28" s="901"/>
      <c r="F28" s="902"/>
      <c r="G28" s="902"/>
      <c r="H28" s="903"/>
      <c r="I28" s="901"/>
      <c r="J28" s="904"/>
      <c r="K28" s="914"/>
      <c r="L28" s="15"/>
    </row>
    <row r="29" spans="1:12" s="644" customFormat="1" ht="14.25">
      <c r="A29" s="15"/>
      <c r="B29" s="869"/>
      <c r="C29" s="862" t="s">
        <v>41</v>
      </c>
      <c r="D29" s="896">
        <v>59</v>
      </c>
      <c r="E29" s="897">
        <v>52</v>
      </c>
      <c r="F29" s="898">
        <v>52</v>
      </c>
      <c r="G29" s="898">
        <v>54</v>
      </c>
      <c r="H29" s="899">
        <v>54</v>
      </c>
      <c r="I29" s="897"/>
      <c r="J29" s="329">
        <f t="shared" si="0"/>
        <v>9.259259259259256E-2</v>
      </c>
      <c r="K29" s="861"/>
      <c r="L29" s="15"/>
    </row>
    <row r="30" spans="1:12" s="644" customFormat="1" ht="12.75">
      <c r="A30" s="15"/>
      <c r="B30" s="869"/>
      <c r="C30" s="860"/>
      <c r="D30" s="900"/>
      <c r="E30" s="901"/>
      <c r="F30" s="902"/>
      <c r="G30" s="902"/>
      <c r="H30" s="903"/>
      <c r="I30" s="901"/>
      <c r="J30" s="904"/>
      <c r="K30" s="861"/>
      <c r="L30" s="15"/>
    </row>
    <row r="31" spans="1:12" s="644" customFormat="1" ht="14.25">
      <c r="A31" s="15"/>
      <c r="B31" s="869"/>
      <c r="C31" s="915" t="s">
        <v>408</v>
      </c>
      <c r="D31" s="916">
        <v>0.23</v>
      </c>
      <c r="E31" s="917">
        <v>0.34</v>
      </c>
      <c r="F31" s="918">
        <v>0.28000000000000003</v>
      </c>
      <c r="G31" s="918">
        <v>0.24</v>
      </c>
      <c r="H31" s="919">
        <v>0.22</v>
      </c>
      <c r="I31" s="917"/>
      <c r="J31" s="329">
        <f t="shared" si="0"/>
        <v>4.5454545454545414E-2</v>
      </c>
      <c r="K31" s="861"/>
      <c r="L31" s="15"/>
    </row>
    <row r="32" spans="1:12" s="644" customFormat="1" ht="12.75">
      <c r="A32" s="15"/>
      <c r="B32" s="869"/>
      <c r="C32" s="870" t="s">
        <v>199</v>
      </c>
      <c r="D32" s="888">
        <v>0.19</v>
      </c>
      <c r="E32" s="889">
        <v>0.2</v>
      </c>
      <c r="F32" s="890">
        <v>0.21</v>
      </c>
      <c r="G32" s="890">
        <v>0.19</v>
      </c>
      <c r="H32" s="891">
        <v>0.17</v>
      </c>
      <c r="I32" s="889"/>
      <c r="J32" s="326">
        <f t="shared" si="0"/>
        <v>0.11764705882352944</v>
      </c>
      <c r="K32" s="861"/>
      <c r="L32" s="15"/>
    </row>
    <row r="33" spans="1:12" s="644" customFormat="1" ht="14.25">
      <c r="A33" s="15"/>
      <c r="B33" s="869"/>
      <c r="C33" s="909" t="s">
        <v>339</v>
      </c>
      <c r="D33" s="888">
        <v>0.25</v>
      </c>
      <c r="E33" s="889">
        <v>0.41</v>
      </c>
      <c r="F33" s="890">
        <v>0.31</v>
      </c>
      <c r="G33" s="890">
        <v>0.27</v>
      </c>
      <c r="H33" s="891">
        <v>0.25</v>
      </c>
      <c r="I33" s="889"/>
      <c r="J33" s="326">
        <f t="shared" si="0"/>
        <v>0</v>
      </c>
      <c r="K33" s="861"/>
      <c r="L33" s="15"/>
    </row>
    <row r="34" spans="1:12" s="644" customFormat="1" ht="12.75">
      <c r="A34" s="15"/>
      <c r="B34" s="869"/>
      <c r="C34" s="860"/>
      <c r="D34" s="920"/>
      <c r="E34" s="920"/>
      <c r="F34" s="921"/>
      <c r="G34" s="921"/>
      <c r="H34" s="920"/>
      <c r="I34" s="920"/>
      <c r="J34" s="369"/>
      <c r="K34" s="861"/>
      <c r="L34" s="15"/>
    </row>
    <row r="35" spans="1:12" s="34" customFormat="1" ht="9" customHeight="1">
      <c r="A35" s="15"/>
      <c r="B35" s="15"/>
      <c r="C35" s="15"/>
      <c r="D35" s="15"/>
      <c r="E35" s="15"/>
      <c r="F35" s="15"/>
      <c r="G35" s="15"/>
      <c r="H35" s="15"/>
      <c r="I35" s="15"/>
      <c r="J35" s="15"/>
      <c r="K35" s="15"/>
      <c r="L35" s="15"/>
    </row>
    <row r="36" spans="1:12" s="644" customFormat="1" ht="14.25">
      <c r="A36" s="922"/>
      <c r="B36" s="3" t="s">
        <v>306</v>
      </c>
      <c r="F36" s="643"/>
      <c r="G36" s="643"/>
      <c r="J36" s="521"/>
    </row>
    <row r="37" spans="1:12" s="644" customFormat="1" ht="14.25">
      <c r="A37" s="922"/>
      <c r="B37" s="6" t="s">
        <v>541</v>
      </c>
      <c r="C37" s="643"/>
      <c r="D37" s="643"/>
      <c r="E37" s="643"/>
      <c r="F37" s="643"/>
      <c r="G37" s="643"/>
      <c r="I37" s="643"/>
      <c r="J37" s="923"/>
    </row>
    <row r="38" spans="1:12" s="644" customFormat="1">
      <c r="A38" s="922"/>
      <c r="B38" s="643"/>
      <c r="F38" s="643"/>
      <c r="G38" s="643"/>
      <c r="J38" s="521"/>
    </row>
    <row r="39" spans="1:12" s="34" customFormat="1" ht="9" customHeight="1">
      <c r="A39" s="15"/>
      <c r="B39" s="15"/>
      <c r="C39" s="15"/>
      <c r="D39" s="15"/>
      <c r="E39" s="15"/>
      <c r="F39" s="15"/>
      <c r="G39" s="15"/>
      <c r="H39" s="15"/>
      <c r="I39" s="15"/>
      <c r="J39" s="15"/>
      <c r="K39" s="15"/>
      <c r="L39" s="15"/>
    </row>
    <row r="40" spans="1:12" s="644" customFormat="1" ht="14.25">
      <c r="A40" s="15"/>
      <c r="B40" s="856"/>
      <c r="C40" s="36" t="s">
        <v>206</v>
      </c>
      <c r="D40" s="270" t="str">
        <f>+D2</f>
        <v>Q1 '14</v>
      </c>
      <c r="E40" s="270" t="str">
        <f>+E2</f>
        <v>Q4 '13</v>
      </c>
      <c r="F40" s="270" t="str">
        <f>+F2</f>
        <v>Q3 '13</v>
      </c>
      <c r="G40" s="270" t="s">
        <v>393</v>
      </c>
      <c r="H40" s="270" t="s">
        <v>343</v>
      </c>
      <c r="I40" s="270"/>
      <c r="J40" s="320" t="s">
        <v>316</v>
      </c>
      <c r="K40" s="924"/>
      <c r="L40" s="15"/>
    </row>
    <row r="41" spans="1:12" s="644" customFormat="1" ht="12.75">
      <c r="A41" s="15"/>
      <c r="B41" s="859"/>
      <c r="C41" s="860"/>
      <c r="D41" s="270"/>
      <c r="E41" s="274"/>
      <c r="F41" s="274"/>
      <c r="G41" s="274"/>
      <c r="H41" s="270"/>
      <c r="I41" s="274"/>
      <c r="J41" s="320" t="str">
        <f>+J3</f>
        <v>Q1%</v>
      </c>
      <c r="K41" s="914"/>
      <c r="L41" s="15"/>
    </row>
    <row r="42" spans="1:12" s="644" customFormat="1" ht="12.75">
      <c r="A42" s="15"/>
      <c r="B42" s="859"/>
      <c r="C42" s="860"/>
      <c r="D42" s="274"/>
      <c r="E42" s="270"/>
      <c r="F42" s="270"/>
      <c r="G42" s="270"/>
      <c r="H42" s="274"/>
      <c r="I42" s="270"/>
      <c r="J42" s="49"/>
      <c r="K42" s="914"/>
      <c r="L42" s="15"/>
    </row>
    <row r="43" spans="1:12" s="644" customFormat="1" ht="14.25">
      <c r="A43" s="15"/>
      <c r="B43" s="859"/>
      <c r="C43" s="862" t="s">
        <v>162</v>
      </c>
      <c r="D43" s="892"/>
      <c r="E43" s="893"/>
      <c r="F43" s="893"/>
      <c r="G43" s="893"/>
      <c r="H43" s="895"/>
      <c r="I43" s="893"/>
      <c r="J43" s="363"/>
      <c r="K43" s="880"/>
      <c r="L43" s="15"/>
    </row>
    <row r="44" spans="1:12" s="644" customFormat="1" ht="12.75">
      <c r="A44" s="15"/>
      <c r="B44" s="925"/>
      <c r="C44" s="870" t="s">
        <v>235</v>
      </c>
      <c r="D44" s="871" t="s">
        <v>573</v>
      </c>
      <c r="E44" s="872" t="s">
        <v>573</v>
      </c>
      <c r="F44" s="872" t="s">
        <v>386</v>
      </c>
      <c r="G44" s="872" t="s">
        <v>332</v>
      </c>
      <c r="H44" s="874" t="s">
        <v>386</v>
      </c>
      <c r="I44" s="872"/>
      <c r="J44" s="363"/>
      <c r="K44" s="925"/>
      <c r="L44" s="15"/>
    </row>
    <row r="45" spans="1:12" s="644" customFormat="1" ht="12.75">
      <c r="A45" s="15"/>
      <c r="B45" s="859"/>
      <c r="C45" s="860"/>
      <c r="D45" s="926"/>
      <c r="E45" s="879"/>
      <c r="F45" s="879"/>
      <c r="G45" s="879"/>
      <c r="H45" s="927"/>
      <c r="I45" s="879"/>
      <c r="J45" s="363"/>
      <c r="K45" s="914"/>
      <c r="L45" s="15"/>
    </row>
    <row r="46" spans="1:12" s="644" customFormat="1" ht="12.75">
      <c r="A46" s="15"/>
      <c r="B46" s="880"/>
      <c r="C46" s="862" t="s">
        <v>208</v>
      </c>
      <c r="D46" s="748">
        <f>D47+D48</f>
        <v>3375</v>
      </c>
      <c r="E46" s="881">
        <f>E47+E48</f>
        <v>3389</v>
      </c>
      <c r="F46" s="881">
        <f>F47+F48</f>
        <v>3337</v>
      </c>
      <c r="G46" s="881">
        <f>G47+G48</f>
        <v>3352</v>
      </c>
      <c r="H46" s="883">
        <f>H47+H48</f>
        <v>3461</v>
      </c>
      <c r="I46" s="881"/>
      <c r="J46" s="329">
        <f t="shared" ref="J46:J71" si="4">+IFERROR(IF(D46*H46&lt;0,"n.m.",IF(D46/H46-1&gt;100%,"&gt;100%",D46/H46-1)),"n.m.")</f>
        <v>-2.4848309737070196E-2</v>
      </c>
      <c r="K46" s="880"/>
      <c r="L46" s="15"/>
    </row>
    <row r="47" spans="1:12" s="644" customFormat="1" ht="12.75">
      <c r="A47" s="15"/>
      <c r="B47" s="925"/>
      <c r="C47" s="870" t="s">
        <v>199</v>
      </c>
      <c r="D47" s="746">
        <v>981</v>
      </c>
      <c r="E47" s="884">
        <v>953</v>
      </c>
      <c r="F47" s="884">
        <v>917</v>
      </c>
      <c r="G47" s="884">
        <v>871</v>
      </c>
      <c r="H47" s="886">
        <v>818</v>
      </c>
      <c r="I47" s="884"/>
      <c r="J47" s="326">
        <f t="shared" si="4"/>
        <v>0.19926650366748166</v>
      </c>
      <c r="K47" s="925"/>
      <c r="L47" s="15"/>
    </row>
    <row r="48" spans="1:12" s="644" customFormat="1" ht="14.25">
      <c r="A48" s="15"/>
      <c r="B48" s="925"/>
      <c r="C48" s="870" t="s">
        <v>543</v>
      </c>
      <c r="D48" s="746">
        <v>2394</v>
      </c>
      <c r="E48" s="884">
        <v>2436</v>
      </c>
      <c r="F48" s="884">
        <v>2420</v>
      </c>
      <c r="G48" s="884">
        <v>2481</v>
      </c>
      <c r="H48" s="886">
        <v>2643</v>
      </c>
      <c r="I48" s="884"/>
      <c r="J48" s="326">
        <f t="shared" si="4"/>
        <v>-9.4211123723041967E-2</v>
      </c>
      <c r="K48" s="925"/>
      <c r="L48" s="15"/>
    </row>
    <row r="49" spans="1:12" s="644" customFormat="1" ht="14.25">
      <c r="A49" s="15"/>
      <c r="B49" s="925"/>
      <c r="C49" s="887" t="s">
        <v>545</v>
      </c>
      <c r="D49" s="888">
        <v>0.86</v>
      </c>
      <c r="E49" s="889">
        <v>0.86</v>
      </c>
      <c r="F49" s="889">
        <v>0.86</v>
      </c>
      <c r="G49" s="889">
        <v>0.86</v>
      </c>
      <c r="H49" s="891">
        <v>0.83</v>
      </c>
      <c r="I49" s="889"/>
      <c r="J49" s="326"/>
      <c r="K49" s="925"/>
      <c r="L49" s="15"/>
    </row>
    <row r="50" spans="1:12" s="644" customFormat="1" ht="12.75">
      <c r="A50" s="15"/>
      <c r="B50" s="869"/>
      <c r="C50" s="887"/>
      <c r="D50" s="892"/>
      <c r="E50" s="893"/>
      <c r="F50" s="893"/>
      <c r="G50" s="893"/>
      <c r="H50" s="895"/>
      <c r="I50" s="893"/>
      <c r="J50" s="326"/>
      <c r="K50" s="869"/>
      <c r="L50" s="15"/>
    </row>
    <row r="51" spans="1:12" s="644" customFormat="1" ht="12.75">
      <c r="A51" s="15"/>
      <c r="B51" s="869"/>
      <c r="C51" s="862" t="s">
        <v>305</v>
      </c>
      <c r="D51" s="748">
        <f>+D52+D53</f>
        <v>-14</v>
      </c>
      <c r="E51" s="881">
        <v>52</v>
      </c>
      <c r="F51" s="881">
        <f t="shared" ref="F51:F53" si="5">F46-G46</f>
        <v>-15</v>
      </c>
      <c r="G51" s="881">
        <f t="shared" ref="G51:G53" si="6">G46-H46</f>
        <v>-109</v>
      </c>
      <c r="H51" s="883">
        <f>+H52+H53</f>
        <v>37</v>
      </c>
      <c r="I51" s="881"/>
      <c r="J51" s="329" t="str">
        <f t="shared" si="4"/>
        <v>n.m.</v>
      </c>
      <c r="K51" s="869"/>
      <c r="L51" s="15"/>
    </row>
    <row r="52" spans="1:12" s="644" customFormat="1" ht="12.75">
      <c r="A52" s="15"/>
      <c r="B52" s="925"/>
      <c r="C52" s="870" t="s">
        <v>199</v>
      </c>
      <c r="D52" s="746">
        <v>28</v>
      </c>
      <c r="E52" s="884">
        <v>36</v>
      </c>
      <c r="F52" s="884">
        <f t="shared" si="5"/>
        <v>46</v>
      </c>
      <c r="G52" s="884">
        <f t="shared" si="6"/>
        <v>53</v>
      </c>
      <c r="H52" s="886">
        <v>-8</v>
      </c>
      <c r="I52" s="884"/>
      <c r="J52" s="326" t="str">
        <f t="shared" si="4"/>
        <v>n.m.</v>
      </c>
      <c r="K52" s="925"/>
      <c r="L52" s="15"/>
    </row>
    <row r="53" spans="1:12" s="644" customFormat="1" ht="14.25">
      <c r="A53" s="15"/>
      <c r="B53" s="925"/>
      <c r="C53" s="870" t="s">
        <v>543</v>
      </c>
      <c r="D53" s="746">
        <v>-42</v>
      </c>
      <c r="E53" s="884">
        <v>16</v>
      </c>
      <c r="F53" s="884">
        <f t="shared" si="5"/>
        <v>-61</v>
      </c>
      <c r="G53" s="884">
        <f t="shared" si="6"/>
        <v>-162</v>
      </c>
      <c r="H53" s="886">
        <v>45</v>
      </c>
      <c r="I53" s="884"/>
      <c r="J53" s="326" t="str">
        <f t="shared" si="4"/>
        <v>n.m.</v>
      </c>
      <c r="K53" s="925"/>
      <c r="L53" s="15"/>
    </row>
    <row r="54" spans="1:12" s="644" customFormat="1" ht="12.75">
      <c r="A54" s="15"/>
      <c r="B54" s="859"/>
      <c r="C54" s="860"/>
      <c r="D54" s="892"/>
      <c r="E54" s="893"/>
      <c r="F54" s="893"/>
      <c r="G54" s="893"/>
      <c r="H54" s="895"/>
      <c r="I54" s="893"/>
      <c r="J54" s="326"/>
      <c r="K54" s="914"/>
      <c r="L54" s="15"/>
    </row>
    <row r="55" spans="1:12" s="644" customFormat="1" ht="12.75">
      <c r="A55" s="15"/>
      <c r="B55" s="880"/>
      <c r="C55" s="862" t="s">
        <v>256</v>
      </c>
      <c r="D55" s="896">
        <v>152</v>
      </c>
      <c r="E55" s="897">
        <v>158</v>
      </c>
      <c r="F55" s="897">
        <v>158</v>
      </c>
      <c r="G55" s="897">
        <v>161</v>
      </c>
      <c r="H55" s="899">
        <v>162</v>
      </c>
      <c r="I55" s="897"/>
      <c r="J55" s="329">
        <f t="shared" si="4"/>
        <v>-6.1728395061728447E-2</v>
      </c>
      <c r="K55" s="880"/>
      <c r="L55" s="15"/>
    </row>
    <row r="56" spans="1:12" s="644" customFormat="1" ht="12.75">
      <c r="A56" s="15"/>
      <c r="B56" s="859"/>
      <c r="C56" s="860"/>
      <c r="D56" s="892"/>
      <c r="E56" s="893"/>
      <c r="F56" s="893"/>
      <c r="G56" s="893"/>
      <c r="H56" s="895"/>
      <c r="I56" s="893"/>
      <c r="J56" s="904"/>
      <c r="K56" s="914"/>
      <c r="L56" s="15"/>
    </row>
    <row r="57" spans="1:12" s="644" customFormat="1" ht="14.25">
      <c r="A57" s="15"/>
      <c r="B57" s="880"/>
      <c r="C57" s="862" t="s">
        <v>544</v>
      </c>
      <c r="D57" s="896">
        <v>15</v>
      </c>
      <c r="E57" s="897">
        <v>16</v>
      </c>
      <c r="F57" s="897">
        <v>16</v>
      </c>
      <c r="G57" s="897">
        <v>16</v>
      </c>
      <c r="H57" s="899">
        <v>15</v>
      </c>
      <c r="I57" s="897"/>
      <c r="J57" s="329">
        <f t="shared" si="4"/>
        <v>0</v>
      </c>
      <c r="K57" s="880"/>
      <c r="L57" s="15"/>
    </row>
    <row r="58" spans="1:12" s="644" customFormat="1" ht="12.75">
      <c r="A58" s="15"/>
      <c r="B58" s="925"/>
      <c r="C58" s="928" t="s">
        <v>199</v>
      </c>
      <c r="D58" s="905">
        <v>31</v>
      </c>
      <c r="E58" s="906">
        <v>33</v>
      </c>
      <c r="F58" s="906">
        <v>34</v>
      </c>
      <c r="G58" s="906">
        <v>35</v>
      </c>
      <c r="H58" s="908">
        <v>35</v>
      </c>
      <c r="I58" s="906"/>
      <c r="J58" s="326">
        <f t="shared" si="4"/>
        <v>-0.11428571428571432</v>
      </c>
      <c r="K58" s="925"/>
      <c r="L58" s="15"/>
    </row>
    <row r="59" spans="1:12" s="644" customFormat="1" ht="14.25">
      <c r="A59" s="15"/>
      <c r="B59" s="925"/>
      <c r="C59" s="909" t="s">
        <v>543</v>
      </c>
      <c r="D59" s="905">
        <v>9</v>
      </c>
      <c r="E59" s="906">
        <v>9</v>
      </c>
      <c r="F59" s="906">
        <v>9</v>
      </c>
      <c r="G59" s="906">
        <v>10</v>
      </c>
      <c r="H59" s="908">
        <v>9</v>
      </c>
      <c r="I59" s="906"/>
      <c r="J59" s="326">
        <f t="shared" si="4"/>
        <v>0</v>
      </c>
      <c r="K59" s="925"/>
      <c r="L59" s="15"/>
    </row>
    <row r="60" spans="1:12" s="644" customFormat="1" ht="12.75">
      <c r="A60" s="15"/>
      <c r="B60" s="929"/>
      <c r="C60" s="930"/>
      <c r="D60" s="892"/>
      <c r="E60" s="893"/>
      <c r="F60" s="893"/>
      <c r="G60" s="893"/>
      <c r="H60" s="895"/>
      <c r="I60" s="893"/>
      <c r="J60" s="326"/>
      <c r="K60" s="914"/>
      <c r="L60" s="15"/>
    </row>
    <row r="61" spans="1:12" s="644" customFormat="1" ht="12.75">
      <c r="A61" s="15"/>
      <c r="B61" s="887"/>
      <c r="C61" s="862" t="s">
        <v>205</v>
      </c>
      <c r="D61" s="931">
        <v>1720</v>
      </c>
      <c r="E61" s="932">
        <v>1717</v>
      </c>
      <c r="F61" s="932">
        <v>1527</v>
      </c>
      <c r="G61" s="932">
        <v>1611</v>
      </c>
      <c r="H61" s="933">
        <v>1562</v>
      </c>
      <c r="I61" s="932"/>
      <c r="J61" s="329">
        <f t="shared" si="4"/>
        <v>0.10115236875800249</v>
      </c>
      <c r="K61" s="859"/>
      <c r="L61" s="15"/>
    </row>
    <row r="62" spans="1:12" s="644" customFormat="1" ht="12.75">
      <c r="A62" s="15"/>
      <c r="B62" s="859"/>
      <c r="C62" s="860"/>
      <c r="D62" s="892"/>
      <c r="E62" s="893"/>
      <c r="F62" s="893"/>
      <c r="G62" s="893"/>
      <c r="H62" s="895"/>
      <c r="I62" s="893"/>
      <c r="J62" s="326"/>
      <c r="K62" s="914"/>
      <c r="L62" s="15"/>
    </row>
    <row r="63" spans="1:12" s="644" customFormat="1" ht="14.25">
      <c r="A63" s="15"/>
      <c r="B63" s="934"/>
      <c r="C63" s="862" t="s">
        <v>546</v>
      </c>
      <c r="D63" s="935">
        <v>170</v>
      </c>
      <c r="E63" s="936">
        <v>170</v>
      </c>
      <c r="F63" s="936">
        <v>151</v>
      </c>
      <c r="G63" s="936">
        <v>159</v>
      </c>
      <c r="H63" s="937">
        <v>150</v>
      </c>
      <c r="I63" s="936"/>
      <c r="J63" s="329">
        <f t="shared" si="4"/>
        <v>0.1333333333333333</v>
      </c>
      <c r="K63" s="859"/>
      <c r="L63" s="15"/>
    </row>
    <row r="64" spans="1:12" s="644" customFormat="1" ht="12.75">
      <c r="A64" s="15"/>
      <c r="B64" s="925"/>
      <c r="C64" s="928" t="s">
        <v>199</v>
      </c>
      <c r="D64" s="875">
        <v>402</v>
      </c>
      <c r="E64" s="876">
        <v>411</v>
      </c>
      <c r="F64" s="876">
        <v>379</v>
      </c>
      <c r="G64" s="876">
        <v>423</v>
      </c>
      <c r="H64" s="878">
        <v>418</v>
      </c>
      <c r="I64" s="876"/>
      <c r="J64" s="326">
        <f t="shared" si="4"/>
        <v>-3.8277511961722466E-2</v>
      </c>
      <c r="K64" s="925"/>
      <c r="L64" s="15"/>
    </row>
    <row r="65" spans="1:12" s="644" customFormat="1" ht="14.25">
      <c r="A65" s="15"/>
      <c r="B65" s="925"/>
      <c r="C65" s="909" t="s">
        <v>543</v>
      </c>
      <c r="D65" s="875">
        <v>77</v>
      </c>
      <c r="E65" s="876">
        <v>77</v>
      </c>
      <c r="F65" s="876">
        <v>69</v>
      </c>
      <c r="G65" s="876">
        <v>71</v>
      </c>
      <c r="H65" s="878">
        <v>67</v>
      </c>
      <c r="I65" s="876"/>
      <c r="J65" s="326">
        <f t="shared" si="4"/>
        <v>0.14925373134328357</v>
      </c>
      <c r="K65" s="925"/>
      <c r="L65" s="15"/>
    </row>
    <row r="66" spans="1:12" s="644" customFormat="1" ht="12.75">
      <c r="A66" s="15"/>
      <c r="B66" s="925"/>
      <c r="C66" s="930"/>
      <c r="D66" s="900"/>
      <c r="E66" s="901"/>
      <c r="F66" s="901"/>
      <c r="G66" s="901"/>
      <c r="H66" s="903"/>
      <c r="I66" s="901"/>
      <c r="J66" s="904"/>
      <c r="K66" s="914"/>
      <c r="L66" s="15"/>
    </row>
    <row r="67" spans="1:12" s="644" customFormat="1" ht="12.75">
      <c r="A67" s="15"/>
      <c r="B67" s="869"/>
      <c r="C67" s="938" t="s">
        <v>197</v>
      </c>
      <c r="D67" s="896">
        <v>20</v>
      </c>
      <c r="E67" s="897">
        <v>23</v>
      </c>
      <c r="F67" s="897">
        <v>20</v>
      </c>
      <c r="G67" s="897">
        <v>19</v>
      </c>
      <c r="H67" s="899">
        <v>25</v>
      </c>
      <c r="I67" s="897"/>
      <c r="J67" s="329">
        <f t="shared" si="4"/>
        <v>-0.19999999999999996</v>
      </c>
      <c r="K67" s="914"/>
      <c r="L67" s="15"/>
    </row>
    <row r="68" spans="1:12" ht="12.75">
      <c r="A68" s="15"/>
      <c r="B68" s="856"/>
      <c r="C68" s="870"/>
      <c r="D68" s="939"/>
      <c r="E68" s="940"/>
      <c r="F68" s="940"/>
      <c r="G68" s="940"/>
      <c r="H68" s="719"/>
      <c r="I68" s="887"/>
      <c r="J68" s="941"/>
      <c r="K68" s="942"/>
      <c r="L68" s="15"/>
    </row>
    <row r="69" spans="1:12" s="644" customFormat="1" ht="14.25">
      <c r="A69" s="15"/>
      <c r="B69" s="859"/>
      <c r="C69" s="862" t="s">
        <v>542</v>
      </c>
      <c r="D69" s="916">
        <v>0.36</v>
      </c>
      <c r="E69" s="917">
        <v>0.36</v>
      </c>
      <c r="F69" s="917">
        <v>0.4</v>
      </c>
      <c r="G69" s="917">
        <v>0.51</v>
      </c>
      <c r="H69" s="919">
        <v>0.3</v>
      </c>
      <c r="I69" s="917"/>
      <c r="J69" s="329">
        <f t="shared" si="4"/>
        <v>0.19999999999999996</v>
      </c>
      <c r="K69" s="880"/>
      <c r="L69" s="15"/>
    </row>
    <row r="70" spans="1:12" s="644" customFormat="1" ht="12.75">
      <c r="A70" s="15"/>
      <c r="B70" s="925"/>
      <c r="C70" s="928" t="s">
        <v>199</v>
      </c>
      <c r="D70" s="888">
        <v>0.27</v>
      </c>
      <c r="E70" s="889">
        <v>0.3</v>
      </c>
      <c r="F70" s="889">
        <v>0.23</v>
      </c>
      <c r="G70" s="889">
        <v>0.28000000000000003</v>
      </c>
      <c r="H70" s="891">
        <v>0.36</v>
      </c>
      <c r="I70" s="889"/>
      <c r="J70" s="326">
        <f t="shared" si="4"/>
        <v>-0.24999999999999989</v>
      </c>
      <c r="K70" s="925"/>
      <c r="L70" s="15"/>
    </row>
    <row r="71" spans="1:12" s="644" customFormat="1" ht="14.25">
      <c r="A71" s="15"/>
      <c r="B71" s="925"/>
      <c r="C71" s="909" t="s">
        <v>543</v>
      </c>
      <c r="D71" s="888">
        <v>0.4</v>
      </c>
      <c r="E71" s="889">
        <v>0.39</v>
      </c>
      <c r="F71" s="889">
        <v>0.46</v>
      </c>
      <c r="G71" s="889">
        <v>0.59</v>
      </c>
      <c r="H71" s="891">
        <v>0.28000000000000003</v>
      </c>
      <c r="I71" s="889"/>
      <c r="J71" s="326">
        <f t="shared" si="4"/>
        <v>0.4285714285714286</v>
      </c>
      <c r="K71" s="925"/>
      <c r="L71" s="15"/>
    </row>
    <row r="72" spans="1:12" s="644" customFormat="1" ht="12.75">
      <c r="A72" s="15"/>
      <c r="B72" s="869"/>
      <c r="C72" s="860"/>
      <c r="D72" s="943"/>
      <c r="E72" s="944"/>
      <c r="F72" s="944"/>
      <c r="G72" s="944"/>
      <c r="H72" s="944"/>
      <c r="I72" s="943"/>
      <c r="J72" s="945"/>
      <c r="K72" s="914"/>
      <c r="L72" s="15"/>
    </row>
    <row r="73" spans="1:12" s="34" customFormat="1" ht="9" customHeight="1">
      <c r="A73" s="15"/>
      <c r="B73" s="15"/>
      <c r="C73" s="15"/>
      <c r="D73" s="15"/>
      <c r="E73" s="15"/>
      <c r="F73" s="15"/>
      <c r="G73" s="15"/>
      <c r="H73" s="15"/>
      <c r="I73" s="15"/>
      <c r="J73" s="15"/>
      <c r="K73" s="15"/>
      <c r="L73" s="15"/>
    </row>
    <row r="74" spans="1:12" s="644" customFormat="1" ht="12.75" customHeight="1">
      <c r="B74" s="946" t="s">
        <v>207</v>
      </c>
      <c r="D74" s="947"/>
      <c r="E74" s="947"/>
      <c r="F74" s="861"/>
      <c r="G74" s="861"/>
      <c r="H74" s="947"/>
      <c r="I74" s="947"/>
      <c r="J74" s="153"/>
      <c r="K74" s="948"/>
      <c r="L74" s="949"/>
    </row>
    <row r="75" spans="1:12" s="644" customFormat="1" ht="14.25">
      <c r="B75" s="3" t="s">
        <v>307</v>
      </c>
      <c r="F75" s="643"/>
      <c r="G75" s="643"/>
      <c r="J75" s="521"/>
    </row>
    <row r="76" spans="1:12" s="644" customFormat="1" ht="14.25">
      <c r="A76" s="922"/>
      <c r="B76" s="3" t="s">
        <v>547</v>
      </c>
      <c r="F76" s="643"/>
      <c r="G76" s="643"/>
      <c r="J76" s="521"/>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rowBreaks count="1" manualBreakCount="1">
    <brk id="3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4"/>
  <sheetViews>
    <sheetView view="pageBreakPreview" zoomScale="85" zoomScaleNormal="85" zoomScaleSheetLayoutView="85" workbookViewId="0"/>
  </sheetViews>
  <sheetFormatPr defaultRowHeight="12.75"/>
  <cols>
    <col min="1" max="1" width="1.7109375" style="951" customWidth="1"/>
    <col min="2" max="2" width="0.85546875" style="951" customWidth="1"/>
    <col min="3" max="3" width="10.85546875" style="951" customWidth="1"/>
    <col min="4" max="4" width="7.7109375" style="951" customWidth="1"/>
    <col min="5" max="5" width="9.5703125" style="951" customWidth="1"/>
    <col min="6" max="6" width="8.85546875" style="1036" customWidth="1"/>
    <col min="7" max="7" width="16.5703125" style="1036" bestFit="1" customWidth="1"/>
    <col min="8" max="8" width="9" style="1037" bestFit="1" customWidth="1"/>
    <col min="9" max="9" width="11.5703125" style="951" bestFit="1" customWidth="1"/>
    <col min="10" max="10" width="11" style="951" bestFit="1" customWidth="1"/>
    <col min="11" max="11" width="12.42578125" style="951" bestFit="1" customWidth="1"/>
    <col min="12" max="12" width="15.28515625" style="1038" bestFit="1" customWidth="1"/>
    <col min="13" max="13" width="39.140625" style="979" customWidth="1"/>
    <col min="14" max="14" width="18.85546875" style="951" customWidth="1"/>
    <col min="15" max="15" width="12.7109375" style="951" customWidth="1"/>
    <col min="16" max="16" width="13.7109375" style="951" customWidth="1"/>
    <col min="17" max="17" width="12" style="1038" customWidth="1"/>
    <col min="18" max="18" width="0.85546875" style="951" customWidth="1"/>
    <col min="19" max="19" width="1.7109375" style="951" customWidth="1"/>
    <col min="20" max="20" width="9.140625" style="1031"/>
    <col min="21" max="16384" width="9.140625" style="951"/>
  </cols>
  <sheetData>
    <row r="1" spans="1:16384" s="273" customFormat="1" ht="9" customHeight="1">
      <c r="A1" s="950"/>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c r="AF1" s="950"/>
      <c r="AG1" s="950"/>
      <c r="AH1" s="950"/>
      <c r="AI1" s="950"/>
      <c r="AJ1" s="950"/>
      <c r="AK1" s="950"/>
      <c r="AL1" s="950"/>
      <c r="AM1" s="950"/>
      <c r="AN1" s="950"/>
      <c r="AO1" s="950"/>
      <c r="AP1" s="950"/>
      <c r="AQ1" s="950"/>
      <c r="AR1" s="950"/>
      <c r="AS1" s="950"/>
      <c r="AT1" s="950"/>
      <c r="AU1" s="950"/>
      <c r="AV1" s="950"/>
      <c r="AW1" s="950"/>
      <c r="AX1" s="950"/>
      <c r="AY1" s="950"/>
      <c r="AZ1" s="950"/>
      <c r="BA1" s="950"/>
      <c r="BB1" s="950"/>
      <c r="BC1" s="950"/>
      <c r="BD1" s="950"/>
      <c r="BE1" s="950"/>
      <c r="BF1" s="950"/>
      <c r="BG1" s="950"/>
      <c r="BH1" s="950"/>
      <c r="BI1" s="950"/>
      <c r="BJ1" s="950"/>
      <c r="BK1" s="950"/>
      <c r="BL1" s="950"/>
      <c r="BM1" s="950"/>
      <c r="BN1" s="950"/>
      <c r="BO1" s="950"/>
      <c r="BP1" s="950"/>
      <c r="BQ1" s="950"/>
      <c r="BR1" s="950"/>
      <c r="BS1" s="950"/>
      <c r="BT1" s="950"/>
      <c r="BU1" s="950"/>
      <c r="BV1" s="950"/>
      <c r="BW1" s="950"/>
      <c r="BX1" s="950"/>
      <c r="BY1" s="950"/>
      <c r="BZ1" s="950"/>
      <c r="CA1" s="950"/>
      <c r="CB1" s="950"/>
      <c r="CC1" s="950"/>
      <c r="CD1" s="950"/>
      <c r="CE1" s="950"/>
      <c r="CF1" s="950"/>
      <c r="CG1" s="950"/>
      <c r="CH1" s="950"/>
      <c r="CI1" s="950"/>
      <c r="CJ1" s="950"/>
      <c r="CK1" s="950"/>
      <c r="CL1" s="950"/>
      <c r="CM1" s="950"/>
      <c r="CN1" s="950"/>
      <c r="CO1" s="950"/>
      <c r="CP1" s="950"/>
      <c r="CQ1" s="950"/>
      <c r="CR1" s="950"/>
      <c r="CS1" s="950"/>
      <c r="CT1" s="950"/>
      <c r="CU1" s="950"/>
      <c r="CV1" s="950"/>
      <c r="CW1" s="950"/>
      <c r="CX1" s="950"/>
      <c r="CY1" s="950"/>
      <c r="CZ1" s="950"/>
      <c r="DA1" s="950"/>
      <c r="DB1" s="950"/>
      <c r="DC1" s="950"/>
      <c r="DD1" s="950"/>
      <c r="DE1" s="950"/>
      <c r="DF1" s="950"/>
      <c r="DG1" s="950"/>
      <c r="DH1" s="950"/>
      <c r="DI1" s="950"/>
      <c r="DJ1" s="950"/>
      <c r="DK1" s="950"/>
      <c r="DL1" s="950"/>
      <c r="DM1" s="950"/>
      <c r="DN1" s="950"/>
      <c r="DO1" s="950"/>
      <c r="DP1" s="950"/>
      <c r="DQ1" s="950"/>
      <c r="DR1" s="950"/>
      <c r="DS1" s="950"/>
      <c r="DT1" s="950"/>
      <c r="DU1" s="950"/>
      <c r="DV1" s="950"/>
      <c r="DW1" s="950"/>
      <c r="DX1" s="950"/>
      <c r="DY1" s="950"/>
      <c r="DZ1" s="950"/>
      <c r="EA1" s="950"/>
      <c r="EB1" s="950"/>
      <c r="EC1" s="950"/>
      <c r="ED1" s="950"/>
      <c r="EE1" s="950"/>
      <c r="EF1" s="950"/>
      <c r="EG1" s="950"/>
      <c r="EH1" s="950"/>
      <c r="EI1" s="950"/>
      <c r="EJ1" s="950"/>
      <c r="EK1" s="950"/>
      <c r="EL1" s="950"/>
      <c r="EM1" s="950"/>
      <c r="EN1" s="950"/>
      <c r="EO1" s="950"/>
      <c r="EP1" s="950"/>
      <c r="EQ1" s="950"/>
      <c r="ER1" s="950"/>
      <c r="ES1" s="950"/>
      <c r="ET1" s="950"/>
      <c r="EU1" s="950"/>
      <c r="EV1" s="950"/>
      <c r="EW1" s="950"/>
      <c r="EX1" s="950"/>
      <c r="EY1" s="950"/>
      <c r="EZ1" s="950"/>
      <c r="FA1" s="950"/>
      <c r="FB1" s="950"/>
      <c r="FC1" s="950"/>
      <c r="FD1" s="950"/>
      <c r="FE1" s="950"/>
      <c r="FF1" s="950"/>
      <c r="FG1" s="950"/>
      <c r="FH1" s="950"/>
      <c r="FI1" s="950"/>
      <c r="FJ1" s="950"/>
      <c r="FK1" s="950"/>
      <c r="FL1" s="950"/>
      <c r="FM1" s="950"/>
      <c r="FN1" s="950"/>
      <c r="FO1" s="950"/>
      <c r="FP1" s="950"/>
      <c r="FQ1" s="950"/>
      <c r="FR1" s="950"/>
      <c r="FS1" s="950"/>
      <c r="FT1" s="950"/>
      <c r="FU1" s="950"/>
      <c r="FV1" s="950"/>
      <c r="FW1" s="950"/>
      <c r="FX1" s="950"/>
      <c r="FY1" s="950"/>
      <c r="FZ1" s="950"/>
      <c r="GA1" s="950"/>
      <c r="GB1" s="950"/>
      <c r="GC1" s="950"/>
      <c r="GD1" s="950"/>
      <c r="GE1" s="950"/>
      <c r="GF1" s="950"/>
      <c r="GG1" s="950"/>
      <c r="GH1" s="950"/>
      <c r="GI1" s="950"/>
      <c r="GJ1" s="950"/>
      <c r="GK1" s="950"/>
      <c r="GL1" s="950"/>
      <c r="GM1" s="950"/>
      <c r="GN1" s="950"/>
      <c r="GO1" s="950"/>
      <c r="GP1" s="950"/>
      <c r="GQ1" s="950"/>
      <c r="GR1" s="950"/>
      <c r="GS1" s="950"/>
      <c r="GT1" s="950"/>
      <c r="GU1" s="950"/>
      <c r="GV1" s="950"/>
      <c r="GW1" s="950"/>
      <c r="GX1" s="950"/>
      <c r="GY1" s="950"/>
      <c r="GZ1" s="950"/>
      <c r="HA1" s="950"/>
      <c r="HB1" s="950"/>
      <c r="HC1" s="950"/>
      <c r="HD1" s="950"/>
      <c r="HE1" s="950"/>
      <c r="HF1" s="950"/>
      <c r="HG1" s="950"/>
      <c r="HH1" s="950"/>
      <c r="HI1" s="950"/>
      <c r="HJ1" s="950"/>
      <c r="HK1" s="950"/>
      <c r="HL1" s="950"/>
      <c r="HM1" s="950"/>
      <c r="HN1" s="950"/>
      <c r="HO1" s="950"/>
      <c r="HP1" s="950"/>
      <c r="HQ1" s="950"/>
      <c r="HR1" s="950"/>
      <c r="HS1" s="950"/>
      <c r="HT1" s="950"/>
      <c r="HU1" s="950"/>
      <c r="HV1" s="950"/>
      <c r="HW1" s="950"/>
      <c r="HX1" s="950"/>
      <c r="HY1" s="950"/>
      <c r="HZ1" s="950"/>
      <c r="IA1" s="950"/>
      <c r="IB1" s="950"/>
      <c r="IC1" s="950"/>
      <c r="ID1" s="950"/>
      <c r="IE1" s="950"/>
      <c r="IF1" s="950"/>
      <c r="IG1" s="950"/>
      <c r="IH1" s="950"/>
      <c r="II1" s="950"/>
      <c r="IJ1" s="950"/>
      <c r="IK1" s="950"/>
      <c r="IL1" s="950"/>
      <c r="IM1" s="950"/>
      <c r="IN1" s="950"/>
      <c r="IO1" s="950"/>
      <c r="IP1" s="950"/>
      <c r="IQ1" s="950"/>
      <c r="IR1" s="950"/>
      <c r="IS1" s="950"/>
      <c r="IT1" s="950"/>
      <c r="IU1" s="950"/>
      <c r="IV1" s="950"/>
      <c r="IW1" s="950"/>
      <c r="IX1" s="950"/>
      <c r="IY1" s="950"/>
      <c r="IZ1" s="950"/>
      <c r="JA1" s="950"/>
      <c r="JB1" s="950"/>
      <c r="JC1" s="950"/>
      <c r="JD1" s="950"/>
      <c r="JE1" s="950"/>
      <c r="JF1" s="950"/>
      <c r="JG1" s="950"/>
      <c r="JH1" s="950"/>
      <c r="JI1" s="950"/>
      <c r="JJ1" s="950"/>
      <c r="JK1" s="950"/>
      <c r="JL1" s="950"/>
      <c r="JM1" s="950"/>
      <c r="JN1" s="950"/>
      <c r="JO1" s="950"/>
      <c r="JP1" s="950"/>
      <c r="JQ1" s="950"/>
      <c r="JR1" s="950"/>
      <c r="JS1" s="950"/>
      <c r="JT1" s="950"/>
      <c r="JU1" s="950"/>
      <c r="JV1" s="950"/>
      <c r="JW1" s="950"/>
      <c r="JX1" s="950"/>
      <c r="JY1" s="950"/>
      <c r="JZ1" s="950"/>
      <c r="KA1" s="950"/>
      <c r="KB1" s="950"/>
      <c r="KC1" s="950"/>
      <c r="KD1" s="950"/>
      <c r="KE1" s="950"/>
      <c r="KF1" s="950"/>
      <c r="KG1" s="950"/>
      <c r="KH1" s="950"/>
      <c r="KI1" s="950"/>
      <c r="KJ1" s="950"/>
      <c r="KK1" s="950"/>
      <c r="KL1" s="950"/>
      <c r="KM1" s="950"/>
      <c r="KN1" s="950"/>
      <c r="KO1" s="950"/>
      <c r="KP1" s="950"/>
      <c r="KQ1" s="950"/>
      <c r="KR1" s="950"/>
      <c r="KS1" s="950"/>
      <c r="KT1" s="950"/>
      <c r="KU1" s="950"/>
      <c r="KV1" s="950"/>
      <c r="KW1" s="950"/>
      <c r="KX1" s="950"/>
      <c r="KY1" s="950"/>
      <c r="KZ1" s="950"/>
      <c r="LA1" s="950"/>
      <c r="LB1" s="950"/>
      <c r="LC1" s="950"/>
      <c r="LD1" s="950"/>
      <c r="LE1" s="950"/>
      <c r="LF1" s="950"/>
      <c r="LG1" s="950"/>
      <c r="LH1" s="950"/>
      <c r="LI1" s="950"/>
      <c r="LJ1" s="950"/>
      <c r="LK1" s="950"/>
      <c r="LL1" s="950"/>
      <c r="LM1" s="950"/>
      <c r="LN1" s="950"/>
      <c r="LO1" s="950"/>
      <c r="LP1" s="950"/>
      <c r="LQ1" s="950"/>
      <c r="LR1" s="950"/>
      <c r="LS1" s="950"/>
      <c r="LT1" s="950"/>
      <c r="LU1" s="950"/>
      <c r="LV1" s="950"/>
      <c r="LW1" s="950"/>
      <c r="LX1" s="950"/>
      <c r="LY1" s="950"/>
      <c r="LZ1" s="950"/>
      <c r="MA1" s="950"/>
      <c r="MB1" s="950"/>
      <c r="MC1" s="950"/>
      <c r="MD1" s="950"/>
      <c r="ME1" s="950"/>
      <c r="MF1" s="950"/>
      <c r="MG1" s="950"/>
      <c r="MH1" s="950"/>
      <c r="MI1" s="950"/>
      <c r="MJ1" s="950"/>
      <c r="MK1" s="950"/>
      <c r="ML1" s="950"/>
      <c r="MM1" s="950"/>
      <c r="MN1" s="950"/>
      <c r="MO1" s="950"/>
      <c r="MP1" s="950"/>
      <c r="MQ1" s="950"/>
      <c r="MR1" s="950"/>
      <c r="MS1" s="950"/>
      <c r="MT1" s="950"/>
      <c r="MU1" s="950"/>
      <c r="MV1" s="950"/>
      <c r="MW1" s="950"/>
      <c r="MX1" s="950"/>
      <c r="MY1" s="950"/>
      <c r="MZ1" s="950"/>
      <c r="NA1" s="950"/>
      <c r="NB1" s="950"/>
      <c r="NC1" s="950"/>
      <c r="ND1" s="950"/>
      <c r="NE1" s="950"/>
      <c r="NF1" s="950"/>
      <c r="NG1" s="950"/>
      <c r="NH1" s="950"/>
      <c r="NI1" s="950"/>
      <c r="NJ1" s="950"/>
      <c r="NK1" s="950"/>
      <c r="NL1" s="950"/>
      <c r="NM1" s="950"/>
      <c r="NN1" s="950"/>
      <c r="NO1" s="950"/>
      <c r="NP1" s="950"/>
      <c r="NQ1" s="950"/>
      <c r="NR1" s="950"/>
      <c r="NS1" s="950"/>
      <c r="NT1" s="950"/>
      <c r="NU1" s="950"/>
      <c r="NV1" s="950"/>
      <c r="NW1" s="950"/>
      <c r="NX1" s="950"/>
      <c r="NY1" s="950"/>
      <c r="NZ1" s="950"/>
      <c r="OA1" s="950"/>
      <c r="OB1" s="950"/>
      <c r="OC1" s="950"/>
      <c r="OD1" s="950"/>
      <c r="OE1" s="950"/>
      <c r="OF1" s="950"/>
      <c r="OG1" s="950"/>
      <c r="OH1" s="950"/>
      <c r="OI1" s="950"/>
      <c r="OJ1" s="950"/>
      <c r="OK1" s="950"/>
      <c r="OL1" s="950"/>
      <c r="OM1" s="950"/>
      <c r="ON1" s="950"/>
      <c r="OO1" s="950"/>
      <c r="OP1" s="950"/>
      <c r="OQ1" s="950"/>
      <c r="OR1" s="950"/>
      <c r="OS1" s="950"/>
      <c r="OT1" s="950"/>
      <c r="OU1" s="950"/>
      <c r="OV1" s="950"/>
      <c r="OW1" s="950"/>
      <c r="OX1" s="950"/>
      <c r="OY1" s="950"/>
      <c r="OZ1" s="950"/>
      <c r="PA1" s="950"/>
      <c r="PB1" s="950"/>
      <c r="PC1" s="950"/>
      <c r="PD1" s="950"/>
      <c r="PE1" s="950"/>
      <c r="PF1" s="950"/>
      <c r="PG1" s="950"/>
      <c r="PH1" s="950"/>
      <c r="PI1" s="950"/>
      <c r="PJ1" s="950"/>
      <c r="PK1" s="950"/>
      <c r="PL1" s="950"/>
      <c r="PM1" s="950"/>
      <c r="PN1" s="950"/>
      <c r="PO1" s="950"/>
      <c r="PP1" s="950"/>
      <c r="PQ1" s="950"/>
      <c r="PR1" s="950"/>
      <c r="PS1" s="950"/>
      <c r="PT1" s="950"/>
      <c r="PU1" s="950"/>
      <c r="PV1" s="950"/>
      <c r="PW1" s="950"/>
      <c r="PX1" s="950"/>
      <c r="PY1" s="950"/>
      <c r="PZ1" s="950"/>
      <c r="QA1" s="950"/>
      <c r="QB1" s="950"/>
      <c r="QC1" s="950"/>
      <c r="QD1" s="950"/>
      <c r="QE1" s="950"/>
      <c r="QF1" s="950"/>
      <c r="QG1" s="950"/>
      <c r="QH1" s="950"/>
      <c r="QI1" s="950"/>
      <c r="QJ1" s="950"/>
      <c r="QK1" s="950"/>
      <c r="QL1" s="950"/>
      <c r="QM1" s="950"/>
      <c r="QN1" s="950"/>
      <c r="QO1" s="950"/>
      <c r="QP1" s="950"/>
      <c r="QQ1" s="950"/>
      <c r="QR1" s="950"/>
      <c r="QS1" s="950"/>
      <c r="QT1" s="950"/>
      <c r="QU1" s="950"/>
      <c r="QV1" s="950"/>
      <c r="QW1" s="950"/>
      <c r="QX1" s="950"/>
      <c r="QY1" s="950"/>
      <c r="QZ1" s="950"/>
      <c r="RA1" s="950"/>
      <c r="RB1" s="950"/>
      <c r="RC1" s="950"/>
      <c r="RD1" s="950"/>
      <c r="RE1" s="950"/>
      <c r="RF1" s="950"/>
      <c r="RG1" s="950"/>
      <c r="RH1" s="950"/>
      <c r="RI1" s="950"/>
      <c r="RJ1" s="950"/>
      <c r="RK1" s="950"/>
      <c r="RL1" s="950"/>
      <c r="RM1" s="950"/>
      <c r="RN1" s="950"/>
      <c r="RO1" s="950"/>
      <c r="RP1" s="950"/>
      <c r="RQ1" s="950"/>
      <c r="RR1" s="950"/>
      <c r="RS1" s="950"/>
      <c r="RT1" s="950"/>
      <c r="RU1" s="950"/>
      <c r="RV1" s="950"/>
      <c r="RW1" s="950"/>
      <c r="RX1" s="950"/>
      <c r="RY1" s="950"/>
      <c r="RZ1" s="950"/>
      <c r="SA1" s="950"/>
      <c r="SB1" s="950"/>
      <c r="SC1" s="950"/>
      <c r="SD1" s="950"/>
      <c r="SE1" s="950"/>
      <c r="SF1" s="950"/>
      <c r="SG1" s="950"/>
      <c r="SH1" s="950"/>
      <c r="SI1" s="950"/>
      <c r="SJ1" s="950"/>
      <c r="SK1" s="950"/>
      <c r="SL1" s="950"/>
      <c r="SM1" s="950"/>
      <c r="SN1" s="950"/>
      <c r="SO1" s="950"/>
      <c r="SP1" s="950"/>
      <c r="SQ1" s="950"/>
      <c r="SR1" s="950"/>
      <c r="SS1" s="950"/>
      <c r="ST1" s="950"/>
      <c r="SU1" s="950"/>
      <c r="SV1" s="950"/>
      <c r="SW1" s="950"/>
      <c r="SX1" s="950"/>
      <c r="SY1" s="950"/>
      <c r="SZ1" s="950"/>
      <c r="TA1" s="950"/>
      <c r="TB1" s="950"/>
      <c r="TC1" s="950"/>
      <c r="TD1" s="950"/>
      <c r="TE1" s="950"/>
      <c r="TF1" s="950"/>
      <c r="TG1" s="950"/>
      <c r="TH1" s="950"/>
      <c r="TI1" s="950"/>
      <c r="TJ1" s="950"/>
      <c r="TK1" s="950"/>
      <c r="TL1" s="950"/>
      <c r="TM1" s="950"/>
      <c r="TN1" s="950"/>
      <c r="TO1" s="950"/>
      <c r="TP1" s="950"/>
      <c r="TQ1" s="950"/>
      <c r="TR1" s="950"/>
      <c r="TS1" s="950"/>
      <c r="TT1" s="950"/>
      <c r="TU1" s="950"/>
      <c r="TV1" s="950"/>
      <c r="TW1" s="950"/>
      <c r="TX1" s="950"/>
      <c r="TY1" s="950"/>
      <c r="TZ1" s="950"/>
      <c r="UA1" s="950"/>
      <c r="UB1" s="950"/>
      <c r="UC1" s="950"/>
      <c r="UD1" s="950"/>
      <c r="UE1" s="950"/>
      <c r="UF1" s="950"/>
      <c r="UG1" s="950"/>
      <c r="UH1" s="950"/>
      <c r="UI1" s="950"/>
      <c r="UJ1" s="950"/>
      <c r="UK1" s="950"/>
      <c r="UL1" s="950"/>
      <c r="UM1" s="950"/>
      <c r="UN1" s="950"/>
      <c r="UO1" s="950"/>
      <c r="UP1" s="950"/>
      <c r="UQ1" s="950"/>
      <c r="UR1" s="950"/>
      <c r="US1" s="950"/>
      <c r="UT1" s="950"/>
      <c r="UU1" s="950"/>
      <c r="UV1" s="950"/>
      <c r="UW1" s="950"/>
      <c r="UX1" s="950"/>
      <c r="UY1" s="950"/>
      <c r="UZ1" s="950"/>
      <c r="VA1" s="950"/>
      <c r="VB1" s="950"/>
      <c r="VC1" s="950"/>
      <c r="VD1" s="950"/>
      <c r="VE1" s="950"/>
      <c r="VF1" s="950"/>
      <c r="VG1" s="950"/>
      <c r="VH1" s="950"/>
      <c r="VI1" s="950"/>
      <c r="VJ1" s="950"/>
      <c r="VK1" s="950"/>
      <c r="VL1" s="950"/>
      <c r="VM1" s="950"/>
      <c r="VN1" s="950"/>
      <c r="VO1" s="950"/>
      <c r="VP1" s="950"/>
      <c r="VQ1" s="950"/>
      <c r="VR1" s="950"/>
      <c r="VS1" s="950"/>
      <c r="VT1" s="950"/>
      <c r="VU1" s="950"/>
      <c r="VV1" s="950"/>
      <c r="VW1" s="950"/>
      <c r="VX1" s="950"/>
      <c r="VY1" s="950"/>
      <c r="VZ1" s="950"/>
      <c r="WA1" s="950"/>
      <c r="WB1" s="950"/>
      <c r="WC1" s="950"/>
      <c r="WD1" s="950"/>
      <c r="WE1" s="950"/>
      <c r="WF1" s="950"/>
      <c r="WG1" s="950"/>
      <c r="WH1" s="950"/>
      <c r="WI1" s="950"/>
      <c r="WJ1" s="950"/>
      <c r="WK1" s="950"/>
      <c r="WL1" s="950"/>
      <c r="WM1" s="950"/>
      <c r="WN1" s="950"/>
      <c r="WO1" s="950"/>
      <c r="WP1" s="950"/>
      <c r="WQ1" s="950"/>
      <c r="WR1" s="950"/>
      <c r="WS1" s="950"/>
      <c r="WT1" s="950"/>
      <c r="WU1" s="950"/>
      <c r="WV1" s="950"/>
      <c r="WW1" s="950"/>
      <c r="WX1" s="950"/>
      <c r="WY1" s="950"/>
      <c r="WZ1" s="950"/>
      <c r="XA1" s="950"/>
      <c r="XB1" s="950"/>
      <c r="XC1" s="950"/>
      <c r="XD1" s="950"/>
      <c r="XE1" s="950"/>
      <c r="XF1" s="950"/>
      <c r="XG1" s="950"/>
      <c r="XH1" s="950"/>
      <c r="XI1" s="950"/>
      <c r="XJ1" s="950"/>
      <c r="XK1" s="950"/>
      <c r="XL1" s="950"/>
      <c r="XM1" s="950"/>
      <c r="XN1" s="950"/>
      <c r="XO1" s="950"/>
      <c r="XP1" s="950"/>
      <c r="XQ1" s="950"/>
      <c r="XR1" s="950"/>
      <c r="XS1" s="950"/>
      <c r="XT1" s="950"/>
      <c r="XU1" s="950"/>
      <c r="XV1" s="950"/>
      <c r="XW1" s="950"/>
      <c r="XX1" s="950"/>
      <c r="XY1" s="950"/>
      <c r="XZ1" s="950"/>
      <c r="YA1" s="950"/>
      <c r="YB1" s="950"/>
      <c r="YC1" s="950"/>
      <c r="YD1" s="950"/>
      <c r="YE1" s="950"/>
      <c r="YF1" s="950"/>
      <c r="YG1" s="950"/>
      <c r="YH1" s="950"/>
      <c r="YI1" s="950"/>
      <c r="YJ1" s="950"/>
      <c r="YK1" s="950"/>
      <c r="YL1" s="950"/>
      <c r="YM1" s="950"/>
      <c r="YN1" s="950"/>
      <c r="YO1" s="950"/>
      <c r="YP1" s="950"/>
      <c r="YQ1" s="950"/>
      <c r="YR1" s="950"/>
      <c r="YS1" s="950"/>
      <c r="YT1" s="950"/>
      <c r="YU1" s="950"/>
      <c r="YV1" s="950"/>
      <c r="YW1" s="950"/>
      <c r="YX1" s="950"/>
      <c r="YY1" s="950"/>
      <c r="YZ1" s="950"/>
      <c r="ZA1" s="950"/>
      <c r="ZB1" s="950"/>
      <c r="ZC1" s="950"/>
      <c r="ZD1" s="950"/>
      <c r="ZE1" s="950"/>
      <c r="ZF1" s="950"/>
      <c r="ZG1" s="950"/>
      <c r="ZH1" s="950"/>
      <c r="ZI1" s="950"/>
      <c r="ZJ1" s="950"/>
      <c r="ZK1" s="950"/>
      <c r="ZL1" s="950"/>
      <c r="ZM1" s="950"/>
      <c r="ZN1" s="950"/>
      <c r="ZO1" s="950"/>
      <c r="ZP1" s="950"/>
      <c r="ZQ1" s="950"/>
      <c r="ZR1" s="950"/>
      <c r="ZS1" s="950"/>
      <c r="ZT1" s="950"/>
      <c r="ZU1" s="950"/>
      <c r="ZV1" s="950"/>
      <c r="ZW1" s="950"/>
      <c r="ZX1" s="950"/>
      <c r="ZY1" s="950"/>
      <c r="ZZ1" s="950"/>
      <c r="AAA1" s="950"/>
      <c r="AAB1" s="950"/>
      <c r="AAC1" s="950"/>
      <c r="AAD1" s="950"/>
      <c r="AAE1" s="950"/>
      <c r="AAF1" s="950"/>
      <c r="AAG1" s="950"/>
      <c r="AAH1" s="950"/>
      <c r="AAI1" s="950"/>
      <c r="AAJ1" s="950"/>
      <c r="AAK1" s="950"/>
      <c r="AAL1" s="950"/>
      <c r="AAM1" s="950"/>
      <c r="AAN1" s="950"/>
      <c r="AAO1" s="950"/>
      <c r="AAP1" s="950"/>
      <c r="AAQ1" s="950"/>
      <c r="AAR1" s="950"/>
      <c r="AAS1" s="950"/>
      <c r="AAT1" s="950"/>
      <c r="AAU1" s="950"/>
      <c r="AAV1" s="950"/>
      <c r="AAW1" s="950"/>
      <c r="AAX1" s="950"/>
      <c r="AAY1" s="950"/>
      <c r="AAZ1" s="950"/>
      <c r="ABA1" s="950"/>
      <c r="ABB1" s="950"/>
      <c r="ABC1" s="950"/>
      <c r="ABD1" s="950"/>
      <c r="ABE1" s="950"/>
      <c r="ABF1" s="950"/>
      <c r="ABG1" s="950"/>
      <c r="ABH1" s="950"/>
      <c r="ABI1" s="950"/>
      <c r="ABJ1" s="950"/>
      <c r="ABK1" s="950"/>
      <c r="ABL1" s="950"/>
      <c r="ABM1" s="950"/>
      <c r="ABN1" s="950"/>
      <c r="ABO1" s="950"/>
      <c r="ABP1" s="950"/>
      <c r="ABQ1" s="950"/>
      <c r="ABR1" s="950"/>
      <c r="ABS1" s="950"/>
      <c r="ABT1" s="950"/>
      <c r="ABU1" s="950"/>
      <c r="ABV1" s="950"/>
      <c r="ABW1" s="950"/>
      <c r="ABX1" s="950"/>
      <c r="ABY1" s="950"/>
      <c r="ABZ1" s="950"/>
      <c r="ACA1" s="950"/>
      <c r="ACB1" s="950"/>
      <c r="ACC1" s="950"/>
      <c r="ACD1" s="950"/>
      <c r="ACE1" s="950"/>
      <c r="ACF1" s="950"/>
      <c r="ACG1" s="950"/>
      <c r="ACH1" s="950"/>
      <c r="ACI1" s="950"/>
      <c r="ACJ1" s="950"/>
      <c r="ACK1" s="950"/>
      <c r="ACL1" s="950"/>
      <c r="ACM1" s="950"/>
      <c r="ACN1" s="950"/>
      <c r="ACO1" s="950"/>
      <c r="ACP1" s="950"/>
      <c r="ACQ1" s="950"/>
      <c r="ACR1" s="950"/>
      <c r="ACS1" s="950"/>
      <c r="ACT1" s="950"/>
      <c r="ACU1" s="950"/>
      <c r="ACV1" s="950"/>
      <c r="ACW1" s="950"/>
      <c r="ACX1" s="950"/>
      <c r="ACY1" s="950"/>
      <c r="ACZ1" s="950"/>
      <c r="ADA1" s="950"/>
      <c r="ADB1" s="950"/>
      <c r="ADC1" s="950"/>
      <c r="ADD1" s="950"/>
      <c r="ADE1" s="950"/>
      <c r="ADF1" s="950"/>
      <c r="ADG1" s="950"/>
      <c r="ADH1" s="950"/>
      <c r="ADI1" s="950"/>
      <c r="ADJ1" s="950"/>
      <c r="ADK1" s="950"/>
      <c r="ADL1" s="950"/>
      <c r="ADM1" s="950"/>
      <c r="ADN1" s="950"/>
      <c r="ADO1" s="950"/>
      <c r="ADP1" s="950"/>
      <c r="ADQ1" s="950"/>
      <c r="ADR1" s="950"/>
      <c r="ADS1" s="950"/>
      <c r="ADT1" s="950"/>
      <c r="ADU1" s="950"/>
      <c r="ADV1" s="950"/>
      <c r="ADW1" s="950"/>
      <c r="ADX1" s="950"/>
      <c r="ADY1" s="950"/>
      <c r="ADZ1" s="950"/>
      <c r="AEA1" s="950"/>
      <c r="AEB1" s="950"/>
      <c r="AEC1" s="950"/>
      <c r="AED1" s="950"/>
      <c r="AEE1" s="950"/>
      <c r="AEF1" s="950"/>
      <c r="AEG1" s="950"/>
      <c r="AEH1" s="950"/>
      <c r="AEI1" s="950"/>
      <c r="AEJ1" s="950"/>
      <c r="AEK1" s="950"/>
      <c r="AEL1" s="950"/>
      <c r="AEM1" s="950"/>
      <c r="AEN1" s="950"/>
      <c r="AEO1" s="950"/>
      <c r="AEP1" s="950"/>
      <c r="AEQ1" s="950"/>
      <c r="AER1" s="950"/>
      <c r="AES1" s="950"/>
      <c r="AET1" s="950"/>
      <c r="AEU1" s="950"/>
      <c r="AEV1" s="950"/>
      <c r="AEW1" s="950"/>
      <c r="AEX1" s="950"/>
      <c r="AEY1" s="950"/>
      <c r="AEZ1" s="950"/>
      <c r="AFA1" s="950"/>
      <c r="AFB1" s="950"/>
      <c r="AFC1" s="950"/>
      <c r="AFD1" s="950"/>
      <c r="AFE1" s="950"/>
      <c r="AFF1" s="950"/>
      <c r="AFG1" s="950"/>
      <c r="AFH1" s="950"/>
      <c r="AFI1" s="950"/>
      <c r="AFJ1" s="950"/>
      <c r="AFK1" s="950"/>
      <c r="AFL1" s="950"/>
      <c r="AFM1" s="950"/>
      <c r="AFN1" s="950"/>
      <c r="AFO1" s="950"/>
      <c r="AFP1" s="950"/>
      <c r="AFQ1" s="950"/>
      <c r="AFR1" s="950"/>
      <c r="AFS1" s="950"/>
      <c r="AFT1" s="950"/>
      <c r="AFU1" s="950"/>
      <c r="AFV1" s="950"/>
      <c r="AFW1" s="950"/>
      <c r="AFX1" s="950"/>
      <c r="AFY1" s="950"/>
      <c r="AFZ1" s="950"/>
      <c r="AGA1" s="950"/>
      <c r="AGB1" s="950"/>
      <c r="AGC1" s="950"/>
      <c r="AGD1" s="950"/>
      <c r="AGE1" s="950"/>
      <c r="AGF1" s="950"/>
      <c r="AGG1" s="950"/>
      <c r="AGH1" s="950"/>
      <c r="AGI1" s="950"/>
      <c r="AGJ1" s="950"/>
      <c r="AGK1" s="950"/>
      <c r="AGL1" s="950"/>
      <c r="AGM1" s="950"/>
      <c r="AGN1" s="950"/>
      <c r="AGO1" s="950"/>
      <c r="AGP1" s="950"/>
      <c r="AGQ1" s="950"/>
      <c r="AGR1" s="950"/>
      <c r="AGS1" s="950"/>
      <c r="AGT1" s="950"/>
      <c r="AGU1" s="950"/>
      <c r="AGV1" s="950"/>
      <c r="AGW1" s="950"/>
      <c r="AGX1" s="950"/>
      <c r="AGY1" s="950"/>
      <c r="AGZ1" s="950"/>
      <c r="AHA1" s="950"/>
      <c r="AHB1" s="950"/>
      <c r="AHC1" s="950"/>
      <c r="AHD1" s="950"/>
      <c r="AHE1" s="950"/>
      <c r="AHF1" s="950"/>
      <c r="AHG1" s="950"/>
      <c r="AHH1" s="950"/>
      <c r="AHI1" s="950"/>
      <c r="AHJ1" s="950"/>
      <c r="AHK1" s="950"/>
      <c r="AHL1" s="950"/>
      <c r="AHM1" s="950"/>
      <c r="AHN1" s="950"/>
      <c r="AHO1" s="950"/>
      <c r="AHP1" s="950"/>
      <c r="AHQ1" s="950"/>
      <c r="AHR1" s="950"/>
      <c r="AHS1" s="950"/>
      <c r="AHT1" s="950"/>
      <c r="AHU1" s="950"/>
      <c r="AHV1" s="950"/>
      <c r="AHW1" s="950"/>
      <c r="AHX1" s="950"/>
      <c r="AHY1" s="950"/>
      <c r="AHZ1" s="950"/>
      <c r="AIA1" s="950"/>
      <c r="AIB1" s="950"/>
      <c r="AIC1" s="950"/>
      <c r="AID1" s="950"/>
      <c r="AIE1" s="950"/>
      <c r="AIF1" s="950"/>
      <c r="AIG1" s="950"/>
      <c r="AIH1" s="950"/>
      <c r="AII1" s="950"/>
      <c r="AIJ1" s="950"/>
      <c r="AIK1" s="950"/>
      <c r="AIL1" s="950"/>
      <c r="AIM1" s="950"/>
      <c r="AIN1" s="950"/>
      <c r="AIO1" s="950"/>
      <c r="AIP1" s="950"/>
      <c r="AIQ1" s="950"/>
      <c r="AIR1" s="950"/>
      <c r="AIS1" s="950"/>
      <c r="AIT1" s="950"/>
      <c r="AIU1" s="950"/>
      <c r="AIV1" s="950"/>
      <c r="AIW1" s="950"/>
      <c r="AIX1" s="950"/>
      <c r="AIY1" s="950"/>
      <c r="AIZ1" s="950"/>
      <c r="AJA1" s="950"/>
      <c r="AJB1" s="950"/>
      <c r="AJC1" s="950"/>
      <c r="AJD1" s="950"/>
      <c r="AJE1" s="950"/>
      <c r="AJF1" s="950"/>
      <c r="AJG1" s="950"/>
      <c r="AJH1" s="950"/>
      <c r="AJI1" s="950"/>
      <c r="AJJ1" s="950"/>
      <c r="AJK1" s="950"/>
      <c r="AJL1" s="950"/>
      <c r="AJM1" s="950"/>
      <c r="AJN1" s="950"/>
      <c r="AJO1" s="950"/>
      <c r="AJP1" s="950"/>
      <c r="AJQ1" s="950"/>
      <c r="AJR1" s="950"/>
      <c r="AJS1" s="950"/>
      <c r="AJT1" s="950"/>
      <c r="AJU1" s="950"/>
      <c r="AJV1" s="950"/>
      <c r="AJW1" s="950"/>
      <c r="AJX1" s="950"/>
      <c r="AJY1" s="950"/>
      <c r="AJZ1" s="950"/>
      <c r="AKA1" s="950"/>
      <c r="AKB1" s="950"/>
      <c r="AKC1" s="950"/>
      <c r="AKD1" s="950"/>
      <c r="AKE1" s="950"/>
      <c r="AKF1" s="950"/>
      <c r="AKG1" s="950"/>
      <c r="AKH1" s="950"/>
      <c r="AKI1" s="950"/>
      <c r="AKJ1" s="950"/>
      <c r="AKK1" s="950"/>
      <c r="AKL1" s="950"/>
      <c r="AKM1" s="950"/>
      <c r="AKN1" s="950"/>
      <c r="AKO1" s="950"/>
      <c r="AKP1" s="950"/>
      <c r="AKQ1" s="950"/>
      <c r="AKR1" s="950"/>
      <c r="AKS1" s="950"/>
      <c r="AKT1" s="950"/>
      <c r="AKU1" s="950"/>
      <c r="AKV1" s="950"/>
      <c r="AKW1" s="950"/>
      <c r="AKX1" s="950"/>
      <c r="AKY1" s="950"/>
      <c r="AKZ1" s="950"/>
      <c r="ALA1" s="950"/>
      <c r="ALB1" s="950"/>
      <c r="ALC1" s="950"/>
      <c r="ALD1" s="950"/>
      <c r="ALE1" s="950"/>
      <c r="ALF1" s="950"/>
      <c r="ALG1" s="950"/>
      <c r="ALH1" s="950"/>
      <c r="ALI1" s="950"/>
      <c r="ALJ1" s="950"/>
      <c r="ALK1" s="950"/>
      <c r="ALL1" s="950"/>
      <c r="ALM1" s="950"/>
      <c r="ALN1" s="950"/>
      <c r="ALO1" s="950"/>
      <c r="ALP1" s="950"/>
      <c r="ALQ1" s="950"/>
      <c r="ALR1" s="950"/>
      <c r="ALS1" s="950"/>
      <c r="ALT1" s="950"/>
      <c r="ALU1" s="950"/>
      <c r="ALV1" s="950"/>
      <c r="ALW1" s="950"/>
      <c r="ALX1" s="950"/>
      <c r="ALY1" s="950"/>
      <c r="ALZ1" s="950"/>
      <c r="AMA1" s="950"/>
      <c r="AMB1" s="950"/>
      <c r="AMC1" s="950"/>
      <c r="AMD1" s="950"/>
      <c r="AME1" s="950"/>
      <c r="AMF1" s="950"/>
      <c r="AMG1" s="950"/>
      <c r="AMH1" s="950"/>
      <c r="AMI1" s="950"/>
      <c r="AMJ1" s="950"/>
      <c r="AMK1" s="950"/>
      <c r="AML1" s="950"/>
      <c r="AMM1" s="950"/>
      <c r="AMN1" s="950"/>
      <c r="AMO1" s="950"/>
      <c r="AMP1" s="950"/>
      <c r="AMQ1" s="950"/>
      <c r="AMR1" s="950"/>
      <c r="AMS1" s="950"/>
      <c r="AMT1" s="950"/>
      <c r="AMU1" s="950"/>
      <c r="AMV1" s="950"/>
      <c r="AMW1" s="950"/>
      <c r="AMX1" s="950"/>
      <c r="AMY1" s="950"/>
      <c r="AMZ1" s="950"/>
      <c r="ANA1" s="950"/>
      <c r="ANB1" s="950"/>
      <c r="ANC1" s="950"/>
      <c r="AND1" s="950"/>
      <c r="ANE1" s="950"/>
      <c r="ANF1" s="950"/>
      <c r="ANG1" s="950"/>
      <c r="ANH1" s="950"/>
      <c r="ANI1" s="950"/>
      <c r="ANJ1" s="950"/>
      <c r="ANK1" s="950"/>
      <c r="ANL1" s="950"/>
      <c r="ANM1" s="950"/>
      <c r="ANN1" s="950"/>
      <c r="ANO1" s="950"/>
      <c r="ANP1" s="950"/>
      <c r="ANQ1" s="950"/>
      <c r="ANR1" s="950"/>
      <c r="ANS1" s="950"/>
      <c r="ANT1" s="950"/>
      <c r="ANU1" s="950"/>
      <c r="ANV1" s="950"/>
      <c r="ANW1" s="950"/>
      <c r="ANX1" s="950"/>
      <c r="ANY1" s="950"/>
      <c r="ANZ1" s="950"/>
      <c r="AOA1" s="950"/>
      <c r="AOB1" s="950"/>
      <c r="AOC1" s="950"/>
      <c r="AOD1" s="950"/>
      <c r="AOE1" s="950"/>
      <c r="AOF1" s="950"/>
      <c r="AOG1" s="950"/>
      <c r="AOH1" s="950"/>
      <c r="AOI1" s="950"/>
      <c r="AOJ1" s="950"/>
      <c r="AOK1" s="950"/>
      <c r="AOL1" s="950"/>
      <c r="AOM1" s="950"/>
      <c r="AON1" s="950"/>
      <c r="AOO1" s="950"/>
      <c r="AOP1" s="950"/>
      <c r="AOQ1" s="950"/>
      <c r="AOR1" s="950"/>
      <c r="AOS1" s="950"/>
      <c r="AOT1" s="950"/>
      <c r="AOU1" s="950"/>
      <c r="AOV1" s="950"/>
      <c r="AOW1" s="950"/>
      <c r="AOX1" s="950"/>
      <c r="AOY1" s="950"/>
      <c r="AOZ1" s="950"/>
      <c r="APA1" s="950"/>
      <c r="APB1" s="950"/>
      <c r="APC1" s="950"/>
      <c r="APD1" s="950"/>
      <c r="APE1" s="950"/>
      <c r="APF1" s="950"/>
      <c r="APG1" s="950"/>
      <c r="APH1" s="950"/>
      <c r="API1" s="950"/>
      <c r="APJ1" s="950"/>
      <c r="APK1" s="950"/>
      <c r="APL1" s="950"/>
      <c r="APM1" s="950"/>
      <c r="APN1" s="950"/>
      <c r="APO1" s="950"/>
      <c r="APP1" s="950"/>
      <c r="APQ1" s="950"/>
      <c r="APR1" s="950"/>
      <c r="APS1" s="950"/>
      <c r="APT1" s="950"/>
      <c r="APU1" s="950"/>
      <c r="APV1" s="950"/>
      <c r="APW1" s="950"/>
      <c r="APX1" s="950"/>
      <c r="APY1" s="950"/>
      <c r="APZ1" s="950"/>
      <c r="AQA1" s="950"/>
      <c r="AQB1" s="950"/>
      <c r="AQC1" s="950"/>
      <c r="AQD1" s="950"/>
      <c r="AQE1" s="950"/>
      <c r="AQF1" s="950"/>
      <c r="AQG1" s="950"/>
      <c r="AQH1" s="950"/>
      <c r="AQI1" s="950"/>
      <c r="AQJ1" s="950"/>
      <c r="AQK1" s="950"/>
      <c r="AQL1" s="950"/>
      <c r="AQM1" s="950"/>
      <c r="AQN1" s="950"/>
      <c r="AQO1" s="950"/>
      <c r="AQP1" s="950"/>
      <c r="AQQ1" s="950"/>
      <c r="AQR1" s="950"/>
      <c r="AQS1" s="950"/>
      <c r="AQT1" s="950"/>
      <c r="AQU1" s="950"/>
      <c r="AQV1" s="950"/>
      <c r="AQW1" s="950"/>
      <c r="AQX1" s="950"/>
      <c r="AQY1" s="950"/>
      <c r="AQZ1" s="950"/>
      <c r="ARA1" s="950"/>
      <c r="ARB1" s="950"/>
      <c r="ARC1" s="950"/>
      <c r="ARD1" s="950"/>
      <c r="ARE1" s="950"/>
      <c r="ARF1" s="950"/>
      <c r="ARG1" s="950"/>
      <c r="ARH1" s="950"/>
      <c r="ARI1" s="950"/>
      <c r="ARJ1" s="950"/>
      <c r="ARK1" s="950"/>
      <c r="ARL1" s="950"/>
      <c r="ARM1" s="950"/>
      <c r="ARN1" s="950"/>
      <c r="ARO1" s="950"/>
      <c r="ARP1" s="950"/>
      <c r="ARQ1" s="950"/>
      <c r="ARR1" s="950"/>
      <c r="ARS1" s="950"/>
      <c r="ART1" s="950"/>
      <c r="ARU1" s="950"/>
      <c r="ARV1" s="950"/>
      <c r="ARW1" s="950"/>
      <c r="ARX1" s="950"/>
      <c r="ARY1" s="950"/>
      <c r="ARZ1" s="950"/>
      <c r="ASA1" s="950"/>
      <c r="ASB1" s="950"/>
      <c r="ASC1" s="950"/>
      <c r="ASD1" s="950"/>
      <c r="ASE1" s="950"/>
      <c r="ASF1" s="950"/>
      <c r="ASG1" s="950"/>
      <c r="ASH1" s="950"/>
      <c r="ASI1" s="950"/>
      <c r="ASJ1" s="950"/>
      <c r="ASK1" s="950"/>
      <c r="ASL1" s="950"/>
      <c r="ASM1" s="950"/>
      <c r="ASN1" s="950"/>
      <c r="ASO1" s="950"/>
      <c r="ASP1" s="950"/>
      <c r="ASQ1" s="950"/>
      <c r="ASR1" s="950"/>
      <c r="ASS1" s="950"/>
      <c r="AST1" s="950"/>
      <c r="ASU1" s="950"/>
      <c r="ASV1" s="950"/>
      <c r="ASW1" s="950"/>
      <c r="ASX1" s="950"/>
      <c r="ASY1" s="950"/>
      <c r="ASZ1" s="950"/>
      <c r="ATA1" s="950"/>
      <c r="ATB1" s="950"/>
      <c r="ATC1" s="950"/>
      <c r="ATD1" s="950"/>
      <c r="ATE1" s="950"/>
      <c r="ATF1" s="950"/>
      <c r="ATG1" s="950"/>
      <c r="ATH1" s="950"/>
      <c r="ATI1" s="950"/>
      <c r="ATJ1" s="950"/>
      <c r="ATK1" s="950"/>
      <c r="ATL1" s="950"/>
      <c r="ATM1" s="950"/>
      <c r="ATN1" s="950"/>
      <c r="ATO1" s="950"/>
      <c r="ATP1" s="950"/>
      <c r="ATQ1" s="950"/>
      <c r="ATR1" s="950"/>
      <c r="ATS1" s="950"/>
      <c r="ATT1" s="950"/>
      <c r="ATU1" s="950"/>
      <c r="ATV1" s="950"/>
      <c r="ATW1" s="950"/>
      <c r="ATX1" s="950"/>
      <c r="ATY1" s="950"/>
      <c r="ATZ1" s="950"/>
      <c r="AUA1" s="950"/>
      <c r="AUB1" s="950"/>
      <c r="AUC1" s="950"/>
      <c r="AUD1" s="950"/>
      <c r="AUE1" s="950"/>
      <c r="AUF1" s="950"/>
      <c r="AUG1" s="950"/>
      <c r="AUH1" s="950"/>
      <c r="AUI1" s="950"/>
      <c r="AUJ1" s="950"/>
      <c r="AUK1" s="950"/>
      <c r="AUL1" s="950"/>
      <c r="AUM1" s="950"/>
      <c r="AUN1" s="950"/>
      <c r="AUO1" s="950"/>
      <c r="AUP1" s="950"/>
      <c r="AUQ1" s="950"/>
      <c r="AUR1" s="950"/>
      <c r="AUS1" s="950"/>
      <c r="AUT1" s="950"/>
      <c r="AUU1" s="950"/>
      <c r="AUV1" s="950"/>
      <c r="AUW1" s="950"/>
      <c r="AUX1" s="950"/>
      <c r="AUY1" s="950"/>
      <c r="AUZ1" s="950"/>
      <c r="AVA1" s="950"/>
      <c r="AVB1" s="950"/>
      <c r="AVC1" s="950"/>
      <c r="AVD1" s="950"/>
      <c r="AVE1" s="950"/>
      <c r="AVF1" s="950"/>
      <c r="AVG1" s="950"/>
      <c r="AVH1" s="950"/>
      <c r="AVI1" s="950"/>
      <c r="AVJ1" s="950"/>
      <c r="AVK1" s="950"/>
      <c r="AVL1" s="950"/>
      <c r="AVM1" s="950"/>
      <c r="AVN1" s="950"/>
      <c r="AVO1" s="950"/>
      <c r="AVP1" s="950"/>
      <c r="AVQ1" s="950"/>
      <c r="AVR1" s="950"/>
      <c r="AVS1" s="950"/>
      <c r="AVT1" s="950"/>
      <c r="AVU1" s="950"/>
      <c r="AVV1" s="950"/>
      <c r="AVW1" s="950"/>
      <c r="AVX1" s="950"/>
      <c r="AVY1" s="950"/>
      <c r="AVZ1" s="950"/>
      <c r="AWA1" s="950"/>
      <c r="AWB1" s="950"/>
      <c r="AWC1" s="950"/>
      <c r="AWD1" s="950"/>
      <c r="AWE1" s="950"/>
      <c r="AWF1" s="950"/>
      <c r="AWG1" s="950"/>
      <c r="AWH1" s="950"/>
      <c r="AWI1" s="950"/>
      <c r="AWJ1" s="950"/>
      <c r="AWK1" s="950"/>
      <c r="AWL1" s="950"/>
      <c r="AWM1" s="950"/>
      <c r="AWN1" s="950"/>
      <c r="AWO1" s="950"/>
      <c r="AWP1" s="950"/>
      <c r="AWQ1" s="950"/>
      <c r="AWR1" s="950"/>
      <c r="AWS1" s="950"/>
      <c r="AWT1" s="950"/>
      <c r="AWU1" s="950"/>
      <c r="AWV1" s="950"/>
      <c r="AWW1" s="950"/>
      <c r="AWX1" s="950"/>
      <c r="AWY1" s="950"/>
      <c r="AWZ1" s="950"/>
      <c r="AXA1" s="950"/>
      <c r="AXB1" s="950"/>
      <c r="AXC1" s="950"/>
      <c r="AXD1" s="950"/>
      <c r="AXE1" s="950"/>
      <c r="AXF1" s="950"/>
      <c r="AXG1" s="950"/>
      <c r="AXH1" s="950"/>
      <c r="AXI1" s="950"/>
      <c r="AXJ1" s="950"/>
      <c r="AXK1" s="950"/>
      <c r="AXL1" s="950"/>
      <c r="AXM1" s="950"/>
      <c r="AXN1" s="950"/>
      <c r="AXO1" s="950"/>
      <c r="AXP1" s="950"/>
      <c r="AXQ1" s="950"/>
      <c r="AXR1" s="950"/>
      <c r="AXS1" s="950"/>
      <c r="AXT1" s="950"/>
      <c r="AXU1" s="950"/>
      <c r="AXV1" s="950"/>
      <c r="AXW1" s="950"/>
      <c r="AXX1" s="950"/>
      <c r="AXY1" s="950"/>
      <c r="AXZ1" s="950"/>
      <c r="AYA1" s="950"/>
      <c r="AYB1" s="950"/>
      <c r="AYC1" s="950"/>
      <c r="AYD1" s="950"/>
      <c r="AYE1" s="950"/>
      <c r="AYF1" s="950"/>
      <c r="AYG1" s="950"/>
      <c r="AYH1" s="950"/>
      <c r="AYI1" s="950"/>
      <c r="AYJ1" s="950"/>
      <c r="AYK1" s="950"/>
      <c r="AYL1" s="950"/>
      <c r="AYM1" s="950"/>
      <c r="AYN1" s="950"/>
      <c r="AYO1" s="950"/>
      <c r="AYP1" s="950"/>
      <c r="AYQ1" s="950"/>
      <c r="AYR1" s="950"/>
      <c r="AYS1" s="950"/>
      <c r="AYT1" s="950"/>
      <c r="AYU1" s="950"/>
      <c r="AYV1" s="950"/>
      <c r="AYW1" s="950"/>
      <c r="AYX1" s="950"/>
      <c r="AYY1" s="950"/>
      <c r="AYZ1" s="950"/>
      <c r="AZA1" s="950"/>
      <c r="AZB1" s="950"/>
      <c r="AZC1" s="950"/>
      <c r="AZD1" s="950"/>
      <c r="AZE1" s="950"/>
      <c r="AZF1" s="950"/>
      <c r="AZG1" s="950"/>
      <c r="AZH1" s="950"/>
      <c r="AZI1" s="950"/>
      <c r="AZJ1" s="950"/>
      <c r="AZK1" s="950"/>
      <c r="AZL1" s="950"/>
      <c r="AZM1" s="950"/>
      <c r="AZN1" s="950"/>
      <c r="AZO1" s="950"/>
      <c r="AZP1" s="950"/>
      <c r="AZQ1" s="950"/>
      <c r="AZR1" s="950"/>
      <c r="AZS1" s="950"/>
      <c r="AZT1" s="950"/>
      <c r="AZU1" s="950"/>
      <c r="AZV1" s="950"/>
      <c r="AZW1" s="950"/>
      <c r="AZX1" s="950"/>
      <c r="AZY1" s="950"/>
      <c r="AZZ1" s="950"/>
      <c r="BAA1" s="950"/>
      <c r="BAB1" s="950"/>
      <c r="BAC1" s="950"/>
      <c r="BAD1" s="950"/>
      <c r="BAE1" s="950"/>
      <c r="BAF1" s="950"/>
      <c r="BAG1" s="950"/>
      <c r="BAH1" s="950"/>
      <c r="BAI1" s="950"/>
      <c r="BAJ1" s="950"/>
      <c r="BAK1" s="950"/>
      <c r="BAL1" s="950"/>
      <c r="BAM1" s="950"/>
      <c r="BAN1" s="950"/>
      <c r="BAO1" s="950"/>
      <c r="BAP1" s="950"/>
      <c r="BAQ1" s="950"/>
      <c r="BAR1" s="950"/>
      <c r="BAS1" s="950"/>
      <c r="BAT1" s="950"/>
      <c r="BAU1" s="950"/>
      <c r="BAV1" s="950"/>
      <c r="BAW1" s="950"/>
      <c r="BAX1" s="950"/>
      <c r="BAY1" s="950"/>
      <c r="BAZ1" s="950"/>
      <c r="BBA1" s="950"/>
      <c r="BBB1" s="950"/>
      <c r="BBC1" s="950"/>
      <c r="BBD1" s="950"/>
      <c r="BBE1" s="950"/>
      <c r="BBF1" s="950"/>
      <c r="BBG1" s="950"/>
      <c r="BBH1" s="950"/>
      <c r="BBI1" s="950"/>
      <c r="BBJ1" s="950"/>
      <c r="BBK1" s="950"/>
      <c r="BBL1" s="950"/>
      <c r="BBM1" s="950"/>
      <c r="BBN1" s="950"/>
      <c r="BBO1" s="950"/>
      <c r="BBP1" s="950"/>
      <c r="BBQ1" s="950"/>
      <c r="BBR1" s="950"/>
      <c r="BBS1" s="950"/>
      <c r="BBT1" s="950"/>
      <c r="BBU1" s="950"/>
      <c r="BBV1" s="950"/>
      <c r="BBW1" s="950"/>
      <c r="BBX1" s="950"/>
      <c r="BBY1" s="950"/>
      <c r="BBZ1" s="950"/>
      <c r="BCA1" s="950"/>
      <c r="BCB1" s="950"/>
      <c r="BCC1" s="950"/>
      <c r="BCD1" s="950"/>
      <c r="BCE1" s="950"/>
      <c r="BCF1" s="950"/>
      <c r="BCG1" s="950"/>
      <c r="BCH1" s="950"/>
      <c r="BCI1" s="950"/>
      <c r="BCJ1" s="950"/>
      <c r="BCK1" s="950"/>
      <c r="BCL1" s="950"/>
      <c r="BCM1" s="950"/>
      <c r="BCN1" s="950"/>
      <c r="BCO1" s="950"/>
      <c r="BCP1" s="950"/>
      <c r="BCQ1" s="950"/>
      <c r="BCR1" s="950"/>
      <c r="BCS1" s="950"/>
      <c r="BCT1" s="950"/>
      <c r="BCU1" s="950"/>
      <c r="BCV1" s="950"/>
      <c r="BCW1" s="950"/>
      <c r="BCX1" s="950"/>
      <c r="BCY1" s="950"/>
      <c r="BCZ1" s="950"/>
      <c r="BDA1" s="950"/>
      <c r="BDB1" s="950"/>
      <c r="BDC1" s="950"/>
      <c r="BDD1" s="950"/>
      <c r="BDE1" s="950"/>
      <c r="BDF1" s="950"/>
      <c r="BDG1" s="950"/>
      <c r="BDH1" s="950"/>
      <c r="BDI1" s="950"/>
      <c r="BDJ1" s="950"/>
      <c r="BDK1" s="950"/>
      <c r="BDL1" s="950"/>
      <c r="BDM1" s="950"/>
      <c r="BDN1" s="950"/>
      <c r="BDO1" s="950"/>
      <c r="BDP1" s="950"/>
      <c r="BDQ1" s="950"/>
      <c r="BDR1" s="950"/>
      <c r="BDS1" s="950"/>
      <c r="BDT1" s="950"/>
      <c r="BDU1" s="950"/>
      <c r="BDV1" s="950"/>
      <c r="BDW1" s="950"/>
      <c r="BDX1" s="950"/>
      <c r="BDY1" s="950"/>
      <c r="BDZ1" s="950"/>
      <c r="BEA1" s="950"/>
      <c r="BEB1" s="950"/>
      <c r="BEC1" s="950"/>
      <c r="BED1" s="950"/>
      <c r="BEE1" s="950"/>
      <c r="BEF1" s="950"/>
      <c r="BEG1" s="950"/>
      <c r="BEH1" s="950"/>
      <c r="BEI1" s="950"/>
      <c r="BEJ1" s="950"/>
      <c r="BEK1" s="950"/>
      <c r="BEL1" s="950"/>
      <c r="BEM1" s="950"/>
      <c r="BEN1" s="950"/>
      <c r="BEO1" s="950"/>
      <c r="BEP1" s="950"/>
      <c r="BEQ1" s="950"/>
      <c r="BER1" s="950"/>
      <c r="BES1" s="950"/>
      <c r="BET1" s="950"/>
      <c r="BEU1" s="950"/>
      <c r="BEV1" s="950"/>
      <c r="BEW1" s="950"/>
      <c r="BEX1" s="950"/>
      <c r="BEY1" s="950"/>
      <c r="BEZ1" s="950"/>
      <c r="BFA1" s="950"/>
      <c r="BFB1" s="950"/>
      <c r="BFC1" s="950"/>
      <c r="BFD1" s="950"/>
      <c r="BFE1" s="950"/>
      <c r="BFF1" s="950"/>
      <c r="BFG1" s="950"/>
      <c r="BFH1" s="950"/>
      <c r="BFI1" s="950"/>
      <c r="BFJ1" s="950"/>
      <c r="BFK1" s="950"/>
      <c r="BFL1" s="950"/>
      <c r="BFM1" s="950"/>
      <c r="BFN1" s="950"/>
      <c r="BFO1" s="950"/>
      <c r="BFP1" s="950"/>
      <c r="BFQ1" s="950"/>
      <c r="BFR1" s="950"/>
      <c r="BFS1" s="950"/>
      <c r="BFT1" s="950"/>
      <c r="BFU1" s="950"/>
      <c r="BFV1" s="950"/>
      <c r="BFW1" s="950"/>
      <c r="BFX1" s="950"/>
      <c r="BFY1" s="950"/>
      <c r="BFZ1" s="950"/>
      <c r="BGA1" s="950"/>
      <c r="BGB1" s="950"/>
      <c r="BGC1" s="950"/>
      <c r="BGD1" s="950"/>
      <c r="BGE1" s="950"/>
      <c r="BGF1" s="950"/>
      <c r="BGG1" s="950"/>
      <c r="BGH1" s="950"/>
      <c r="BGI1" s="950"/>
      <c r="BGJ1" s="950"/>
      <c r="BGK1" s="950"/>
      <c r="BGL1" s="950"/>
      <c r="BGM1" s="950"/>
      <c r="BGN1" s="950"/>
      <c r="BGO1" s="950"/>
      <c r="BGP1" s="950"/>
      <c r="BGQ1" s="950"/>
      <c r="BGR1" s="950"/>
      <c r="BGS1" s="950"/>
      <c r="BGT1" s="950"/>
      <c r="BGU1" s="950"/>
      <c r="BGV1" s="950"/>
      <c r="BGW1" s="950"/>
      <c r="BGX1" s="950"/>
      <c r="BGY1" s="950"/>
      <c r="BGZ1" s="950"/>
      <c r="BHA1" s="950"/>
      <c r="BHB1" s="950"/>
      <c r="BHC1" s="950"/>
      <c r="BHD1" s="950"/>
      <c r="BHE1" s="950"/>
      <c r="BHF1" s="950"/>
      <c r="BHG1" s="950"/>
      <c r="BHH1" s="950"/>
      <c r="BHI1" s="950"/>
      <c r="BHJ1" s="950"/>
      <c r="BHK1" s="950"/>
      <c r="BHL1" s="950"/>
      <c r="BHM1" s="950"/>
      <c r="BHN1" s="950"/>
      <c r="BHO1" s="950"/>
      <c r="BHP1" s="950"/>
      <c r="BHQ1" s="950"/>
      <c r="BHR1" s="950"/>
      <c r="BHS1" s="950"/>
      <c r="BHT1" s="950"/>
      <c r="BHU1" s="950"/>
      <c r="BHV1" s="950"/>
      <c r="BHW1" s="950"/>
      <c r="BHX1" s="950"/>
      <c r="BHY1" s="950"/>
      <c r="BHZ1" s="950"/>
      <c r="BIA1" s="950"/>
      <c r="BIB1" s="950"/>
      <c r="BIC1" s="950"/>
      <c r="BID1" s="950"/>
      <c r="BIE1" s="950"/>
      <c r="BIF1" s="950"/>
      <c r="BIG1" s="950"/>
      <c r="BIH1" s="950"/>
      <c r="BII1" s="950"/>
      <c r="BIJ1" s="950"/>
      <c r="BIK1" s="950"/>
      <c r="BIL1" s="950"/>
      <c r="BIM1" s="950"/>
      <c r="BIN1" s="950"/>
      <c r="BIO1" s="950"/>
      <c r="BIP1" s="950"/>
      <c r="BIQ1" s="950"/>
      <c r="BIR1" s="950"/>
      <c r="BIS1" s="950"/>
      <c r="BIT1" s="950"/>
      <c r="BIU1" s="950"/>
      <c r="BIV1" s="950"/>
      <c r="BIW1" s="950"/>
      <c r="BIX1" s="950"/>
      <c r="BIY1" s="950"/>
      <c r="BIZ1" s="950"/>
      <c r="BJA1" s="950"/>
      <c r="BJB1" s="950"/>
      <c r="BJC1" s="950"/>
      <c r="BJD1" s="950"/>
      <c r="BJE1" s="950"/>
      <c r="BJF1" s="950"/>
      <c r="BJG1" s="950"/>
      <c r="BJH1" s="950"/>
      <c r="BJI1" s="950"/>
      <c r="BJJ1" s="950"/>
      <c r="BJK1" s="950"/>
      <c r="BJL1" s="950"/>
      <c r="BJM1" s="950"/>
      <c r="BJN1" s="950"/>
      <c r="BJO1" s="950"/>
      <c r="BJP1" s="950"/>
      <c r="BJQ1" s="950"/>
      <c r="BJR1" s="950"/>
      <c r="BJS1" s="950"/>
      <c r="BJT1" s="950"/>
      <c r="BJU1" s="950"/>
      <c r="BJV1" s="950"/>
      <c r="BJW1" s="950"/>
      <c r="BJX1" s="950"/>
      <c r="BJY1" s="950"/>
      <c r="BJZ1" s="950"/>
      <c r="BKA1" s="950"/>
      <c r="BKB1" s="950"/>
      <c r="BKC1" s="950"/>
      <c r="BKD1" s="950"/>
      <c r="BKE1" s="950"/>
      <c r="BKF1" s="950"/>
      <c r="BKG1" s="950"/>
      <c r="BKH1" s="950"/>
      <c r="BKI1" s="950"/>
      <c r="BKJ1" s="950"/>
      <c r="BKK1" s="950"/>
      <c r="BKL1" s="950"/>
      <c r="BKM1" s="950"/>
      <c r="BKN1" s="950"/>
      <c r="BKO1" s="950"/>
      <c r="BKP1" s="950"/>
      <c r="BKQ1" s="950"/>
      <c r="BKR1" s="950"/>
      <c r="BKS1" s="950"/>
      <c r="BKT1" s="950"/>
      <c r="BKU1" s="950"/>
      <c r="BKV1" s="950"/>
      <c r="BKW1" s="950"/>
      <c r="BKX1" s="950"/>
      <c r="BKY1" s="950"/>
      <c r="BKZ1" s="950"/>
      <c r="BLA1" s="950"/>
      <c r="BLB1" s="950"/>
      <c r="BLC1" s="950"/>
      <c r="BLD1" s="950"/>
      <c r="BLE1" s="950"/>
      <c r="BLF1" s="950"/>
      <c r="BLG1" s="950"/>
      <c r="BLH1" s="950"/>
      <c r="BLI1" s="950"/>
      <c r="BLJ1" s="950"/>
      <c r="BLK1" s="950"/>
      <c r="BLL1" s="950"/>
      <c r="BLM1" s="950"/>
      <c r="BLN1" s="950"/>
      <c r="BLO1" s="950"/>
      <c r="BLP1" s="950"/>
      <c r="BLQ1" s="950"/>
      <c r="BLR1" s="950"/>
      <c r="BLS1" s="950"/>
      <c r="BLT1" s="950"/>
      <c r="BLU1" s="950"/>
      <c r="BLV1" s="950"/>
      <c r="BLW1" s="950"/>
      <c r="BLX1" s="950"/>
      <c r="BLY1" s="950"/>
      <c r="BLZ1" s="950"/>
      <c r="BMA1" s="950"/>
      <c r="BMB1" s="950"/>
      <c r="BMC1" s="950"/>
      <c r="BMD1" s="950"/>
      <c r="BME1" s="950"/>
      <c r="BMF1" s="950"/>
      <c r="BMG1" s="950"/>
      <c r="BMH1" s="950"/>
      <c r="BMI1" s="950"/>
      <c r="BMJ1" s="950"/>
      <c r="BMK1" s="950"/>
      <c r="BML1" s="950"/>
      <c r="BMM1" s="950"/>
      <c r="BMN1" s="950"/>
      <c r="BMO1" s="950"/>
      <c r="BMP1" s="950"/>
      <c r="BMQ1" s="950"/>
      <c r="BMR1" s="950"/>
      <c r="BMS1" s="950"/>
      <c r="BMT1" s="950"/>
      <c r="BMU1" s="950"/>
      <c r="BMV1" s="950"/>
      <c r="BMW1" s="950"/>
      <c r="BMX1" s="950"/>
      <c r="BMY1" s="950"/>
      <c r="BMZ1" s="950"/>
      <c r="BNA1" s="950"/>
      <c r="BNB1" s="950"/>
      <c r="BNC1" s="950"/>
      <c r="BND1" s="950"/>
      <c r="BNE1" s="950"/>
      <c r="BNF1" s="950"/>
      <c r="BNG1" s="950"/>
      <c r="BNH1" s="950"/>
      <c r="BNI1" s="950"/>
      <c r="BNJ1" s="950"/>
      <c r="BNK1" s="950"/>
      <c r="BNL1" s="950"/>
      <c r="BNM1" s="950"/>
      <c r="BNN1" s="950"/>
      <c r="BNO1" s="950"/>
      <c r="BNP1" s="950"/>
      <c r="BNQ1" s="950"/>
      <c r="BNR1" s="950"/>
      <c r="BNS1" s="950"/>
      <c r="BNT1" s="950"/>
      <c r="BNU1" s="950"/>
      <c r="BNV1" s="950"/>
      <c r="BNW1" s="950"/>
      <c r="BNX1" s="950"/>
      <c r="BNY1" s="950"/>
      <c r="BNZ1" s="950"/>
      <c r="BOA1" s="950"/>
      <c r="BOB1" s="950"/>
      <c r="BOC1" s="950"/>
      <c r="BOD1" s="950"/>
      <c r="BOE1" s="950"/>
      <c r="BOF1" s="950"/>
      <c r="BOG1" s="950"/>
      <c r="BOH1" s="950"/>
      <c r="BOI1" s="950"/>
      <c r="BOJ1" s="950"/>
      <c r="BOK1" s="950"/>
      <c r="BOL1" s="950"/>
      <c r="BOM1" s="950"/>
      <c r="BON1" s="950"/>
      <c r="BOO1" s="950"/>
      <c r="BOP1" s="950"/>
      <c r="BOQ1" s="950"/>
      <c r="BOR1" s="950"/>
      <c r="BOS1" s="950"/>
      <c r="BOT1" s="950"/>
      <c r="BOU1" s="950"/>
      <c r="BOV1" s="950"/>
      <c r="BOW1" s="950"/>
      <c r="BOX1" s="950"/>
      <c r="BOY1" s="950"/>
      <c r="BOZ1" s="950"/>
      <c r="BPA1" s="950"/>
      <c r="BPB1" s="950"/>
      <c r="BPC1" s="950"/>
      <c r="BPD1" s="950"/>
      <c r="BPE1" s="950"/>
      <c r="BPF1" s="950"/>
      <c r="BPG1" s="950"/>
      <c r="BPH1" s="950"/>
      <c r="BPI1" s="950"/>
      <c r="BPJ1" s="950"/>
      <c r="BPK1" s="950"/>
      <c r="BPL1" s="950"/>
      <c r="BPM1" s="950"/>
      <c r="BPN1" s="950"/>
      <c r="BPO1" s="950"/>
      <c r="BPP1" s="950"/>
      <c r="BPQ1" s="950"/>
      <c r="BPR1" s="950"/>
      <c r="BPS1" s="950"/>
      <c r="BPT1" s="950"/>
      <c r="BPU1" s="950"/>
      <c r="BPV1" s="950"/>
      <c r="BPW1" s="950"/>
      <c r="BPX1" s="950"/>
      <c r="BPY1" s="950"/>
      <c r="BPZ1" s="950"/>
      <c r="BQA1" s="950"/>
      <c r="BQB1" s="950"/>
      <c r="BQC1" s="950"/>
      <c r="BQD1" s="950"/>
      <c r="BQE1" s="950"/>
      <c r="BQF1" s="950"/>
      <c r="BQG1" s="950"/>
      <c r="BQH1" s="950"/>
      <c r="BQI1" s="950"/>
      <c r="BQJ1" s="950"/>
      <c r="BQK1" s="950"/>
      <c r="BQL1" s="950"/>
      <c r="BQM1" s="950"/>
      <c r="BQN1" s="950"/>
      <c r="BQO1" s="950"/>
      <c r="BQP1" s="950"/>
      <c r="BQQ1" s="950"/>
      <c r="BQR1" s="950"/>
      <c r="BQS1" s="950"/>
      <c r="BQT1" s="950"/>
      <c r="BQU1" s="950"/>
      <c r="BQV1" s="950"/>
      <c r="BQW1" s="950"/>
      <c r="BQX1" s="950"/>
      <c r="BQY1" s="950"/>
      <c r="BQZ1" s="950"/>
      <c r="BRA1" s="950"/>
      <c r="BRB1" s="950"/>
      <c r="BRC1" s="950"/>
      <c r="BRD1" s="950"/>
      <c r="BRE1" s="950"/>
      <c r="BRF1" s="950"/>
      <c r="BRG1" s="950"/>
      <c r="BRH1" s="950"/>
      <c r="BRI1" s="950"/>
      <c r="BRJ1" s="950"/>
      <c r="BRK1" s="950"/>
      <c r="BRL1" s="950"/>
      <c r="BRM1" s="950"/>
      <c r="BRN1" s="950"/>
      <c r="BRO1" s="950"/>
      <c r="BRP1" s="950"/>
      <c r="BRQ1" s="950"/>
      <c r="BRR1" s="950"/>
      <c r="BRS1" s="950"/>
      <c r="BRT1" s="950"/>
      <c r="BRU1" s="950"/>
      <c r="BRV1" s="950"/>
      <c r="BRW1" s="950"/>
      <c r="BRX1" s="950"/>
      <c r="BRY1" s="950"/>
      <c r="BRZ1" s="950"/>
      <c r="BSA1" s="950"/>
      <c r="BSB1" s="950"/>
      <c r="BSC1" s="950"/>
      <c r="BSD1" s="950"/>
      <c r="BSE1" s="950"/>
      <c r="BSF1" s="950"/>
      <c r="BSG1" s="950"/>
      <c r="BSH1" s="950"/>
      <c r="BSI1" s="950"/>
      <c r="BSJ1" s="950"/>
      <c r="BSK1" s="950"/>
      <c r="BSL1" s="950"/>
      <c r="BSM1" s="950"/>
      <c r="BSN1" s="950"/>
      <c r="BSO1" s="950"/>
      <c r="BSP1" s="950"/>
      <c r="BSQ1" s="950"/>
      <c r="BSR1" s="950"/>
      <c r="BSS1" s="950"/>
      <c r="BST1" s="950"/>
      <c r="BSU1" s="950"/>
      <c r="BSV1" s="950"/>
      <c r="BSW1" s="950"/>
      <c r="BSX1" s="950"/>
      <c r="BSY1" s="950"/>
      <c r="BSZ1" s="950"/>
      <c r="BTA1" s="950"/>
      <c r="BTB1" s="950"/>
      <c r="BTC1" s="950"/>
      <c r="BTD1" s="950"/>
      <c r="BTE1" s="950"/>
      <c r="BTF1" s="950"/>
      <c r="BTG1" s="950"/>
      <c r="BTH1" s="950"/>
      <c r="BTI1" s="950"/>
      <c r="BTJ1" s="950"/>
      <c r="BTK1" s="950"/>
      <c r="BTL1" s="950"/>
      <c r="BTM1" s="950"/>
      <c r="BTN1" s="950"/>
      <c r="BTO1" s="950"/>
      <c r="BTP1" s="950"/>
      <c r="BTQ1" s="950"/>
      <c r="BTR1" s="950"/>
      <c r="BTS1" s="950"/>
      <c r="BTT1" s="950"/>
      <c r="BTU1" s="950"/>
      <c r="BTV1" s="950"/>
      <c r="BTW1" s="950"/>
      <c r="BTX1" s="950"/>
      <c r="BTY1" s="950"/>
      <c r="BTZ1" s="950"/>
      <c r="BUA1" s="950"/>
      <c r="BUB1" s="950"/>
      <c r="BUC1" s="950"/>
      <c r="BUD1" s="950"/>
      <c r="BUE1" s="950"/>
      <c r="BUF1" s="950"/>
      <c r="BUG1" s="950"/>
      <c r="BUH1" s="950"/>
      <c r="BUI1" s="950"/>
      <c r="BUJ1" s="950"/>
      <c r="BUK1" s="950"/>
      <c r="BUL1" s="950"/>
      <c r="BUM1" s="950"/>
      <c r="BUN1" s="950"/>
      <c r="BUO1" s="950"/>
      <c r="BUP1" s="950"/>
      <c r="BUQ1" s="950"/>
      <c r="BUR1" s="950"/>
      <c r="BUS1" s="950"/>
      <c r="BUT1" s="950"/>
      <c r="BUU1" s="950"/>
      <c r="BUV1" s="950"/>
      <c r="BUW1" s="950"/>
      <c r="BUX1" s="950"/>
      <c r="BUY1" s="950"/>
      <c r="BUZ1" s="950"/>
      <c r="BVA1" s="950"/>
      <c r="BVB1" s="950"/>
      <c r="BVC1" s="950"/>
      <c r="BVD1" s="950"/>
      <c r="BVE1" s="950"/>
      <c r="BVF1" s="950"/>
      <c r="BVG1" s="950"/>
      <c r="BVH1" s="950"/>
      <c r="BVI1" s="950"/>
      <c r="BVJ1" s="950"/>
      <c r="BVK1" s="950"/>
      <c r="BVL1" s="950"/>
      <c r="BVM1" s="950"/>
      <c r="BVN1" s="950"/>
      <c r="BVO1" s="950"/>
      <c r="BVP1" s="950"/>
      <c r="BVQ1" s="950"/>
      <c r="BVR1" s="950"/>
      <c r="BVS1" s="950"/>
      <c r="BVT1" s="950"/>
      <c r="BVU1" s="950"/>
      <c r="BVV1" s="950"/>
      <c r="BVW1" s="950"/>
      <c r="BVX1" s="950"/>
      <c r="BVY1" s="950"/>
      <c r="BVZ1" s="950"/>
      <c r="BWA1" s="950"/>
      <c r="BWB1" s="950"/>
      <c r="BWC1" s="950"/>
      <c r="BWD1" s="950"/>
      <c r="BWE1" s="950"/>
      <c r="BWF1" s="950"/>
      <c r="BWG1" s="950"/>
      <c r="BWH1" s="950"/>
      <c r="BWI1" s="950"/>
      <c r="BWJ1" s="950"/>
      <c r="BWK1" s="950"/>
      <c r="BWL1" s="950"/>
      <c r="BWM1" s="950"/>
      <c r="BWN1" s="950"/>
      <c r="BWO1" s="950"/>
      <c r="BWP1" s="950"/>
      <c r="BWQ1" s="950"/>
      <c r="BWR1" s="950"/>
      <c r="BWS1" s="950"/>
      <c r="BWT1" s="950"/>
      <c r="BWU1" s="950"/>
      <c r="BWV1" s="950"/>
      <c r="BWW1" s="950"/>
      <c r="BWX1" s="950"/>
      <c r="BWY1" s="950"/>
      <c r="BWZ1" s="950"/>
      <c r="BXA1" s="950"/>
      <c r="BXB1" s="950"/>
      <c r="BXC1" s="950"/>
      <c r="BXD1" s="950"/>
      <c r="BXE1" s="950"/>
      <c r="BXF1" s="950"/>
      <c r="BXG1" s="950"/>
      <c r="BXH1" s="950"/>
      <c r="BXI1" s="950"/>
      <c r="BXJ1" s="950"/>
      <c r="BXK1" s="950"/>
      <c r="BXL1" s="950"/>
      <c r="BXM1" s="950"/>
      <c r="BXN1" s="950"/>
      <c r="BXO1" s="950"/>
      <c r="BXP1" s="950"/>
      <c r="BXQ1" s="950"/>
      <c r="BXR1" s="950"/>
      <c r="BXS1" s="950"/>
      <c r="BXT1" s="950"/>
      <c r="BXU1" s="950"/>
      <c r="BXV1" s="950"/>
      <c r="BXW1" s="950"/>
      <c r="BXX1" s="950"/>
      <c r="BXY1" s="950"/>
      <c r="BXZ1" s="950"/>
      <c r="BYA1" s="950"/>
      <c r="BYB1" s="950"/>
      <c r="BYC1" s="950"/>
      <c r="BYD1" s="950"/>
      <c r="BYE1" s="950"/>
      <c r="BYF1" s="950"/>
      <c r="BYG1" s="950"/>
      <c r="BYH1" s="950"/>
      <c r="BYI1" s="950"/>
      <c r="BYJ1" s="950"/>
      <c r="BYK1" s="950"/>
      <c r="BYL1" s="950"/>
      <c r="BYM1" s="950"/>
      <c r="BYN1" s="950"/>
      <c r="BYO1" s="950"/>
      <c r="BYP1" s="950"/>
      <c r="BYQ1" s="950"/>
      <c r="BYR1" s="950"/>
      <c r="BYS1" s="950"/>
      <c r="BYT1" s="950"/>
      <c r="BYU1" s="950"/>
      <c r="BYV1" s="950"/>
      <c r="BYW1" s="950"/>
      <c r="BYX1" s="950"/>
      <c r="BYY1" s="950"/>
      <c r="BYZ1" s="950"/>
      <c r="BZA1" s="950"/>
      <c r="BZB1" s="950"/>
      <c r="BZC1" s="950"/>
      <c r="BZD1" s="950"/>
      <c r="BZE1" s="950"/>
      <c r="BZF1" s="950"/>
      <c r="BZG1" s="950"/>
      <c r="BZH1" s="950"/>
      <c r="BZI1" s="950"/>
      <c r="BZJ1" s="950"/>
      <c r="BZK1" s="950"/>
      <c r="BZL1" s="950"/>
      <c r="BZM1" s="950"/>
      <c r="BZN1" s="950"/>
      <c r="BZO1" s="950"/>
      <c r="BZP1" s="950"/>
      <c r="BZQ1" s="950"/>
      <c r="BZR1" s="950"/>
      <c r="BZS1" s="950"/>
      <c r="BZT1" s="950"/>
      <c r="BZU1" s="950"/>
      <c r="BZV1" s="950"/>
      <c r="BZW1" s="950"/>
      <c r="BZX1" s="950"/>
      <c r="BZY1" s="950"/>
      <c r="BZZ1" s="950"/>
      <c r="CAA1" s="950"/>
      <c r="CAB1" s="950"/>
      <c r="CAC1" s="950"/>
      <c r="CAD1" s="950"/>
      <c r="CAE1" s="950"/>
      <c r="CAF1" s="950"/>
      <c r="CAG1" s="950"/>
      <c r="CAH1" s="950"/>
      <c r="CAI1" s="950"/>
      <c r="CAJ1" s="950"/>
      <c r="CAK1" s="950"/>
      <c r="CAL1" s="950"/>
      <c r="CAM1" s="950"/>
      <c r="CAN1" s="950"/>
      <c r="CAO1" s="950"/>
      <c r="CAP1" s="950"/>
      <c r="CAQ1" s="950"/>
      <c r="CAR1" s="950"/>
      <c r="CAS1" s="950"/>
      <c r="CAT1" s="950"/>
      <c r="CAU1" s="950"/>
      <c r="CAV1" s="950"/>
      <c r="CAW1" s="950"/>
      <c r="CAX1" s="950"/>
      <c r="CAY1" s="950"/>
      <c r="CAZ1" s="950"/>
      <c r="CBA1" s="950"/>
      <c r="CBB1" s="950"/>
      <c r="CBC1" s="950"/>
      <c r="CBD1" s="950"/>
      <c r="CBE1" s="950"/>
      <c r="CBF1" s="950"/>
      <c r="CBG1" s="950"/>
      <c r="CBH1" s="950"/>
      <c r="CBI1" s="950"/>
      <c r="CBJ1" s="950"/>
      <c r="CBK1" s="950"/>
      <c r="CBL1" s="950"/>
      <c r="CBM1" s="950"/>
      <c r="CBN1" s="950"/>
      <c r="CBO1" s="950"/>
      <c r="CBP1" s="950"/>
      <c r="CBQ1" s="950"/>
      <c r="CBR1" s="950"/>
      <c r="CBS1" s="950"/>
      <c r="CBT1" s="950"/>
      <c r="CBU1" s="950"/>
      <c r="CBV1" s="950"/>
      <c r="CBW1" s="950"/>
      <c r="CBX1" s="950"/>
      <c r="CBY1" s="950"/>
      <c r="CBZ1" s="950"/>
      <c r="CCA1" s="950"/>
      <c r="CCB1" s="950"/>
      <c r="CCC1" s="950"/>
      <c r="CCD1" s="950"/>
      <c r="CCE1" s="950"/>
      <c r="CCF1" s="950"/>
      <c r="CCG1" s="950"/>
      <c r="CCH1" s="950"/>
      <c r="CCI1" s="950"/>
      <c r="CCJ1" s="950"/>
      <c r="CCK1" s="950"/>
      <c r="CCL1" s="950"/>
      <c r="CCM1" s="950"/>
      <c r="CCN1" s="950"/>
      <c r="CCO1" s="950"/>
      <c r="CCP1" s="950"/>
      <c r="CCQ1" s="950"/>
      <c r="CCR1" s="950"/>
      <c r="CCS1" s="950"/>
      <c r="CCT1" s="950"/>
      <c r="CCU1" s="950"/>
      <c r="CCV1" s="950"/>
      <c r="CCW1" s="950"/>
      <c r="CCX1" s="950"/>
      <c r="CCY1" s="950"/>
      <c r="CCZ1" s="950"/>
      <c r="CDA1" s="950"/>
      <c r="CDB1" s="950"/>
      <c r="CDC1" s="950"/>
      <c r="CDD1" s="950"/>
      <c r="CDE1" s="950"/>
      <c r="CDF1" s="950"/>
      <c r="CDG1" s="950"/>
      <c r="CDH1" s="950"/>
      <c r="CDI1" s="950"/>
      <c r="CDJ1" s="950"/>
      <c r="CDK1" s="950"/>
      <c r="CDL1" s="950"/>
      <c r="CDM1" s="950"/>
      <c r="CDN1" s="950"/>
      <c r="CDO1" s="950"/>
      <c r="CDP1" s="950"/>
      <c r="CDQ1" s="950"/>
      <c r="CDR1" s="950"/>
      <c r="CDS1" s="950"/>
      <c r="CDT1" s="950"/>
      <c r="CDU1" s="950"/>
      <c r="CDV1" s="950"/>
      <c r="CDW1" s="950"/>
      <c r="CDX1" s="950"/>
      <c r="CDY1" s="950"/>
      <c r="CDZ1" s="950"/>
      <c r="CEA1" s="950"/>
      <c r="CEB1" s="950"/>
      <c r="CEC1" s="950"/>
      <c r="CED1" s="950"/>
      <c r="CEE1" s="950"/>
      <c r="CEF1" s="950"/>
      <c r="CEG1" s="950"/>
      <c r="CEH1" s="950"/>
      <c r="CEI1" s="950"/>
      <c r="CEJ1" s="950"/>
      <c r="CEK1" s="950"/>
      <c r="CEL1" s="950"/>
      <c r="CEM1" s="950"/>
      <c r="CEN1" s="950"/>
      <c r="CEO1" s="950"/>
      <c r="CEP1" s="950"/>
      <c r="CEQ1" s="950"/>
      <c r="CER1" s="950"/>
      <c r="CES1" s="950"/>
      <c r="CET1" s="950"/>
      <c r="CEU1" s="950"/>
      <c r="CEV1" s="950"/>
      <c r="CEW1" s="950"/>
      <c r="CEX1" s="950"/>
      <c r="CEY1" s="950"/>
      <c r="CEZ1" s="950"/>
      <c r="CFA1" s="950"/>
      <c r="CFB1" s="950"/>
      <c r="CFC1" s="950"/>
      <c r="CFD1" s="950"/>
      <c r="CFE1" s="950"/>
      <c r="CFF1" s="950"/>
      <c r="CFG1" s="950"/>
      <c r="CFH1" s="950"/>
      <c r="CFI1" s="950"/>
      <c r="CFJ1" s="950"/>
      <c r="CFK1" s="950"/>
      <c r="CFL1" s="950"/>
      <c r="CFM1" s="950"/>
      <c r="CFN1" s="950"/>
      <c r="CFO1" s="950"/>
      <c r="CFP1" s="950"/>
      <c r="CFQ1" s="950"/>
      <c r="CFR1" s="950"/>
      <c r="CFS1" s="950"/>
      <c r="CFT1" s="950"/>
      <c r="CFU1" s="950"/>
      <c r="CFV1" s="950"/>
      <c r="CFW1" s="950"/>
      <c r="CFX1" s="950"/>
      <c r="CFY1" s="950"/>
      <c r="CFZ1" s="950"/>
      <c r="CGA1" s="950"/>
      <c r="CGB1" s="950"/>
      <c r="CGC1" s="950"/>
      <c r="CGD1" s="950"/>
      <c r="CGE1" s="950"/>
      <c r="CGF1" s="950"/>
      <c r="CGG1" s="950"/>
      <c r="CGH1" s="950"/>
      <c r="CGI1" s="950"/>
      <c r="CGJ1" s="950"/>
      <c r="CGK1" s="950"/>
      <c r="CGL1" s="950"/>
      <c r="CGM1" s="950"/>
      <c r="CGN1" s="950"/>
      <c r="CGO1" s="950"/>
      <c r="CGP1" s="950"/>
      <c r="CGQ1" s="950"/>
      <c r="CGR1" s="950"/>
      <c r="CGS1" s="950"/>
      <c r="CGT1" s="950"/>
      <c r="CGU1" s="950"/>
      <c r="CGV1" s="950"/>
      <c r="CGW1" s="950"/>
      <c r="CGX1" s="950"/>
      <c r="CGY1" s="950"/>
      <c r="CGZ1" s="950"/>
      <c r="CHA1" s="950"/>
      <c r="CHB1" s="950"/>
      <c r="CHC1" s="950"/>
      <c r="CHD1" s="950"/>
      <c r="CHE1" s="950"/>
      <c r="CHF1" s="950"/>
      <c r="CHG1" s="950"/>
      <c r="CHH1" s="950"/>
      <c r="CHI1" s="950"/>
      <c r="CHJ1" s="950"/>
      <c r="CHK1" s="950"/>
      <c r="CHL1" s="950"/>
      <c r="CHM1" s="950"/>
      <c r="CHN1" s="950"/>
      <c r="CHO1" s="950"/>
      <c r="CHP1" s="950"/>
      <c r="CHQ1" s="950"/>
      <c r="CHR1" s="950"/>
      <c r="CHS1" s="950"/>
      <c r="CHT1" s="950"/>
      <c r="CHU1" s="950"/>
      <c r="CHV1" s="950"/>
      <c r="CHW1" s="950"/>
      <c r="CHX1" s="950"/>
      <c r="CHY1" s="950"/>
      <c r="CHZ1" s="950"/>
      <c r="CIA1" s="950"/>
      <c r="CIB1" s="950"/>
      <c r="CIC1" s="950"/>
      <c r="CID1" s="950"/>
      <c r="CIE1" s="950"/>
      <c r="CIF1" s="950"/>
      <c r="CIG1" s="950"/>
      <c r="CIH1" s="950"/>
      <c r="CII1" s="950"/>
      <c r="CIJ1" s="950"/>
      <c r="CIK1" s="950"/>
      <c r="CIL1" s="950"/>
      <c r="CIM1" s="950"/>
      <c r="CIN1" s="950"/>
      <c r="CIO1" s="950"/>
      <c r="CIP1" s="950"/>
      <c r="CIQ1" s="950"/>
      <c r="CIR1" s="950"/>
      <c r="CIS1" s="950"/>
      <c r="CIT1" s="950"/>
      <c r="CIU1" s="950"/>
      <c r="CIV1" s="950"/>
      <c r="CIW1" s="950"/>
      <c r="CIX1" s="950"/>
      <c r="CIY1" s="950"/>
      <c r="CIZ1" s="950"/>
      <c r="CJA1" s="950"/>
      <c r="CJB1" s="950"/>
      <c r="CJC1" s="950"/>
      <c r="CJD1" s="950"/>
      <c r="CJE1" s="950"/>
      <c r="CJF1" s="950"/>
      <c r="CJG1" s="950"/>
      <c r="CJH1" s="950"/>
      <c r="CJI1" s="950"/>
      <c r="CJJ1" s="950"/>
      <c r="CJK1" s="950"/>
      <c r="CJL1" s="950"/>
      <c r="CJM1" s="950"/>
      <c r="CJN1" s="950"/>
      <c r="CJO1" s="950"/>
      <c r="CJP1" s="950"/>
      <c r="CJQ1" s="950"/>
      <c r="CJR1" s="950"/>
      <c r="CJS1" s="950"/>
      <c r="CJT1" s="950"/>
      <c r="CJU1" s="950"/>
      <c r="CJV1" s="950"/>
      <c r="CJW1" s="950"/>
      <c r="CJX1" s="950"/>
      <c r="CJY1" s="950"/>
      <c r="CJZ1" s="950"/>
      <c r="CKA1" s="950"/>
      <c r="CKB1" s="950"/>
      <c r="CKC1" s="950"/>
      <c r="CKD1" s="950"/>
      <c r="CKE1" s="950"/>
      <c r="CKF1" s="950"/>
      <c r="CKG1" s="950"/>
      <c r="CKH1" s="950"/>
      <c r="CKI1" s="950"/>
      <c r="CKJ1" s="950"/>
      <c r="CKK1" s="950"/>
      <c r="CKL1" s="950"/>
      <c r="CKM1" s="950"/>
      <c r="CKN1" s="950"/>
      <c r="CKO1" s="950"/>
      <c r="CKP1" s="950"/>
      <c r="CKQ1" s="950"/>
      <c r="CKR1" s="950"/>
      <c r="CKS1" s="950"/>
      <c r="CKT1" s="950"/>
      <c r="CKU1" s="950"/>
      <c r="CKV1" s="950"/>
      <c r="CKW1" s="950"/>
      <c r="CKX1" s="950"/>
      <c r="CKY1" s="950"/>
      <c r="CKZ1" s="950"/>
      <c r="CLA1" s="950"/>
      <c r="CLB1" s="950"/>
      <c r="CLC1" s="950"/>
      <c r="CLD1" s="950"/>
      <c r="CLE1" s="950"/>
      <c r="CLF1" s="950"/>
      <c r="CLG1" s="950"/>
      <c r="CLH1" s="950"/>
      <c r="CLI1" s="950"/>
      <c r="CLJ1" s="950"/>
      <c r="CLK1" s="950"/>
      <c r="CLL1" s="950"/>
      <c r="CLM1" s="950"/>
      <c r="CLN1" s="950"/>
      <c r="CLO1" s="950"/>
      <c r="CLP1" s="950"/>
      <c r="CLQ1" s="950"/>
      <c r="CLR1" s="950"/>
      <c r="CLS1" s="950"/>
      <c r="CLT1" s="950"/>
      <c r="CLU1" s="950"/>
      <c r="CLV1" s="950"/>
      <c r="CLW1" s="950"/>
      <c r="CLX1" s="950"/>
      <c r="CLY1" s="950"/>
      <c r="CLZ1" s="950"/>
      <c r="CMA1" s="950"/>
      <c r="CMB1" s="950"/>
      <c r="CMC1" s="950"/>
      <c r="CMD1" s="950"/>
      <c r="CME1" s="950"/>
      <c r="CMF1" s="950"/>
      <c r="CMG1" s="950"/>
      <c r="CMH1" s="950"/>
      <c r="CMI1" s="950"/>
      <c r="CMJ1" s="950"/>
      <c r="CMK1" s="950"/>
      <c r="CML1" s="950"/>
      <c r="CMM1" s="950"/>
      <c r="CMN1" s="950"/>
      <c r="CMO1" s="950"/>
      <c r="CMP1" s="950"/>
      <c r="CMQ1" s="950"/>
      <c r="CMR1" s="950"/>
      <c r="CMS1" s="950"/>
      <c r="CMT1" s="950"/>
      <c r="CMU1" s="950"/>
      <c r="CMV1" s="950"/>
      <c r="CMW1" s="950"/>
      <c r="CMX1" s="950"/>
      <c r="CMY1" s="950"/>
      <c r="CMZ1" s="950"/>
      <c r="CNA1" s="950"/>
      <c r="CNB1" s="950"/>
      <c r="CNC1" s="950"/>
      <c r="CND1" s="950"/>
      <c r="CNE1" s="950"/>
      <c r="CNF1" s="950"/>
      <c r="CNG1" s="950"/>
      <c r="CNH1" s="950"/>
      <c r="CNI1" s="950"/>
      <c r="CNJ1" s="950"/>
      <c r="CNK1" s="950"/>
      <c r="CNL1" s="950"/>
      <c r="CNM1" s="950"/>
      <c r="CNN1" s="950"/>
      <c r="CNO1" s="950"/>
      <c r="CNP1" s="950"/>
      <c r="CNQ1" s="950"/>
      <c r="CNR1" s="950"/>
      <c r="CNS1" s="950"/>
      <c r="CNT1" s="950"/>
      <c r="CNU1" s="950"/>
      <c r="CNV1" s="950"/>
      <c r="CNW1" s="950"/>
      <c r="CNX1" s="950"/>
      <c r="CNY1" s="950"/>
      <c r="CNZ1" s="950"/>
      <c r="COA1" s="950"/>
      <c r="COB1" s="950"/>
      <c r="COC1" s="950"/>
      <c r="COD1" s="950"/>
      <c r="COE1" s="950"/>
      <c r="COF1" s="950"/>
      <c r="COG1" s="950"/>
      <c r="COH1" s="950"/>
      <c r="COI1" s="950"/>
      <c r="COJ1" s="950"/>
      <c r="COK1" s="950"/>
      <c r="COL1" s="950"/>
      <c r="COM1" s="950"/>
      <c r="CON1" s="950"/>
      <c r="COO1" s="950"/>
      <c r="COP1" s="950"/>
      <c r="COQ1" s="950"/>
      <c r="COR1" s="950"/>
      <c r="COS1" s="950"/>
      <c r="COT1" s="950"/>
      <c r="COU1" s="950"/>
      <c r="COV1" s="950"/>
      <c r="COW1" s="950"/>
      <c r="COX1" s="950"/>
      <c r="COY1" s="950"/>
      <c r="COZ1" s="950"/>
      <c r="CPA1" s="950"/>
      <c r="CPB1" s="950"/>
      <c r="CPC1" s="950"/>
      <c r="CPD1" s="950"/>
      <c r="CPE1" s="950"/>
      <c r="CPF1" s="950"/>
      <c r="CPG1" s="950"/>
      <c r="CPH1" s="950"/>
      <c r="CPI1" s="950"/>
      <c r="CPJ1" s="950"/>
      <c r="CPK1" s="950"/>
      <c r="CPL1" s="950"/>
      <c r="CPM1" s="950"/>
      <c r="CPN1" s="950"/>
      <c r="CPO1" s="950"/>
      <c r="CPP1" s="950"/>
      <c r="CPQ1" s="950"/>
      <c r="CPR1" s="950"/>
      <c r="CPS1" s="950"/>
      <c r="CPT1" s="950"/>
      <c r="CPU1" s="950"/>
      <c r="CPV1" s="950"/>
      <c r="CPW1" s="950"/>
      <c r="CPX1" s="950"/>
      <c r="CPY1" s="950"/>
      <c r="CPZ1" s="950"/>
      <c r="CQA1" s="950"/>
      <c r="CQB1" s="950"/>
      <c r="CQC1" s="950"/>
      <c r="CQD1" s="950"/>
      <c r="CQE1" s="950"/>
      <c r="CQF1" s="950"/>
      <c r="CQG1" s="950"/>
      <c r="CQH1" s="950"/>
      <c r="CQI1" s="950"/>
      <c r="CQJ1" s="950"/>
      <c r="CQK1" s="950"/>
      <c r="CQL1" s="950"/>
      <c r="CQM1" s="950"/>
      <c r="CQN1" s="950"/>
      <c r="CQO1" s="950"/>
      <c r="CQP1" s="950"/>
      <c r="CQQ1" s="950"/>
      <c r="CQR1" s="950"/>
      <c r="CQS1" s="950"/>
      <c r="CQT1" s="950"/>
      <c r="CQU1" s="950"/>
      <c r="CQV1" s="950"/>
      <c r="CQW1" s="950"/>
      <c r="CQX1" s="950"/>
      <c r="CQY1" s="950"/>
      <c r="CQZ1" s="950"/>
      <c r="CRA1" s="950"/>
      <c r="CRB1" s="950"/>
      <c r="CRC1" s="950"/>
      <c r="CRD1" s="950"/>
      <c r="CRE1" s="950"/>
      <c r="CRF1" s="950"/>
      <c r="CRG1" s="950"/>
      <c r="CRH1" s="950"/>
      <c r="CRI1" s="950"/>
      <c r="CRJ1" s="950"/>
      <c r="CRK1" s="950"/>
      <c r="CRL1" s="950"/>
      <c r="CRM1" s="950"/>
      <c r="CRN1" s="950"/>
      <c r="CRO1" s="950"/>
      <c r="CRP1" s="950"/>
      <c r="CRQ1" s="950"/>
      <c r="CRR1" s="950"/>
      <c r="CRS1" s="950"/>
      <c r="CRT1" s="950"/>
      <c r="CRU1" s="950"/>
      <c r="CRV1" s="950"/>
      <c r="CRW1" s="950"/>
      <c r="CRX1" s="950"/>
      <c r="CRY1" s="950"/>
      <c r="CRZ1" s="950"/>
      <c r="CSA1" s="950"/>
      <c r="CSB1" s="950"/>
      <c r="CSC1" s="950"/>
      <c r="CSD1" s="950"/>
      <c r="CSE1" s="950"/>
      <c r="CSF1" s="950"/>
      <c r="CSG1" s="950"/>
      <c r="CSH1" s="950"/>
      <c r="CSI1" s="950"/>
      <c r="CSJ1" s="950"/>
      <c r="CSK1" s="950"/>
      <c r="CSL1" s="950"/>
      <c r="CSM1" s="950"/>
      <c r="CSN1" s="950"/>
      <c r="CSO1" s="950"/>
      <c r="CSP1" s="950"/>
      <c r="CSQ1" s="950"/>
      <c r="CSR1" s="950"/>
      <c r="CSS1" s="950"/>
      <c r="CST1" s="950"/>
      <c r="CSU1" s="950"/>
      <c r="CSV1" s="950"/>
      <c r="CSW1" s="950"/>
      <c r="CSX1" s="950"/>
      <c r="CSY1" s="950"/>
      <c r="CSZ1" s="950"/>
      <c r="CTA1" s="950"/>
      <c r="CTB1" s="950"/>
      <c r="CTC1" s="950"/>
      <c r="CTD1" s="950"/>
      <c r="CTE1" s="950"/>
      <c r="CTF1" s="950"/>
      <c r="CTG1" s="950"/>
      <c r="CTH1" s="950"/>
      <c r="CTI1" s="950"/>
      <c r="CTJ1" s="950"/>
      <c r="CTK1" s="950"/>
      <c r="CTL1" s="950"/>
      <c r="CTM1" s="950"/>
      <c r="CTN1" s="950"/>
      <c r="CTO1" s="950"/>
      <c r="CTP1" s="950"/>
      <c r="CTQ1" s="950"/>
      <c r="CTR1" s="950"/>
      <c r="CTS1" s="950"/>
      <c r="CTT1" s="950"/>
      <c r="CTU1" s="950"/>
      <c r="CTV1" s="950"/>
      <c r="CTW1" s="950"/>
      <c r="CTX1" s="950"/>
      <c r="CTY1" s="950"/>
      <c r="CTZ1" s="950"/>
      <c r="CUA1" s="950"/>
      <c r="CUB1" s="950"/>
      <c r="CUC1" s="950"/>
      <c r="CUD1" s="950"/>
      <c r="CUE1" s="950"/>
      <c r="CUF1" s="950"/>
      <c r="CUG1" s="950"/>
      <c r="CUH1" s="950"/>
      <c r="CUI1" s="950"/>
      <c r="CUJ1" s="950"/>
      <c r="CUK1" s="950"/>
      <c r="CUL1" s="950"/>
      <c r="CUM1" s="950"/>
      <c r="CUN1" s="950"/>
      <c r="CUO1" s="950"/>
      <c r="CUP1" s="950"/>
      <c r="CUQ1" s="950"/>
      <c r="CUR1" s="950"/>
      <c r="CUS1" s="950"/>
      <c r="CUT1" s="950"/>
      <c r="CUU1" s="950"/>
      <c r="CUV1" s="950"/>
      <c r="CUW1" s="950"/>
      <c r="CUX1" s="950"/>
      <c r="CUY1" s="950"/>
      <c r="CUZ1" s="950"/>
      <c r="CVA1" s="950"/>
      <c r="CVB1" s="950"/>
      <c r="CVC1" s="950"/>
      <c r="CVD1" s="950"/>
      <c r="CVE1" s="950"/>
      <c r="CVF1" s="950"/>
      <c r="CVG1" s="950"/>
      <c r="CVH1" s="950"/>
      <c r="CVI1" s="950"/>
      <c r="CVJ1" s="950"/>
      <c r="CVK1" s="950"/>
      <c r="CVL1" s="950"/>
      <c r="CVM1" s="950"/>
      <c r="CVN1" s="950"/>
      <c r="CVO1" s="950"/>
      <c r="CVP1" s="950"/>
      <c r="CVQ1" s="950"/>
      <c r="CVR1" s="950"/>
      <c r="CVS1" s="950"/>
      <c r="CVT1" s="950"/>
      <c r="CVU1" s="950"/>
      <c r="CVV1" s="950"/>
      <c r="CVW1" s="950"/>
      <c r="CVX1" s="950"/>
      <c r="CVY1" s="950"/>
      <c r="CVZ1" s="950"/>
      <c r="CWA1" s="950"/>
      <c r="CWB1" s="950"/>
      <c r="CWC1" s="950"/>
      <c r="CWD1" s="950"/>
      <c r="CWE1" s="950"/>
      <c r="CWF1" s="950"/>
      <c r="CWG1" s="950"/>
      <c r="CWH1" s="950"/>
      <c r="CWI1" s="950"/>
      <c r="CWJ1" s="950"/>
      <c r="CWK1" s="950"/>
      <c r="CWL1" s="950"/>
      <c r="CWM1" s="950"/>
      <c r="CWN1" s="950"/>
      <c r="CWO1" s="950"/>
      <c r="CWP1" s="950"/>
      <c r="CWQ1" s="950"/>
      <c r="CWR1" s="950"/>
      <c r="CWS1" s="950"/>
      <c r="CWT1" s="950"/>
      <c r="CWU1" s="950"/>
      <c r="CWV1" s="950"/>
      <c r="CWW1" s="950"/>
      <c r="CWX1" s="950"/>
      <c r="CWY1" s="950"/>
      <c r="CWZ1" s="950"/>
      <c r="CXA1" s="950"/>
      <c r="CXB1" s="950"/>
      <c r="CXC1" s="950"/>
      <c r="CXD1" s="950"/>
      <c r="CXE1" s="950"/>
      <c r="CXF1" s="950"/>
      <c r="CXG1" s="950"/>
      <c r="CXH1" s="950"/>
      <c r="CXI1" s="950"/>
      <c r="CXJ1" s="950"/>
      <c r="CXK1" s="950"/>
      <c r="CXL1" s="950"/>
      <c r="CXM1" s="950"/>
      <c r="CXN1" s="950"/>
      <c r="CXO1" s="950"/>
      <c r="CXP1" s="950"/>
      <c r="CXQ1" s="950"/>
      <c r="CXR1" s="950"/>
      <c r="CXS1" s="950"/>
      <c r="CXT1" s="950"/>
      <c r="CXU1" s="950"/>
      <c r="CXV1" s="950"/>
      <c r="CXW1" s="950"/>
      <c r="CXX1" s="950"/>
      <c r="CXY1" s="950"/>
      <c r="CXZ1" s="950"/>
      <c r="CYA1" s="950"/>
      <c r="CYB1" s="950"/>
      <c r="CYC1" s="950"/>
      <c r="CYD1" s="950"/>
      <c r="CYE1" s="950"/>
      <c r="CYF1" s="950"/>
      <c r="CYG1" s="950"/>
      <c r="CYH1" s="950"/>
      <c r="CYI1" s="950"/>
      <c r="CYJ1" s="950"/>
      <c r="CYK1" s="950"/>
      <c r="CYL1" s="950"/>
      <c r="CYM1" s="950"/>
      <c r="CYN1" s="950"/>
      <c r="CYO1" s="950"/>
      <c r="CYP1" s="950"/>
      <c r="CYQ1" s="950"/>
      <c r="CYR1" s="950"/>
      <c r="CYS1" s="950"/>
      <c r="CYT1" s="950"/>
      <c r="CYU1" s="950"/>
      <c r="CYV1" s="950"/>
      <c r="CYW1" s="950"/>
      <c r="CYX1" s="950"/>
      <c r="CYY1" s="950"/>
      <c r="CYZ1" s="950"/>
      <c r="CZA1" s="950"/>
      <c r="CZB1" s="950"/>
      <c r="CZC1" s="950"/>
      <c r="CZD1" s="950"/>
      <c r="CZE1" s="950"/>
      <c r="CZF1" s="950"/>
      <c r="CZG1" s="950"/>
      <c r="CZH1" s="950"/>
      <c r="CZI1" s="950"/>
      <c r="CZJ1" s="950"/>
      <c r="CZK1" s="950"/>
      <c r="CZL1" s="950"/>
      <c r="CZM1" s="950"/>
      <c r="CZN1" s="950"/>
      <c r="CZO1" s="950"/>
      <c r="CZP1" s="950"/>
      <c r="CZQ1" s="950"/>
      <c r="CZR1" s="950"/>
      <c r="CZS1" s="950"/>
      <c r="CZT1" s="950"/>
      <c r="CZU1" s="950"/>
      <c r="CZV1" s="950"/>
      <c r="CZW1" s="950"/>
      <c r="CZX1" s="950"/>
      <c r="CZY1" s="950"/>
      <c r="CZZ1" s="950"/>
      <c r="DAA1" s="950"/>
      <c r="DAB1" s="950"/>
      <c r="DAC1" s="950"/>
      <c r="DAD1" s="950"/>
      <c r="DAE1" s="950"/>
      <c r="DAF1" s="950"/>
      <c r="DAG1" s="950"/>
      <c r="DAH1" s="950"/>
      <c r="DAI1" s="950"/>
      <c r="DAJ1" s="950"/>
      <c r="DAK1" s="950"/>
      <c r="DAL1" s="950"/>
      <c r="DAM1" s="950"/>
      <c r="DAN1" s="950"/>
      <c r="DAO1" s="950"/>
      <c r="DAP1" s="950"/>
      <c r="DAQ1" s="950"/>
      <c r="DAR1" s="950"/>
      <c r="DAS1" s="950"/>
      <c r="DAT1" s="950"/>
      <c r="DAU1" s="950"/>
      <c r="DAV1" s="950"/>
      <c r="DAW1" s="950"/>
      <c r="DAX1" s="950"/>
      <c r="DAY1" s="950"/>
      <c r="DAZ1" s="950"/>
      <c r="DBA1" s="950"/>
      <c r="DBB1" s="950"/>
      <c r="DBC1" s="950"/>
      <c r="DBD1" s="950"/>
      <c r="DBE1" s="950"/>
      <c r="DBF1" s="950"/>
      <c r="DBG1" s="950"/>
      <c r="DBH1" s="950"/>
      <c r="DBI1" s="950"/>
      <c r="DBJ1" s="950"/>
      <c r="DBK1" s="950"/>
      <c r="DBL1" s="950"/>
      <c r="DBM1" s="950"/>
      <c r="DBN1" s="950"/>
      <c r="DBO1" s="950"/>
      <c r="DBP1" s="950"/>
      <c r="DBQ1" s="950"/>
      <c r="DBR1" s="950"/>
      <c r="DBS1" s="950"/>
      <c r="DBT1" s="950"/>
      <c r="DBU1" s="950"/>
      <c r="DBV1" s="950"/>
      <c r="DBW1" s="950"/>
      <c r="DBX1" s="950"/>
      <c r="DBY1" s="950"/>
      <c r="DBZ1" s="950"/>
      <c r="DCA1" s="950"/>
      <c r="DCB1" s="950"/>
      <c r="DCC1" s="950"/>
      <c r="DCD1" s="950"/>
      <c r="DCE1" s="950"/>
      <c r="DCF1" s="950"/>
      <c r="DCG1" s="950"/>
      <c r="DCH1" s="950"/>
      <c r="DCI1" s="950"/>
      <c r="DCJ1" s="950"/>
      <c r="DCK1" s="950"/>
      <c r="DCL1" s="950"/>
      <c r="DCM1" s="950"/>
      <c r="DCN1" s="950"/>
      <c r="DCO1" s="950"/>
      <c r="DCP1" s="950"/>
      <c r="DCQ1" s="950"/>
      <c r="DCR1" s="950"/>
      <c r="DCS1" s="950"/>
      <c r="DCT1" s="950"/>
      <c r="DCU1" s="950"/>
      <c r="DCV1" s="950"/>
      <c r="DCW1" s="950"/>
      <c r="DCX1" s="950"/>
      <c r="DCY1" s="950"/>
      <c r="DCZ1" s="950"/>
      <c r="DDA1" s="950"/>
      <c r="DDB1" s="950"/>
      <c r="DDC1" s="950"/>
      <c r="DDD1" s="950"/>
      <c r="DDE1" s="950"/>
      <c r="DDF1" s="950"/>
      <c r="DDG1" s="950"/>
      <c r="DDH1" s="950"/>
      <c r="DDI1" s="950"/>
      <c r="DDJ1" s="950"/>
      <c r="DDK1" s="950"/>
      <c r="DDL1" s="950"/>
      <c r="DDM1" s="950"/>
      <c r="DDN1" s="950"/>
      <c r="DDO1" s="950"/>
      <c r="DDP1" s="950"/>
      <c r="DDQ1" s="950"/>
      <c r="DDR1" s="950"/>
      <c r="DDS1" s="950"/>
      <c r="DDT1" s="950"/>
      <c r="DDU1" s="950"/>
      <c r="DDV1" s="950"/>
      <c r="DDW1" s="950"/>
      <c r="DDX1" s="950"/>
      <c r="DDY1" s="950"/>
      <c r="DDZ1" s="950"/>
      <c r="DEA1" s="950"/>
      <c r="DEB1" s="950"/>
      <c r="DEC1" s="950"/>
      <c r="DED1" s="950"/>
      <c r="DEE1" s="950"/>
      <c r="DEF1" s="950"/>
      <c r="DEG1" s="950"/>
      <c r="DEH1" s="950"/>
      <c r="DEI1" s="950"/>
      <c r="DEJ1" s="950"/>
      <c r="DEK1" s="950"/>
      <c r="DEL1" s="950"/>
      <c r="DEM1" s="950"/>
      <c r="DEN1" s="950"/>
      <c r="DEO1" s="950"/>
      <c r="DEP1" s="950"/>
      <c r="DEQ1" s="950"/>
      <c r="DER1" s="950"/>
      <c r="DES1" s="950"/>
      <c r="DET1" s="950"/>
      <c r="DEU1" s="950"/>
      <c r="DEV1" s="950"/>
      <c r="DEW1" s="950"/>
      <c r="DEX1" s="950"/>
      <c r="DEY1" s="950"/>
      <c r="DEZ1" s="950"/>
      <c r="DFA1" s="950"/>
      <c r="DFB1" s="950"/>
      <c r="DFC1" s="950"/>
      <c r="DFD1" s="950"/>
      <c r="DFE1" s="950"/>
      <c r="DFF1" s="950"/>
      <c r="DFG1" s="950"/>
      <c r="DFH1" s="950"/>
      <c r="DFI1" s="950"/>
      <c r="DFJ1" s="950"/>
      <c r="DFK1" s="950"/>
      <c r="DFL1" s="950"/>
      <c r="DFM1" s="950"/>
      <c r="DFN1" s="950"/>
      <c r="DFO1" s="950"/>
      <c r="DFP1" s="950"/>
      <c r="DFQ1" s="950"/>
      <c r="DFR1" s="950"/>
      <c r="DFS1" s="950"/>
      <c r="DFT1" s="950"/>
      <c r="DFU1" s="950"/>
      <c r="DFV1" s="950"/>
      <c r="DFW1" s="950"/>
      <c r="DFX1" s="950"/>
      <c r="DFY1" s="950"/>
      <c r="DFZ1" s="950"/>
      <c r="DGA1" s="950"/>
      <c r="DGB1" s="950"/>
      <c r="DGC1" s="950"/>
      <c r="DGD1" s="950"/>
      <c r="DGE1" s="950"/>
      <c r="DGF1" s="950"/>
      <c r="DGG1" s="950"/>
      <c r="DGH1" s="950"/>
      <c r="DGI1" s="950"/>
      <c r="DGJ1" s="950"/>
      <c r="DGK1" s="950"/>
      <c r="DGL1" s="950"/>
      <c r="DGM1" s="950"/>
      <c r="DGN1" s="950"/>
      <c r="DGO1" s="950"/>
      <c r="DGP1" s="950"/>
      <c r="DGQ1" s="950"/>
      <c r="DGR1" s="950"/>
      <c r="DGS1" s="950"/>
      <c r="DGT1" s="950"/>
      <c r="DGU1" s="950"/>
      <c r="DGV1" s="950"/>
      <c r="DGW1" s="950"/>
      <c r="DGX1" s="950"/>
      <c r="DGY1" s="950"/>
      <c r="DGZ1" s="950"/>
      <c r="DHA1" s="950"/>
      <c r="DHB1" s="950"/>
      <c r="DHC1" s="950"/>
      <c r="DHD1" s="950"/>
      <c r="DHE1" s="950"/>
      <c r="DHF1" s="950"/>
      <c r="DHG1" s="950"/>
      <c r="DHH1" s="950"/>
      <c r="DHI1" s="950"/>
      <c r="DHJ1" s="950"/>
      <c r="DHK1" s="950"/>
      <c r="DHL1" s="950"/>
      <c r="DHM1" s="950"/>
      <c r="DHN1" s="950"/>
      <c r="DHO1" s="950"/>
      <c r="DHP1" s="950"/>
      <c r="DHQ1" s="950"/>
      <c r="DHR1" s="950"/>
      <c r="DHS1" s="950"/>
      <c r="DHT1" s="950"/>
      <c r="DHU1" s="950"/>
      <c r="DHV1" s="950"/>
      <c r="DHW1" s="950"/>
      <c r="DHX1" s="950"/>
      <c r="DHY1" s="950"/>
      <c r="DHZ1" s="950"/>
      <c r="DIA1" s="950"/>
      <c r="DIB1" s="950"/>
      <c r="DIC1" s="950"/>
      <c r="DID1" s="950"/>
      <c r="DIE1" s="950"/>
      <c r="DIF1" s="950"/>
      <c r="DIG1" s="950"/>
      <c r="DIH1" s="950"/>
      <c r="DII1" s="950"/>
      <c r="DIJ1" s="950"/>
      <c r="DIK1" s="950"/>
      <c r="DIL1" s="950"/>
      <c r="DIM1" s="950"/>
      <c r="DIN1" s="950"/>
      <c r="DIO1" s="950"/>
      <c r="DIP1" s="950"/>
      <c r="DIQ1" s="950"/>
      <c r="DIR1" s="950"/>
      <c r="DIS1" s="950"/>
      <c r="DIT1" s="950"/>
      <c r="DIU1" s="950"/>
      <c r="DIV1" s="950"/>
      <c r="DIW1" s="950"/>
      <c r="DIX1" s="950"/>
      <c r="DIY1" s="950"/>
      <c r="DIZ1" s="950"/>
      <c r="DJA1" s="950"/>
      <c r="DJB1" s="950"/>
      <c r="DJC1" s="950"/>
      <c r="DJD1" s="950"/>
      <c r="DJE1" s="950"/>
      <c r="DJF1" s="950"/>
      <c r="DJG1" s="950"/>
      <c r="DJH1" s="950"/>
      <c r="DJI1" s="950"/>
      <c r="DJJ1" s="950"/>
      <c r="DJK1" s="950"/>
      <c r="DJL1" s="950"/>
      <c r="DJM1" s="950"/>
      <c r="DJN1" s="950"/>
      <c r="DJO1" s="950"/>
      <c r="DJP1" s="950"/>
      <c r="DJQ1" s="950"/>
      <c r="DJR1" s="950"/>
      <c r="DJS1" s="950"/>
      <c r="DJT1" s="950"/>
      <c r="DJU1" s="950"/>
      <c r="DJV1" s="950"/>
      <c r="DJW1" s="950"/>
      <c r="DJX1" s="950"/>
      <c r="DJY1" s="950"/>
      <c r="DJZ1" s="950"/>
      <c r="DKA1" s="950"/>
      <c r="DKB1" s="950"/>
      <c r="DKC1" s="950"/>
      <c r="DKD1" s="950"/>
      <c r="DKE1" s="950"/>
      <c r="DKF1" s="950"/>
      <c r="DKG1" s="950"/>
      <c r="DKH1" s="950"/>
      <c r="DKI1" s="950"/>
      <c r="DKJ1" s="950"/>
      <c r="DKK1" s="950"/>
      <c r="DKL1" s="950"/>
      <c r="DKM1" s="950"/>
      <c r="DKN1" s="950"/>
      <c r="DKO1" s="950"/>
      <c r="DKP1" s="950"/>
      <c r="DKQ1" s="950"/>
      <c r="DKR1" s="950"/>
      <c r="DKS1" s="950"/>
      <c r="DKT1" s="950"/>
      <c r="DKU1" s="950"/>
      <c r="DKV1" s="950"/>
      <c r="DKW1" s="950"/>
      <c r="DKX1" s="950"/>
      <c r="DKY1" s="950"/>
      <c r="DKZ1" s="950"/>
      <c r="DLA1" s="950"/>
      <c r="DLB1" s="950"/>
      <c r="DLC1" s="950"/>
      <c r="DLD1" s="950"/>
      <c r="DLE1" s="950"/>
      <c r="DLF1" s="950"/>
      <c r="DLG1" s="950"/>
      <c r="DLH1" s="950"/>
      <c r="DLI1" s="950"/>
      <c r="DLJ1" s="950"/>
      <c r="DLK1" s="950"/>
      <c r="DLL1" s="950"/>
      <c r="DLM1" s="950"/>
      <c r="DLN1" s="950"/>
      <c r="DLO1" s="950"/>
      <c r="DLP1" s="950"/>
      <c r="DLQ1" s="950"/>
      <c r="DLR1" s="950"/>
      <c r="DLS1" s="950"/>
      <c r="DLT1" s="950"/>
      <c r="DLU1" s="950"/>
      <c r="DLV1" s="950"/>
      <c r="DLW1" s="950"/>
      <c r="DLX1" s="950"/>
      <c r="DLY1" s="950"/>
      <c r="DLZ1" s="950"/>
      <c r="DMA1" s="950"/>
      <c r="DMB1" s="950"/>
      <c r="DMC1" s="950"/>
      <c r="DMD1" s="950"/>
      <c r="DME1" s="950"/>
      <c r="DMF1" s="950"/>
      <c r="DMG1" s="950"/>
      <c r="DMH1" s="950"/>
      <c r="DMI1" s="950"/>
      <c r="DMJ1" s="950"/>
      <c r="DMK1" s="950"/>
      <c r="DML1" s="950"/>
      <c r="DMM1" s="950"/>
      <c r="DMN1" s="950"/>
      <c r="DMO1" s="950"/>
      <c r="DMP1" s="950"/>
      <c r="DMQ1" s="950"/>
      <c r="DMR1" s="950"/>
      <c r="DMS1" s="950"/>
      <c r="DMT1" s="950"/>
      <c r="DMU1" s="950"/>
      <c r="DMV1" s="950"/>
      <c r="DMW1" s="950"/>
      <c r="DMX1" s="950"/>
      <c r="DMY1" s="950"/>
      <c r="DMZ1" s="950"/>
      <c r="DNA1" s="950"/>
      <c r="DNB1" s="950"/>
      <c r="DNC1" s="950"/>
      <c r="DND1" s="950"/>
      <c r="DNE1" s="950"/>
      <c r="DNF1" s="950"/>
      <c r="DNG1" s="950"/>
      <c r="DNH1" s="950"/>
      <c r="DNI1" s="950"/>
      <c r="DNJ1" s="950"/>
      <c r="DNK1" s="950"/>
      <c r="DNL1" s="950"/>
      <c r="DNM1" s="950"/>
      <c r="DNN1" s="950"/>
      <c r="DNO1" s="950"/>
      <c r="DNP1" s="950"/>
      <c r="DNQ1" s="950"/>
      <c r="DNR1" s="950"/>
      <c r="DNS1" s="950"/>
      <c r="DNT1" s="950"/>
      <c r="DNU1" s="950"/>
      <c r="DNV1" s="950"/>
      <c r="DNW1" s="950"/>
      <c r="DNX1" s="950"/>
      <c r="DNY1" s="950"/>
      <c r="DNZ1" s="950"/>
      <c r="DOA1" s="950"/>
      <c r="DOB1" s="950"/>
      <c r="DOC1" s="950"/>
      <c r="DOD1" s="950"/>
      <c r="DOE1" s="950"/>
      <c r="DOF1" s="950"/>
      <c r="DOG1" s="950"/>
      <c r="DOH1" s="950"/>
      <c r="DOI1" s="950"/>
      <c r="DOJ1" s="950"/>
      <c r="DOK1" s="950"/>
      <c r="DOL1" s="950"/>
      <c r="DOM1" s="950"/>
      <c r="DON1" s="950"/>
      <c r="DOO1" s="950"/>
      <c r="DOP1" s="950"/>
      <c r="DOQ1" s="950"/>
      <c r="DOR1" s="950"/>
      <c r="DOS1" s="950"/>
      <c r="DOT1" s="950"/>
      <c r="DOU1" s="950"/>
      <c r="DOV1" s="950"/>
      <c r="DOW1" s="950"/>
      <c r="DOX1" s="950"/>
      <c r="DOY1" s="950"/>
      <c r="DOZ1" s="950"/>
      <c r="DPA1" s="950"/>
      <c r="DPB1" s="950"/>
      <c r="DPC1" s="950"/>
      <c r="DPD1" s="950"/>
      <c r="DPE1" s="950"/>
      <c r="DPF1" s="950"/>
      <c r="DPG1" s="950"/>
      <c r="DPH1" s="950"/>
      <c r="DPI1" s="950"/>
      <c r="DPJ1" s="950"/>
      <c r="DPK1" s="950"/>
      <c r="DPL1" s="950"/>
      <c r="DPM1" s="950"/>
      <c r="DPN1" s="950"/>
      <c r="DPO1" s="950"/>
      <c r="DPP1" s="950"/>
      <c r="DPQ1" s="950"/>
      <c r="DPR1" s="950"/>
      <c r="DPS1" s="950"/>
      <c r="DPT1" s="950"/>
      <c r="DPU1" s="950"/>
      <c r="DPV1" s="950"/>
      <c r="DPW1" s="950"/>
      <c r="DPX1" s="950"/>
      <c r="DPY1" s="950"/>
      <c r="DPZ1" s="950"/>
      <c r="DQA1" s="950"/>
      <c r="DQB1" s="950"/>
      <c r="DQC1" s="950"/>
      <c r="DQD1" s="950"/>
      <c r="DQE1" s="950"/>
      <c r="DQF1" s="950"/>
      <c r="DQG1" s="950"/>
      <c r="DQH1" s="950"/>
      <c r="DQI1" s="950"/>
      <c r="DQJ1" s="950"/>
      <c r="DQK1" s="950"/>
      <c r="DQL1" s="950"/>
      <c r="DQM1" s="950"/>
      <c r="DQN1" s="950"/>
      <c r="DQO1" s="950"/>
      <c r="DQP1" s="950"/>
      <c r="DQQ1" s="950"/>
      <c r="DQR1" s="950"/>
      <c r="DQS1" s="950"/>
      <c r="DQT1" s="950"/>
      <c r="DQU1" s="950"/>
      <c r="DQV1" s="950"/>
      <c r="DQW1" s="950"/>
      <c r="DQX1" s="950"/>
      <c r="DQY1" s="950"/>
      <c r="DQZ1" s="950"/>
      <c r="DRA1" s="950"/>
      <c r="DRB1" s="950"/>
      <c r="DRC1" s="950"/>
      <c r="DRD1" s="950"/>
      <c r="DRE1" s="950"/>
      <c r="DRF1" s="950"/>
      <c r="DRG1" s="950"/>
      <c r="DRH1" s="950"/>
      <c r="DRI1" s="950"/>
      <c r="DRJ1" s="950"/>
      <c r="DRK1" s="950"/>
      <c r="DRL1" s="950"/>
      <c r="DRM1" s="950"/>
      <c r="DRN1" s="950"/>
      <c r="DRO1" s="950"/>
      <c r="DRP1" s="950"/>
      <c r="DRQ1" s="950"/>
      <c r="DRR1" s="950"/>
      <c r="DRS1" s="950"/>
      <c r="DRT1" s="950"/>
      <c r="DRU1" s="950"/>
      <c r="DRV1" s="950"/>
      <c r="DRW1" s="950"/>
      <c r="DRX1" s="950"/>
      <c r="DRY1" s="950"/>
      <c r="DRZ1" s="950"/>
      <c r="DSA1" s="950"/>
      <c r="DSB1" s="950"/>
      <c r="DSC1" s="950"/>
      <c r="DSD1" s="950"/>
      <c r="DSE1" s="950"/>
      <c r="DSF1" s="950"/>
      <c r="DSG1" s="950"/>
      <c r="DSH1" s="950"/>
      <c r="DSI1" s="950"/>
      <c r="DSJ1" s="950"/>
      <c r="DSK1" s="950"/>
      <c r="DSL1" s="950"/>
      <c r="DSM1" s="950"/>
      <c r="DSN1" s="950"/>
      <c r="DSO1" s="950"/>
      <c r="DSP1" s="950"/>
      <c r="DSQ1" s="950"/>
      <c r="DSR1" s="950"/>
      <c r="DSS1" s="950"/>
      <c r="DST1" s="950"/>
      <c r="DSU1" s="950"/>
      <c r="DSV1" s="950"/>
      <c r="DSW1" s="950"/>
      <c r="DSX1" s="950"/>
      <c r="DSY1" s="950"/>
      <c r="DSZ1" s="950"/>
      <c r="DTA1" s="950"/>
      <c r="DTB1" s="950"/>
      <c r="DTC1" s="950"/>
      <c r="DTD1" s="950"/>
      <c r="DTE1" s="950"/>
      <c r="DTF1" s="950"/>
      <c r="DTG1" s="950"/>
      <c r="DTH1" s="950"/>
      <c r="DTI1" s="950"/>
      <c r="DTJ1" s="950"/>
      <c r="DTK1" s="950"/>
      <c r="DTL1" s="950"/>
      <c r="DTM1" s="950"/>
      <c r="DTN1" s="950"/>
      <c r="DTO1" s="950"/>
      <c r="DTP1" s="950"/>
      <c r="DTQ1" s="950"/>
      <c r="DTR1" s="950"/>
      <c r="DTS1" s="950"/>
      <c r="DTT1" s="950"/>
      <c r="DTU1" s="950"/>
      <c r="DTV1" s="950"/>
      <c r="DTW1" s="950"/>
      <c r="DTX1" s="950"/>
      <c r="DTY1" s="950"/>
      <c r="DTZ1" s="950"/>
      <c r="DUA1" s="950"/>
      <c r="DUB1" s="950"/>
      <c r="DUC1" s="950"/>
      <c r="DUD1" s="950"/>
      <c r="DUE1" s="950"/>
      <c r="DUF1" s="950"/>
      <c r="DUG1" s="950"/>
      <c r="DUH1" s="950"/>
      <c r="DUI1" s="950"/>
      <c r="DUJ1" s="950"/>
      <c r="DUK1" s="950"/>
      <c r="DUL1" s="950"/>
      <c r="DUM1" s="950"/>
      <c r="DUN1" s="950"/>
      <c r="DUO1" s="950"/>
      <c r="DUP1" s="950"/>
      <c r="DUQ1" s="950"/>
      <c r="DUR1" s="950"/>
      <c r="DUS1" s="950"/>
      <c r="DUT1" s="950"/>
      <c r="DUU1" s="950"/>
      <c r="DUV1" s="950"/>
      <c r="DUW1" s="950"/>
      <c r="DUX1" s="950"/>
      <c r="DUY1" s="950"/>
      <c r="DUZ1" s="950"/>
      <c r="DVA1" s="950"/>
      <c r="DVB1" s="950"/>
      <c r="DVC1" s="950"/>
      <c r="DVD1" s="950"/>
      <c r="DVE1" s="950"/>
      <c r="DVF1" s="950"/>
      <c r="DVG1" s="950"/>
      <c r="DVH1" s="950"/>
      <c r="DVI1" s="950"/>
      <c r="DVJ1" s="950"/>
      <c r="DVK1" s="950"/>
      <c r="DVL1" s="950"/>
      <c r="DVM1" s="950"/>
      <c r="DVN1" s="950"/>
      <c r="DVO1" s="950"/>
      <c r="DVP1" s="950"/>
      <c r="DVQ1" s="950"/>
      <c r="DVR1" s="950"/>
      <c r="DVS1" s="950"/>
      <c r="DVT1" s="950"/>
      <c r="DVU1" s="950"/>
      <c r="DVV1" s="950"/>
      <c r="DVW1" s="950"/>
      <c r="DVX1" s="950"/>
      <c r="DVY1" s="950"/>
      <c r="DVZ1" s="950"/>
      <c r="DWA1" s="950"/>
      <c r="DWB1" s="950"/>
      <c r="DWC1" s="950"/>
      <c r="DWD1" s="950"/>
      <c r="DWE1" s="950"/>
      <c r="DWF1" s="950"/>
      <c r="DWG1" s="950"/>
      <c r="DWH1" s="950"/>
      <c r="DWI1" s="950"/>
      <c r="DWJ1" s="950"/>
      <c r="DWK1" s="950"/>
      <c r="DWL1" s="950"/>
      <c r="DWM1" s="950"/>
      <c r="DWN1" s="950"/>
      <c r="DWO1" s="950"/>
      <c r="DWP1" s="950"/>
      <c r="DWQ1" s="950"/>
      <c r="DWR1" s="950"/>
      <c r="DWS1" s="950"/>
      <c r="DWT1" s="950"/>
      <c r="DWU1" s="950"/>
      <c r="DWV1" s="950"/>
      <c r="DWW1" s="950"/>
      <c r="DWX1" s="950"/>
      <c r="DWY1" s="950"/>
      <c r="DWZ1" s="950"/>
      <c r="DXA1" s="950"/>
      <c r="DXB1" s="950"/>
      <c r="DXC1" s="950"/>
      <c r="DXD1" s="950"/>
      <c r="DXE1" s="950"/>
      <c r="DXF1" s="950"/>
      <c r="DXG1" s="950"/>
      <c r="DXH1" s="950"/>
      <c r="DXI1" s="950"/>
      <c r="DXJ1" s="950"/>
      <c r="DXK1" s="950"/>
      <c r="DXL1" s="950"/>
      <c r="DXM1" s="950"/>
      <c r="DXN1" s="950"/>
      <c r="DXO1" s="950"/>
      <c r="DXP1" s="950"/>
      <c r="DXQ1" s="950"/>
      <c r="DXR1" s="950"/>
      <c r="DXS1" s="950"/>
      <c r="DXT1" s="950"/>
      <c r="DXU1" s="950"/>
      <c r="DXV1" s="950"/>
      <c r="DXW1" s="950"/>
      <c r="DXX1" s="950"/>
      <c r="DXY1" s="950"/>
      <c r="DXZ1" s="950"/>
      <c r="DYA1" s="950"/>
      <c r="DYB1" s="950"/>
      <c r="DYC1" s="950"/>
      <c r="DYD1" s="950"/>
      <c r="DYE1" s="950"/>
      <c r="DYF1" s="950"/>
      <c r="DYG1" s="950"/>
      <c r="DYH1" s="950"/>
      <c r="DYI1" s="950"/>
      <c r="DYJ1" s="950"/>
      <c r="DYK1" s="950"/>
      <c r="DYL1" s="950"/>
      <c r="DYM1" s="950"/>
      <c r="DYN1" s="950"/>
      <c r="DYO1" s="950"/>
      <c r="DYP1" s="950"/>
      <c r="DYQ1" s="950"/>
      <c r="DYR1" s="950"/>
      <c r="DYS1" s="950"/>
      <c r="DYT1" s="950"/>
      <c r="DYU1" s="950"/>
      <c r="DYV1" s="950"/>
      <c r="DYW1" s="950"/>
      <c r="DYX1" s="950"/>
      <c r="DYY1" s="950"/>
      <c r="DYZ1" s="950"/>
      <c r="DZA1" s="950"/>
      <c r="DZB1" s="950"/>
      <c r="DZC1" s="950"/>
      <c r="DZD1" s="950"/>
      <c r="DZE1" s="950"/>
      <c r="DZF1" s="950"/>
      <c r="DZG1" s="950"/>
      <c r="DZH1" s="950"/>
      <c r="DZI1" s="950"/>
      <c r="DZJ1" s="950"/>
      <c r="DZK1" s="950"/>
      <c r="DZL1" s="950"/>
      <c r="DZM1" s="950"/>
      <c r="DZN1" s="950"/>
      <c r="DZO1" s="950"/>
      <c r="DZP1" s="950"/>
      <c r="DZQ1" s="950"/>
      <c r="DZR1" s="950"/>
      <c r="DZS1" s="950"/>
      <c r="DZT1" s="950"/>
      <c r="DZU1" s="950"/>
      <c r="DZV1" s="950"/>
      <c r="DZW1" s="950"/>
      <c r="DZX1" s="950"/>
      <c r="DZY1" s="950"/>
      <c r="DZZ1" s="950"/>
      <c r="EAA1" s="950"/>
      <c r="EAB1" s="950"/>
      <c r="EAC1" s="950"/>
      <c r="EAD1" s="950"/>
      <c r="EAE1" s="950"/>
      <c r="EAF1" s="950"/>
      <c r="EAG1" s="950"/>
      <c r="EAH1" s="950"/>
      <c r="EAI1" s="950"/>
      <c r="EAJ1" s="950"/>
      <c r="EAK1" s="950"/>
      <c r="EAL1" s="950"/>
      <c r="EAM1" s="950"/>
      <c r="EAN1" s="950"/>
      <c r="EAO1" s="950"/>
      <c r="EAP1" s="950"/>
      <c r="EAQ1" s="950"/>
      <c r="EAR1" s="950"/>
      <c r="EAS1" s="950"/>
      <c r="EAT1" s="950"/>
      <c r="EAU1" s="950"/>
      <c r="EAV1" s="950"/>
      <c r="EAW1" s="950"/>
      <c r="EAX1" s="950"/>
      <c r="EAY1" s="950"/>
      <c r="EAZ1" s="950"/>
      <c r="EBA1" s="950"/>
      <c r="EBB1" s="950"/>
      <c r="EBC1" s="950"/>
      <c r="EBD1" s="950"/>
      <c r="EBE1" s="950"/>
      <c r="EBF1" s="950"/>
      <c r="EBG1" s="950"/>
      <c r="EBH1" s="950"/>
      <c r="EBI1" s="950"/>
      <c r="EBJ1" s="950"/>
      <c r="EBK1" s="950"/>
      <c r="EBL1" s="950"/>
      <c r="EBM1" s="950"/>
      <c r="EBN1" s="950"/>
      <c r="EBO1" s="950"/>
      <c r="EBP1" s="950"/>
      <c r="EBQ1" s="950"/>
      <c r="EBR1" s="950"/>
      <c r="EBS1" s="950"/>
      <c r="EBT1" s="950"/>
      <c r="EBU1" s="950"/>
      <c r="EBV1" s="950"/>
      <c r="EBW1" s="950"/>
      <c r="EBX1" s="950"/>
      <c r="EBY1" s="950"/>
      <c r="EBZ1" s="950"/>
      <c r="ECA1" s="950"/>
      <c r="ECB1" s="950"/>
      <c r="ECC1" s="950"/>
      <c r="ECD1" s="950"/>
      <c r="ECE1" s="950"/>
      <c r="ECF1" s="950"/>
      <c r="ECG1" s="950"/>
      <c r="ECH1" s="950"/>
      <c r="ECI1" s="950"/>
      <c r="ECJ1" s="950"/>
      <c r="ECK1" s="950"/>
      <c r="ECL1" s="950"/>
      <c r="ECM1" s="950"/>
      <c r="ECN1" s="950"/>
      <c r="ECO1" s="950"/>
      <c r="ECP1" s="950"/>
      <c r="ECQ1" s="950"/>
      <c r="ECR1" s="950"/>
      <c r="ECS1" s="950"/>
      <c r="ECT1" s="950"/>
      <c r="ECU1" s="950"/>
      <c r="ECV1" s="950"/>
      <c r="ECW1" s="950"/>
      <c r="ECX1" s="950"/>
      <c r="ECY1" s="950"/>
      <c r="ECZ1" s="950"/>
      <c r="EDA1" s="950"/>
      <c r="EDB1" s="950"/>
      <c r="EDC1" s="950"/>
      <c r="EDD1" s="950"/>
      <c r="EDE1" s="950"/>
      <c r="EDF1" s="950"/>
      <c r="EDG1" s="950"/>
      <c r="EDH1" s="950"/>
      <c r="EDI1" s="950"/>
      <c r="EDJ1" s="950"/>
      <c r="EDK1" s="950"/>
      <c r="EDL1" s="950"/>
      <c r="EDM1" s="950"/>
      <c r="EDN1" s="950"/>
      <c r="EDO1" s="950"/>
      <c r="EDP1" s="950"/>
      <c r="EDQ1" s="950"/>
      <c r="EDR1" s="950"/>
      <c r="EDS1" s="950"/>
      <c r="EDT1" s="950"/>
      <c r="EDU1" s="950"/>
      <c r="EDV1" s="950"/>
      <c r="EDW1" s="950"/>
      <c r="EDX1" s="950"/>
      <c r="EDY1" s="950"/>
      <c r="EDZ1" s="950"/>
      <c r="EEA1" s="950"/>
      <c r="EEB1" s="950"/>
      <c r="EEC1" s="950"/>
      <c r="EED1" s="950"/>
      <c r="EEE1" s="950"/>
      <c r="EEF1" s="950"/>
      <c r="EEG1" s="950"/>
      <c r="EEH1" s="950"/>
      <c r="EEI1" s="950"/>
      <c r="EEJ1" s="950"/>
      <c r="EEK1" s="950"/>
      <c r="EEL1" s="950"/>
      <c r="EEM1" s="950"/>
      <c r="EEN1" s="950"/>
      <c r="EEO1" s="950"/>
      <c r="EEP1" s="950"/>
      <c r="EEQ1" s="950"/>
      <c r="EER1" s="950"/>
      <c r="EES1" s="950"/>
      <c r="EET1" s="950"/>
      <c r="EEU1" s="950"/>
      <c r="EEV1" s="950"/>
      <c r="EEW1" s="950"/>
      <c r="EEX1" s="950"/>
      <c r="EEY1" s="950"/>
      <c r="EEZ1" s="950"/>
      <c r="EFA1" s="950"/>
      <c r="EFB1" s="950"/>
      <c r="EFC1" s="950"/>
      <c r="EFD1" s="950"/>
      <c r="EFE1" s="950"/>
      <c r="EFF1" s="950"/>
      <c r="EFG1" s="950"/>
      <c r="EFH1" s="950"/>
      <c r="EFI1" s="950"/>
      <c r="EFJ1" s="950"/>
      <c r="EFK1" s="950"/>
      <c r="EFL1" s="950"/>
      <c r="EFM1" s="950"/>
      <c r="EFN1" s="950"/>
      <c r="EFO1" s="950"/>
      <c r="EFP1" s="950"/>
      <c r="EFQ1" s="950"/>
      <c r="EFR1" s="950"/>
      <c r="EFS1" s="950"/>
      <c r="EFT1" s="950"/>
      <c r="EFU1" s="950"/>
      <c r="EFV1" s="950"/>
      <c r="EFW1" s="950"/>
      <c r="EFX1" s="950"/>
      <c r="EFY1" s="950"/>
      <c r="EFZ1" s="950"/>
      <c r="EGA1" s="950"/>
      <c r="EGB1" s="950"/>
      <c r="EGC1" s="950"/>
      <c r="EGD1" s="950"/>
      <c r="EGE1" s="950"/>
      <c r="EGF1" s="950"/>
      <c r="EGG1" s="950"/>
      <c r="EGH1" s="950"/>
      <c r="EGI1" s="950"/>
      <c r="EGJ1" s="950"/>
      <c r="EGK1" s="950"/>
      <c r="EGL1" s="950"/>
      <c r="EGM1" s="950"/>
      <c r="EGN1" s="950"/>
      <c r="EGO1" s="950"/>
      <c r="EGP1" s="950"/>
      <c r="EGQ1" s="950"/>
      <c r="EGR1" s="950"/>
      <c r="EGS1" s="950"/>
      <c r="EGT1" s="950"/>
      <c r="EGU1" s="950"/>
      <c r="EGV1" s="950"/>
      <c r="EGW1" s="950"/>
      <c r="EGX1" s="950"/>
      <c r="EGY1" s="950"/>
      <c r="EGZ1" s="950"/>
      <c r="EHA1" s="950"/>
      <c r="EHB1" s="950"/>
      <c r="EHC1" s="950"/>
      <c r="EHD1" s="950"/>
      <c r="EHE1" s="950"/>
      <c r="EHF1" s="950"/>
      <c r="EHG1" s="950"/>
      <c r="EHH1" s="950"/>
      <c r="EHI1" s="950"/>
      <c r="EHJ1" s="950"/>
      <c r="EHK1" s="950"/>
      <c r="EHL1" s="950"/>
      <c r="EHM1" s="950"/>
      <c r="EHN1" s="950"/>
      <c r="EHO1" s="950"/>
      <c r="EHP1" s="950"/>
      <c r="EHQ1" s="950"/>
      <c r="EHR1" s="950"/>
      <c r="EHS1" s="950"/>
      <c r="EHT1" s="950"/>
      <c r="EHU1" s="950"/>
      <c r="EHV1" s="950"/>
      <c r="EHW1" s="950"/>
      <c r="EHX1" s="950"/>
      <c r="EHY1" s="950"/>
      <c r="EHZ1" s="950"/>
      <c r="EIA1" s="950"/>
      <c r="EIB1" s="950"/>
      <c r="EIC1" s="950"/>
      <c r="EID1" s="950"/>
      <c r="EIE1" s="950"/>
      <c r="EIF1" s="950"/>
      <c r="EIG1" s="950"/>
      <c r="EIH1" s="950"/>
      <c r="EII1" s="950"/>
      <c r="EIJ1" s="950"/>
      <c r="EIK1" s="950"/>
      <c r="EIL1" s="950"/>
      <c r="EIM1" s="950"/>
      <c r="EIN1" s="950"/>
      <c r="EIO1" s="950"/>
      <c r="EIP1" s="950"/>
      <c r="EIQ1" s="950"/>
      <c r="EIR1" s="950"/>
      <c r="EIS1" s="950"/>
      <c r="EIT1" s="950"/>
      <c r="EIU1" s="950"/>
      <c r="EIV1" s="950"/>
      <c r="EIW1" s="950"/>
      <c r="EIX1" s="950"/>
      <c r="EIY1" s="950"/>
      <c r="EIZ1" s="950"/>
      <c r="EJA1" s="950"/>
      <c r="EJB1" s="950"/>
      <c r="EJC1" s="950"/>
      <c r="EJD1" s="950"/>
      <c r="EJE1" s="950"/>
      <c r="EJF1" s="950"/>
      <c r="EJG1" s="950"/>
      <c r="EJH1" s="950"/>
      <c r="EJI1" s="950"/>
      <c r="EJJ1" s="950"/>
      <c r="EJK1" s="950"/>
      <c r="EJL1" s="950"/>
      <c r="EJM1" s="950"/>
      <c r="EJN1" s="950"/>
      <c r="EJO1" s="950"/>
      <c r="EJP1" s="950"/>
      <c r="EJQ1" s="950"/>
      <c r="EJR1" s="950"/>
      <c r="EJS1" s="950"/>
      <c r="EJT1" s="950"/>
      <c r="EJU1" s="950"/>
      <c r="EJV1" s="950"/>
      <c r="EJW1" s="950"/>
      <c r="EJX1" s="950"/>
      <c r="EJY1" s="950"/>
      <c r="EJZ1" s="950"/>
      <c r="EKA1" s="950"/>
      <c r="EKB1" s="950"/>
      <c r="EKC1" s="950"/>
      <c r="EKD1" s="950"/>
      <c r="EKE1" s="950"/>
      <c r="EKF1" s="950"/>
      <c r="EKG1" s="950"/>
      <c r="EKH1" s="950"/>
      <c r="EKI1" s="950"/>
      <c r="EKJ1" s="950"/>
      <c r="EKK1" s="950"/>
      <c r="EKL1" s="950"/>
      <c r="EKM1" s="950"/>
      <c r="EKN1" s="950"/>
      <c r="EKO1" s="950"/>
      <c r="EKP1" s="950"/>
      <c r="EKQ1" s="950"/>
      <c r="EKR1" s="950"/>
      <c r="EKS1" s="950"/>
      <c r="EKT1" s="950"/>
      <c r="EKU1" s="950"/>
      <c r="EKV1" s="950"/>
      <c r="EKW1" s="950"/>
      <c r="EKX1" s="950"/>
      <c r="EKY1" s="950"/>
      <c r="EKZ1" s="950"/>
      <c r="ELA1" s="950"/>
      <c r="ELB1" s="950"/>
      <c r="ELC1" s="950"/>
      <c r="ELD1" s="950"/>
      <c r="ELE1" s="950"/>
      <c r="ELF1" s="950"/>
      <c r="ELG1" s="950"/>
      <c r="ELH1" s="950"/>
      <c r="ELI1" s="950"/>
      <c r="ELJ1" s="950"/>
      <c r="ELK1" s="950"/>
      <c r="ELL1" s="950"/>
      <c r="ELM1" s="950"/>
      <c r="ELN1" s="950"/>
      <c r="ELO1" s="950"/>
      <c r="ELP1" s="950"/>
      <c r="ELQ1" s="950"/>
      <c r="ELR1" s="950"/>
      <c r="ELS1" s="950"/>
      <c r="ELT1" s="950"/>
      <c r="ELU1" s="950"/>
      <c r="ELV1" s="950"/>
      <c r="ELW1" s="950"/>
      <c r="ELX1" s="950"/>
      <c r="ELY1" s="950"/>
      <c r="ELZ1" s="950"/>
      <c r="EMA1" s="950"/>
      <c r="EMB1" s="950"/>
      <c r="EMC1" s="950"/>
      <c r="EMD1" s="950"/>
      <c r="EME1" s="950"/>
      <c r="EMF1" s="950"/>
      <c r="EMG1" s="950"/>
      <c r="EMH1" s="950"/>
      <c r="EMI1" s="950"/>
      <c r="EMJ1" s="950"/>
      <c r="EMK1" s="950"/>
      <c r="EML1" s="950"/>
      <c r="EMM1" s="950"/>
      <c r="EMN1" s="950"/>
      <c r="EMO1" s="950"/>
      <c r="EMP1" s="950"/>
      <c r="EMQ1" s="950"/>
      <c r="EMR1" s="950"/>
      <c r="EMS1" s="950"/>
      <c r="EMT1" s="950"/>
      <c r="EMU1" s="950"/>
      <c r="EMV1" s="950"/>
      <c r="EMW1" s="950"/>
      <c r="EMX1" s="950"/>
      <c r="EMY1" s="950"/>
      <c r="EMZ1" s="950"/>
      <c r="ENA1" s="950"/>
      <c r="ENB1" s="950"/>
      <c r="ENC1" s="950"/>
      <c r="END1" s="950"/>
      <c r="ENE1" s="950"/>
      <c r="ENF1" s="950"/>
      <c r="ENG1" s="950"/>
      <c r="ENH1" s="950"/>
      <c r="ENI1" s="950"/>
      <c r="ENJ1" s="950"/>
      <c r="ENK1" s="950"/>
      <c r="ENL1" s="950"/>
      <c r="ENM1" s="950"/>
      <c r="ENN1" s="950"/>
      <c r="ENO1" s="950"/>
      <c r="ENP1" s="950"/>
      <c r="ENQ1" s="950"/>
      <c r="ENR1" s="950"/>
      <c r="ENS1" s="950"/>
      <c r="ENT1" s="950"/>
      <c r="ENU1" s="950"/>
      <c r="ENV1" s="950"/>
      <c r="ENW1" s="950"/>
      <c r="ENX1" s="950"/>
      <c r="ENY1" s="950"/>
      <c r="ENZ1" s="950"/>
      <c r="EOA1" s="950"/>
      <c r="EOB1" s="950"/>
      <c r="EOC1" s="950"/>
      <c r="EOD1" s="950"/>
      <c r="EOE1" s="950"/>
      <c r="EOF1" s="950"/>
      <c r="EOG1" s="950"/>
      <c r="EOH1" s="950"/>
      <c r="EOI1" s="950"/>
      <c r="EOJ1" s="950"/>
      <c r="EOK1" s="950"/>
      <c r="EOL1" s="950"/>
      <c r="EOM1" s="950"/>
      <c r="EON1" s="950"/>
      <c r="EOO1" s="950"/>
      <c r="EOP1" s="950"/>
      <c r="EOQ1" s="950"/>
      <c r="EOR1" s="950"/>
      <c r="EOS1" s="950"/>
      <c r="EOT1" s="950"/>
      <c r="EOU1" s="950"/>
      <c r="EOV1" s="950"/>
      <c r="EOW1" s="950"/>
      <c r="EOX1" s="950"/>
      <c r="EOY1" s="950"/>
      <c r="EOZ1" s="950"/>
      <c r="EPA1" s="950"/>
      <c r="EPB1" s="950"/>
      <c r="EPC1" s="950"/>
      <c r="EPD1" s="950"/>
      <c r="EPE1" s="950"/>
      <c r="EPF1" s="950"/>
      <c r="EPG1" s="950"/>
      <c r="EPH1" s="950"/>
      <c r="EPI1" s="950"/>
      <c r="EPJ1" s="950"/>
      <c r="EPK1" s="950"/>
      <c r="EPL1" s="950"/>
      <c r="EPM1" s="950"/>
      <c r="EPN1" s="950"/>
      <c r="EPO1" s="950"/>
      <c r="EPP1" s="950"/>
      <c r="EPQ1" s="950"/>
      <c r="EPR1" s="950"/>
      <c r="EPS1" s="950"/>
      <c r="EPT1" s="950"/>
      <c r="EPU1" s="950"/>
      <c r="EPV1" s="950"/>
      <c r="EPW1" s="950"/>
      <c r="EPX1" s="950"/>
      <c r="EPY1" s="950"/>
      <c r="EPZ1" s="950"/>
      <c r="EQA1" s="950"/>
      <c r="EQB1" s="950"/>
      <c r="EQC1" s="950"/>
      <c r="EQD1" s="950"/>
      <c r="EQE1" s="950"/>
      <c r="EQF1" s="950"/>
      <c r="EQG1" s="950"/>
      <c r="EQH1" s="950"/>
      <c r="EQI1" s="950"/>
      <c r="EQJ1" s="950"/>
      <c r="EQK1" s="950"/>
      <c r="EQL1" s="950"/>
      <c r="EQM1" s="950"/>
      <c r="EQN1" s="950"/>
      <c r="EQO1" s="950"/>
      <c r="EQP1" s="950"/>
      <c r="EQQ1" s="950"/>
      <c r="EQR1" s="950"/>
      <c r="EQS1" s="950"/>
      <c r="EQT1" s="950"/>
      <c r="EQU1" s="950"/>
      <c r="EQV1" s="950"/>
      <c r="EQW1" s="950"/>
      <c r="EQX1" s="950"/>
      <c r="EQY1" s="950"/>
      <c r="EQZ1" s="950"/>
      <c r="ERA1" s="950"/>
      <c r="ERB1" s="950"/>
      <c r="ERC1" s="950"/>
      <c r="ERD1" s="950"/>
      <c r="ERE1" s="950"/>
      <c r="ERF1" s="950"/>
      <c r="ERG1" s="950"/>
      <c r="ERH1" s="950"/>
      <c r="ERI1" s="950"/>
      <c r="ERJ1" s="950"/>
      <c r="ERK1" s="950"/>
      <c r="ERL1" s="950"/>
      <c r="ERM1" s="950"/>
      <c r="ERN1" s="950"/>
      <c r="ERO1" s="950"/>
      <c r="ERP1" s="950"/>
      <c r="ERQ1" s="950"/>
      <c r="ERR1" s="950"/>
      <c r="ERS1" s="950"/>
      <c r="ERT1" s="950"/>
      <c r="ERU1" s="950"/>
      <c r="ERV1" s="950"/>
      <c r="ERW1" s="950"/>
      <c r="ERX1" s="950"/>
      <c r="ERY1" s="950"/>
      <c r="ERZ1" s="950"/>
      <c r="ESA1" s="950"/>
      <c r="ESB1" s="950"/>
      <c r="ESC1" s="950"/>
      <c r="ESD1" s="950"/>
      <c r="ESE1" s="950"/>
      <c r="ESF1" s="950"/>
      <c r="ESG1" s="950"/>
      <c r="ESH1" s="950"/>
      <c r="ESI1" s="950"/>
      <c r="ESJ1" s="950"/>
      <c r="ESK1" s="950"/>
      <c r="ESL1" s="950"/>
      <c r="ESM1" s="950"/>
      <c r="ESN1" s="950"/>
      <c r="ESO1" s="950"/>
      <c r="ESP1" s="950"/>
      <c r="ESQ1" s="950"/>
      <c r="ESR1" s="950"/>
      <c r="ESS1" s="950"/>
      <c r="EST1" s="950"/>
      <c r="ESU1" s="950"/>
      <c r="ESV1" s="950"/>
      <c r="ESW1" s="950"/>
      <c r="ESX1" s="950"/>
      <c r="ESY1" s="950"/>
      <c r="ESZ1" s="950"/>
      <c r="ETA1" s="950"/>
      <c r="ETB1" s="950"/>
      <c r="ETC1" s="950"/>
      <c r="ETD1" s="950"/>
      <c r="ETE1" s="950"/>
      <c r="ETF1" s="950"/>
      <c r="ETG1" s="950"/>
      <c r="ETH1" s="950"/>
      <c r="ETI1" s="950"/>
      <c r="ETJ1" s="950"/>
      <c r="ETK1" s="950"/>
      <c r="ETL1" s="950"/>
      <c r="ETM1" s="950"/>
      <c r="ETN1" s="950"/>
      <c r="ETO1" s="950"/>
      <c r="ETP1" s="950"/>
      <c r="ETQ1" s="950"/>
      <c r="ETR1" s="950"/>
      <c r="ETS1" s="950"/>
      <c r="ETT1" s="950"/>
      <c r="ETU1" s="950"/>
      <c r="ETV1" s="950"/>
      <c r="ETW1" s="950"/>
      <c r="ETX1" s="950"/>
      <c r="ETY1" s="950"/>
      <c r="ETZ1" s="950"/>
      <c r="EUA1" s="950"/>
      <c r="EUB1" s="950"/>
      <c r="EUC1" s="950"/>
      <c r="EUD1" s="950"/>
      <c r="EUE1" s="950"/>
      <c r="EUF1" s="950"/>
      <c r="EUG1" s="950"/>
      <c r="EUH1" s="950"/>
      <c r="EUI1" s="950"/>
      <c r="EUJ1" s="950"/>
      <c r="EUK1" s="950"/>
      <c r="EUL1" s="950"/>
      <c r="EUM1" s="950"/>
      <c r="EUN1" s="950"/>
      <c r="EUO1" s="950"/>
      <c r="EUP1" s="950"/>
      <c r="EUQ1" s="950"/>
      <c r="EUR1" s="950"/>
      <c r="EUS1" s="950"/>
      <c r="EUT1" s="950"/>
      <c r="EUU1" s="950"/>
      <c r="EUV1" s="950"/>
      <c r="EUW1" s="950"/>
      <c r="EUX1" s="950"/>
      <c r="EUY1" s="950"/>
      <c r="EUZ1" s="950"/>
      <c r="EVA1" s="950"/>
      <c r="EVB1" s="950"/>
      <c r="EVC1" s="950"/>
      <c r="EVD1" s="950"/>
      <c r="EVE1" s="950"/>
      <c r="EVF1" s="950"/>
      <c r="EVG1" s="950"/>
      <c r="EVH1" s="950"/>
      <c r="EVI1" s="950"/>
      <c r="EVJ1" s="950"/>
      <c r="EVK1" s="950"/>
      <c r="EVL1" s="950"/>
      <c r="EVM1" s="950"/>
      <c r="EVN1" s="950"/>
      <c r="EVO1" s="950"/>
      <c r="EVP1" s="950"/>
      <c r="EVQ1" s="950"/>
      <c r="EVR1" s="950"/>
      <c r="EVS1" s="950"/>
      <c r="EVT1" s="950"/>
      <c r="EVU1" s="950"/>
      <c r="EVV1" s="950"/>
      <c r="EVW1" s="950"/>
      <c r="EVX1" s="950"/>
      <c r="EVY1" s="950"/>
      <c r="EVZ1" s="950"/>
      <c r="EWA1" s="950"/>
      <c r="EWB1" s="950"/>
      <c r="EWC1" s="950"/>
      <c r="EWD1" s="950"/>
      <c r="EWE1" s="950"/>
      <c r="EWF1" s="950"/>
      <c r="EWG1" s="950"/>
      <c r="EWH1" s="950"/>
      <c r="EWI1" s="950"/>
      <c r="EWJ1" s="950"/>
      <c r="EWK1" s="950"/>
      <c r="EWL1" s="950"/>
      <c r="EWM1" s="950"/>
      <c r="EWN1" s="950"/>
      <c r="EWO1" s="950"/>
      <c r="EWP1" s="950"/>
      <c r="EWQ1" s="950"/>
      <c r="EWR1" s="950"/>
      <c r="EWS1" s="950"/>
      <c r="EWT1" s="950"/>
      <c r="EWU1" s="950"/>
      <c r="EWV1" s="950"/>
      <c r="EWW1" s="950"/>
      <c r="EWX1" s="950"/>
      <c r="EWY1" s="950"/>
      <c r="EWZ1" s="950"/>
      <c r="EXA1" s="950"/>
      <c r="EXB1" s="950"/>
      <c r="EXC1" s="950"/>
      <c r="EXD1" s="950"/>
      <c r="EXE1" s="950"/>
      <c r="EXF1" s="950"/>
      <c r="EXG1" s="950"/>
      <c r="EXH1" s="950"/>
      <c r="EXI1" s="950"/>
      <c r="EXJ1" s="950"/>
      <c r="EXK1" s="950"/>
      <c r="EXL1" s="950"/>
      <c r="EXM1" s="950"/>
      <c r="EXN1" s="950"/>
      <c r="EXO1" s="950"/>
      <c r="EXP1" s="950"/>
      <c r="EXQ1" s="950"/>
      <c r="EXR1" s="950"/>
      <c r="EXS1" s="950"/>
      <c r="EXT1" s="950"/>
      <c r="EXU1" s="950"/>
      <c r="EXV1" s="950"/>
      <c r="EXW1" s="950"/>
      <c r="EXX1" s="950"/>
      <c r="EXY1" s="950"/>
      <c r="EXZ1" s="950"/>
      <c r="EYA1" s="950"/>
      <c r="EYB1" s="950"/>
      <c r="EYC1" s="950"/>
      <c r="EYD1" s="950"/>
      <c r="EYE1" s="950"/>
      <c r="EYF1" s="950"/>
      <c r="EYG1" s="950"/>
      <c r="EYH1" s="950"/>
      <c r="EYI1" s="950"/>
      <c r="EYJ1" s="950"/>
      <c r="EYK1" s="950"/>
      <c r="EYL1" s="950"/>
      <c r="EYM1" s="950"/>
      <c r="EYN1" s="950"/>
      <c r="EYO1" s="950"/>
      <c r="EYP1" s="950"/>
      <c r="EYQ1" s="950"/>
      <c r="EYR1" s="950"/>
      <c r="EYS1" s="950"/>
      <c r="EYT1" s="950"/>
      <c r="EYU1" s="950"/>
      <c r="EYV1" s="950"/>
      <c r="EYW1" s="950"/>
      <c r="EYX1" s="950"/>
      <c r="EYY1" s="950"/>
      <c r="EYZ1" s="950"/>
      <c r="EZA1" s="950"/>
      <c r="EZB1" s="950"/>
      <c r="EZC1" s="950"/>
      <c r="EZD1" s="950"/>
      <c r="EZE1" s="950"/>
      <c r="EZF1" s="950"/>
      <c r="EZG1" s="950"/>
      <c r="EZH1" s="950"/>
      <c r="EZI1" s="950"/>
      <c r="EZJ1" s="950"/>
      <c r="EZK1" s="950"/>
      <c r="EZL1" s="950"/>
      <c r="EZM1" s="950"/>
      <c r="EZN1" s="950"/>
      <c r="EZO1" s="950"/>
      <c r="EZP1" s="950"/>
      <c r="EZQ1" s="950"/>
      <c r="EZR1" s="950"/>
      <c r="EZS1" s="950"/>
      <c r="EZT1" s="950"/>
      <c r="EZU1" s="950"/>
      <c r="EZV1" s="950"/>
      <c r="EZW1" s="950"/>
      <c r="EZX1" s="950"/>
      <c r="EZY1" s="950"/>
      <c r="EZZ1" s="950"/>
      <c r="FAA1" s="950"/>
      <c r="FAB1" s="950"/>
      <c r="FAC1" s="950"/>
      <c r="FAD1" s="950"/>
      <c r="FAE1" s="950"/>
      <c r="FAF1" s="950"/>
      <c r="FAG1" s="950"/>
      <c r="FAH1" s="950"/>
      <c r="FAI1" s="950"/>
      <c r="FAJ1" s="950"/>
      <c r="FAK1" s="950"/>
      <c r="FAL1" s="950"/>
      <c r="FAM1" s="950"/>
      <c r="FAN1" s="950"/>
      <c r="FAO1" s="950"/>
      <c r="FAP1" s="950"/>
      <c r="FAQ1" s="950"/>
      <c r="FAR1" s="950"/>
      <c r="FAS1" s="950"/>
      <c r="FAT1" s="950"/>
      <c r="FAU1" s="950"/>
      <c r="FAV1" s="950"/>
      <c r="FAW1" s="950"/>
      <c r="FAX1" s="950"/>
      <c r="FAY1" s="950"/>
      <c r="FAZ1" s="950"/>
      <c r="FBA1" s="950"/>
      <c r="FBB1" s="950"/>
      <c r="FBC1" s="950"/>
      <c r="FBD1" s="950"/>
      <c r="FBE1" s="950"/>
      <c r="FBF1" s="950"/>
      <c r="FBG1" s="950"/>
      <c r="FBH1" s="950"/>
      <c r="FBI1" s="950"/>
      <c r="FBJ1" s="950"/>
      <c r="FBK1" s="950"/>
      <c r="FBL1" s="950"/>
      <c r="FBM1" s="950"/>
      <c r="FBN1" s="950"/>
      <c r="FBO1" s="950"/>
      <c r="FBP1" s="950"/>
      <c r="FBQ1" s="950"/>
      <c r="FBR1" s="950"/>
      <c r="FBS1" s="950"/>
      <c r="FBT1" s="950"/>
      <c r="FBU1" s="950"/>
      <c r="FBV1" s="950"/>
      <c r="FBW1" s="950"/>
      <c r="FBX1" s="950"/>
      <c r="FBY1" s="950"/>
      <c r="FBZ1" s="950"/>
      <c r="FCA1" s="950"/>
      <c r="FCB1" s="950"/>
      <c r="FCC1" s="950"/>
      <c r="FCD1" s="950"/>
      <c r="FCE1" s="950"/>
      <c r="FCF1" s="950"/>
      <c r="FCG1" s="950"/>
      <c r="FCH1" s="950"/>
      <c r="FCI1" s="950"/>
      <c r="FCJ1" s="950"/>
      <c r="FCK1" s="950"/>
      <c r="FCL1" s="950"/>
      <c r="FCM1" s="950"/>
      <c r="FCN1" s="950"/>
      <c r="FCO1" s="950"/>
      <c r="FCP1" s="950"/>
      <c r="FCQ1" s="950"/>
      <c r="FCR1" s="950"/>
      <c r="FCS1" s="950"/>
      <c r="FCT1" s="950"/>
      <c r="FCU1" s="950"/>
      <c r="FCV1" s="950"/>
      <c r="FCW1" s="950"/>
      <c r="FCX1" s="950"/>
      <c r="FCY1" s="950"/>
      <c r="FCZ1" s="950"/>
      <c r="FDA1" s="950"/>
      <c r="FDB1" s="950"/>
      <c r="FDC1" s="950"/>
      <c r="FDD1" s="950"/>
      <c r="FDE1" s="950"/>
      <c r="FDF1" s="950"/>
      <c r="FDG1" s="950"/>
      <c r="FDH1" s="950"/>
      <c r="FDI1" s="950"/>
      <c r="FDJ1" s="950"/>
      <c r="FDK1" s="950"/>
      <c r="FDL1" s="950"/>
      <c r="FDM1" s="950"/>
      <c r="FDN1" s="950"/>
      <c r="FDO1" s="950"/>
      <c r="FDP1" s="950"/>
      <c r="FDQ1" s="950"/>
      <c r="FDR1" s="950"/>
      <c r="FDS1" s="950"/>
      <c r="FDT1" s="950"/>
      <c r="FDU1" s="950"/>
      <c r="FDV1" s="950"/>
      <c r="FDW1" s="950"/>
      <c r="FDX1" s="950"/>
      <c r="FDY1" s="950"/>
      <c r="FDZ1" s="950"/>
      <c r="FEA1" s="950"/>
      <c r="FEB1" s="950"/>
      <c r="FEC1" s="950"/>
      <c r="FED1" s="950"/>
      <c r="FEE1" s="950"/>
      <c r="FEF1" s="950"/>
      <c r="FEG1" s="950"/>
      <c r="FEH1" s="950"/>
      <c r="FEI1" s="950"/>
      <c r="FEJ1" s="950"/>
      <c r="FEK1" s="950"/>
      <c r="FEL1" s="950"/>
      <c r="FEM1" s="950"/>
      <c r="FEN1" s="950"/>
      <c r="FEO1" s="950"/>
      <c r="FEP1" s="950"/>
      <c r="FEQ1" s="950"/>
      <c r="FER1" s="950"/>
      <c r="FES1" s="950"/>
      <c r="FET1" s="950"/>
      <c r="FEU1" s="950"/>
      <c r="FEV1" s="950"/>
      <c r="FEW1" s="950"/>
      <c r="FEX1" s="950"/>
      <c r="FEY1" s="950"/>
      <c r="FEZ1" s="950"/>
      <c r="FFA1" s="950"/>
      <c r="FFB1" s="950"/>
      <c r="FFC1" s="950"/>
      <c r="FFD1" s="950"/>
      <c r="FFE1" s="950"/>
      <c r="FFF1" s="950"/>
      <c r="FFG1" s="950"/>
      <c r="FFH1" s="950"/>
      <c r="FFI1" s="950"/>
      <c r="FFJ1" s="950"/>
      <c r="FFK1" s="950"/>
      <c r="FFL1" s="950"/>
      <c r="FFM1" s="950"/>
      <c r="FFN1" s="950"/>
      <c r="FFO1" s="950"/>
      <c r="FFP1" s="950"/>
      <c r="FFQ1" s="950"/>
      <c r="FFR1" s="950"/>
      <c r="FFS1" s="950"/>
      <c r="FFT1" s="950"/>
      <c r="FFU1" s="950"/>
      <c r="FFV1" s="950"/>
      <c r="FFW1" s="950"/>
      <c r="FFX1" s="950"/>
      <c r="FFY1" s="950"/>
      <c r="FFZ1" s="950"/>
      <c r="FGA1" s="950"/>
      <c r="FGB1" s="950"/>
      <c r="FGC1" s="950"/>
      <c r="FGD1" s="950"/>
      <c r="FGE1" s="950"/>
      <c r="FGF1" s="950"/>
      <c r="FGG1" s="950"/>
      <c r="FGH1" s="950"/>
      <c r="FGI1" s="950"/>
      <c r="FGJ1" s="950"/>
      <c r="FGK1" s="950"/>
      <c r="FGL1" s="950"/>
      <c r="FGM1" s="950"/>
      <c r="FGN1" s="950"/>
      <c r="FGO1" s="950"/>
      <c r="FGP1" s="950"/>
      <c r="FGQ1" s="950"/>
      <c r="FGR1" s="950"/>
      <c r="FGS1" s="950"/>
      <c r="FGT1" s="950"/>
      <c r="FGU1" s="950"/>
      <c r="FGV1" s="950"/>
      <c r="FGW1" s="950"/>
      <c r="FGX1" s="950"/>
      <c r="FGY1" s="950"/>
      <c r="FGZ1" s="950"/>
      <c r="FHA1" s="950"/>
      <c r="FHB1" s="950"/>
      <c r="FHC1" s="950"/>
      <c r="FHD1" s="950"/>
      <c r="FHE1" s="950"/>
      <c r="FHF1" s="950"/>
      <c r="FHG1" s="950"/>
      <c r="FHH1" s="950"/>
      <c r="FHI1" s="950"/>
      <c r="FHJ1" s="950"/>
      <c r="FHK1" s="950"/>
      <c r="FHL1" s="950"/>
      <c r="FHM1" s="950"/>
      <c r="FHN1" s="950"/>
      <c r="FHO1" s="950"/>
      <c r="FHP1" s="950"/>
      <c r="FHQ1" s="950"/>
      <c r="FHR1" s="950"/>
      <c r="FHS1" s="950"/>
      <c r="FHT1" s="950"/>
      <c r="FHU1" s="950"/>
      <c r="FHV1" s="950"/>
      <c r="FHW1" s="950"/>
      <c r="FHX1" s="950"/>
      <c r="FHY1" s="950"/>
      <c r="FHZ1" s="950"/>
      <c r="FIA1" s="950"/>
      <c r="FIB1" s="950"/>
      <c r="FIC1" s="950"/>
      <c r="FID1" s="950"/>
      <c r="FIE1" s="950"/>
      <c r="FIF1" s="950"/>
      <c r="FIG1" s="950"/>
      <c r="FIH1" s="950"/>
      <c r="FII1" s="950"/>
      <c r="FIJ1" s="950"/>
      <c r="FIK1" s="950"/>
      <c r="FIL1" s="950"/>
      <c r="FIM1" s="950"/>
      <c r="FIN1" s="950"/>
      <c r="FIO1" s="950"/>
      <c r="FIP1" s="950"/>
      <c r="FIQ1" s="950"/>
      <c r="FIR1" s="950"/>
      <c r="FIS1" s="950"/>
      <c r="FIT1" s="950"/>
      <c r="FIU1" s="950"/>
      <c r="FIV1" s="950"/>
      <c r="FIW1" s="950"/>
      <c r="FIX1" s="950"/>
      <c r="FIY1" s="950"/>
      <c r="FIZ1" s="950"/>
      <c r="FJA1" s="950"/>
      <c r="FJB1" s="950"/>
      <c r="FJC1" s="950"/>
      <c r="FJD1" s="950"/>
      <c r="FJE1" s="950"/>
      <c r="FJF1" s="950"/>
      <c r="FJG1" s="950"/>
      <c r="FJH1" s="950"/>
      <c r="FJI1" s="950"/>
      <c r="FJJ1" s="950"/>
      <c r="FJK1" s="950"/>
      <c r="FJL1" s="950"/>
      <c r="FJM1" s="950"/>
      <c r="FJN1" s="950"/>
      <c r="FJO1" s="950"/>
      <c r="FJP1" s="950"/>
      <c r="FJQ1" s="950"/>
      <c r="FJR1" s="950"/>
      <c r="FJS1" s="950"/>
      <c r="FJT1" s="950"/>
      <c r="FJU1" s="950"/>
      <c r="FJV1" s="950"/>
      <c r="FJW1" s="950"/>
      <c r="FJX1" s="950"/>
      <c r="FJY1" s="950"/>
      <c r="FJZ1" s="950"/>
      <c r="FKA1" s="950"/>
      <c r="FKB1" s="950"/>
      <c r="FKC1" s="950"/>
      <c r="FKD1" s="950"/>
      <c r="FKE1" s="950"/>
      <c r="FKF1" s="950"/>
      <c r="FKG1" s="950"/>
      <c r="FKH1" s="950"/>
      <c r="FKI1" s="950"/>
      <c r="FKJ1" s="950"/>
      <c r="FKK1" s="950"/>
      <c r="FKL1" s="950"/>
      <c r="FKM1" s="950"/>
      <c r="FKN1" s="950"/>
      <c r="FKO1" s="950"/>
      <c r="FKP1" s="950"/>
      <c r="FKQ1" s="950"/>
      <c r="FKR1" s="950"/>
      <c r="FKS1" s="950"/>
      <c r="FKT1" s="950"/>
      <c r="FKU1" s="950"/>
      <c r="FKV1" s="950"/>
      <c r="FKW1" s="950"/>
      <c r="FKX1" s="950"/>
      <c r="FKY1" s="950"/>
      <c r="FKZ1" s="950"/>
      <c r="FLA1" s="950"/>
      <c r="FLB1" s="950"/>
      <c r="FLC1" s="950"/>
      <c r="FLD1" s="950"/>
      <c r="FLE1" s="950"/>
      <c r="FLF1" s="950"/>
      <c r="FLG1" s="950"/>
      <c r="FLH1" s="950"/>
      <c r="FLI1" s="950"/>
      <c r="FLJ1" s="950"/>
      <c r="FLK1" s="950"/>
      <c r="FLL1" s="950"/>
      <c r="FLM1" s="950"/>
      <c r="FLN1" s="950"/>
      <c r="FLO1" s="950"/>
      <c r="FLP1" s="950"/>
      <c r="FLQ1" s="950"/>
      <c r="FLR1" s="950"/>
      <c r="FLS1" s="950"/>
      <c r="FLT1" s="950"/>
      <c r="FLU1" s="950"/>
      <c r="FLV1" s="950"/>
      <c r="FLW1" s="950"/>
      <c r="FLX1" s="950"/>
      <c r="FLY1" s="950"/>
      <c r="FLZ1" s="950"/>
      <c r="FMA1" s="950"/>
      <c r="FMB1" s="950"/>
      <c r="FMC1" s="950"/>
      <c r="FMD1" s="950"/>
      <c r="FME1" s="950"/>
      <c r="FMF1" s="950"/>
      <c r="FMG1" s="950"/>
      <c r="FMH1" s="950"/>
      <c r="FMI1" s="950"/>
      <c r="FMJ1" s="950"/>
      <c r="FMK1" s="950"/>
      <c r="FML1" s="950"/>
      <c r="FMM1" s="950"/>
      <c r="FMN1" s="950"/>
      <c r="FMO1" s="950"/>
      <c r="FMP1" s="950"/>
      <c r="FMQ1" s="950"/>
      <c r="FMR1" s="950"/>
      <c r="FMS1" s="950"/>
      <c r="FMT1" s="950"/>
      <c r="FMU1" s="950"/>
      <c r="FMV1" s="950"/>
      <c r="FMW1" s="950"/>
      <c r="FMX1" s="950"/>
      <c r="FMY1" s="950"/>
      <c r="FMZ1" s="950"/>
      <c r="FNA1" s="950"/>
      <c r="FNB1" s="950"/>
      <c r="FNC1" s="950"/>
      <c r="FND1" s="950"/>
      <c r="FNE1" s="950"/>
      <c r="FNF1" s="950"/>
      <c r="FNG1" s="950"/>
      <c r="FNH1" s="950"/>
      <c r="FNI1" s="950"/>
      <c r="FNJ1" s="950"/>
      <c r="FNK1" s="950"/>
      <c r="FNL1" s="950"/>
      <c r="FNM1" s="950"/>
      <c r="FNN1" s="950"/>
      <c r="FNO1" s="950"/>
      <c r="FNP1" s="950"/>
      <c r="FNQ1" s="950"/>
      <c r="FNR1" s="950"/>
      <c r="FNS1" s="950"/>
      <c r="FNT1" s="950"/>
      <c r="FNU1" s="950"/>
      <c r="FNV1" s="950"/>
      <c r="FNW1" s="950"/>
      <c r="FNX1" s="950"/>
      <c r="FNY1" s="950"/>
      <c r="FNZ1" s="950"/>
      <c r="FOA1" s="950"/>
      <c r="FOB1" s="950"/>
      <c r="FOC1" s="950"/>
      <c r="FOD1" s="950"/>
      <c r="FOE1" s="950"/>
      <c r="FOF1" s="950"/>
      <c r="FOG1" s="950"/>
      <c r="FOH1" s="950"/>
      <c r="FOI1" s="950"/>
      <c r="FOJ1" s="950"/>
      <c r="FOK1" s="950"/>
      <c r="FOL1" s="950"/>
      <c r="FOM1" s="950"/>
      <c r="FON1" s="950"/>
      <c r="FOO1" s="950"/>
      <c r="FOP1" s="950"/>
      <c r="FOQ1" s="950"/>
      <c r="FOR1" s="950"/>
      <c r="FOS1" s="950"/>
      <c r="FOT1" s="950"/>
      <c r="FOU1" s="950"/>
      <c r="FOV1" s="950"/>
      <c r="FOW1" s="950"/>
      <c r="FOX1" s="950"/>
      <c r="FOY1" s="950"/>
      <c r="FOZ1" s="950"/>
      <c r="FPA1" s="950"/>
      <c r="FPB1" s="950"/>
      <c r="FPC1" s="950"/>
      <c r="FPD1" s="950"/>
      <c r="FPE1" s="950"/>
      <c r="FPF1" s="950"/>
      <c r="FPG1" s="950"/>
      <c r="FPH1" s="950"/>
      <c r="FPI1" s="950"/>
      <c r="FPJ1" s="950"/>
      <c r="FPK1" s="950"/>
      <c r="FPL1" s="950"/>
      <c r="FPM1" s="950"/>
      <c r="FPN1" s="950"/>
      <c r="FPO1" s="950"/>
      <c r="FPP1" s="950"/>
      <c r="FPQ1" s="950"/>
      <c r="FPR1" s="950"/>
      <c r="FPS1" s="950"/>
      <c r="FPT1" s="950"/>
      <c r="FPU1" s="950"/>
      <c r="FPV1" s="950"/>
      <c r="FPW1" s="950"/>
      <c r="FPX1" s="950"/>
      <c r="FPY1" s="950"/>
      <c r="FPZ1" s="950"/>
      <c r="FQA1" s="950"/>
      <c r="FQB1" s="950"/>
      <c r="FQC1" s="950"/>
      <c r="FQD1" s="950"/>
      <c r="FQE1" s="950"/>
      <c r="FQF1" s="950"/>
      <c r="FQG1" s="950"/>
      <c r="FQH1" s="950"/>
      <c r="FQI1" s="950"/>
      <c r="FQJ1" s="950"/>
      <c r="FQK1" s="950"/>
      <c r="FQL1" s="950"/>
      <c r="FQM1" s="950"/>
      <c r="FQN1" s="950"/>
      <c r="FQO1" s="950"/>
      <c r="FQP1" s="950"/>
      <c r="FQQ1" s="950"/>
      <c r="FQR1" s="950"/>
      <c r="FQS1" s="950"/>
      <c r="FQT1" s="950"/>
      <c r="FQU1" s="950"/>
      <c r="FQV1" s="950"/>
      <c r="FQW1" s="950"/>
      <c r="FQX1" s="950"/>
      <c r="FQY1" s="950"/>
      <c r="FQZ1" s="950"/>
      <c r="FRA1" s="950"/>
      <c r="FRB1" s="950"/>
      <c r="FRC1" s="950"/>
      <c r="FRD1" s="950"/>
      <c r="FRE1" s="950"/>
      <c r="FRF1" s="950"/>
      <c r="FRG1" s="950"/>
      <c r="FRH1" s="950"/>
      <c r="FRI1" s="950"/>
      <c r="FRJ1" s="950"/>
      <c r="FRK1" s="950"/>
      <c r="FRL1" s="950"/>
      <c r="FRM1" s="950"/>
      <c r="FRN1" s="950"/>
      <c r="FRO1" s="950"/>
      <c r="FRP1" s="950"/>
      <c r="FRQ1" s="950"/>
      <c r="FRR1" s="950"/>
      <c r="FRS1" s="950"/>
      <c r="FRT1" s="950"/>
      <c r="FRU1" s="950"/>
      <c r="FRV1" s="950"/>
      <c r="FRW1" s="950"/>
      <c r="FRX1" s="950"/>
      <c r="FRY1" s="950"/>
      <c r="FRZ1" s="950"/>
      <c r="FSA1" s="950"/>
      <c r="FSB1" s="950"/>
      <c r="FSC1" s="950"/>
      <c r="FSD1" s="950"/>
      <c r="FSE1" s="950"/>
      <c r="FSF1" s="950"/>
      <c r="FSG1" s="950"/>
      <c r="FSH1" s="950"/>
      <c r="FSI1" s="950"/>
      <c r="FSJ1" s="950"/>
      <c r="FSK1" s="950"/>
      <c r="FSL1" s="950"/>
      <c r="FSM1" s="950"/>
      <c r="FSN1" s="950"/>
      <c r="FSO1" s="950"/>
      <c r="FSP1" s="950"/>
      <c r="FSQ1" s="950"/>
      <c r="FSR1" s="950"/>
      <c r="FSS1" s="950"/>
      <c r="FST1" s="950"/>
      <c r="FSU1" s="950"/>
      <c r="FSV1" s="950"/>
      <c r="FSW1" s="950"/>
      <c r="FSX1" s="950"/>
      <c r="FSY1" s="950"/>
      <c r="FSZ1" s="950"/>
      <c r="FTA1" s="950"/>
      <c r="FTB1" s="950"/>
      <c r="FTC1" s="950"/>
      <c r="FTD1" s="950"/>
      <c r="FTE1" s="950"/>
      <c r="FTF1" s="950"/>
      <c r="FTG1" s="950"/>
      <c r="FTH1" s="950"/>
      <c r="FTI1" s="950"/>
      <c r="FTJ1" s="950"/>
      <c r="FTK1" s="950"/>
      <c r="FTL1" s="950"/>
      <c r="FTM1" s="950"/>
      <c r="FTN1" s="950"/>
      <c r="FTO1" s="950"/>
      <c r="FTP1" s="950"/>
      <c r="FTQ1" s="950"/>
      <c r="FTR1" s="950"/>
      <c r="FTS1" s="950"/>
      <c r="FTT1" s="950"/>
      <c r="FTU1" s="950"/>
      <c r="FTV1" s="950"/>
      <c r="FTW1" s="950"/>
      <c r="FTX1" s="950"/>
      <c r="FTY1" s="950"/>
      <c r="FTZ1" s="950"/>
      <c r="FUA1" s="950"/>
      <c r="FUB1" s="950"/>
      <c r="FUC1" s="950"/>
      <c r="FUD1" s="950"/>
      <c r="FUE1" s="950"/>
      <c r="FUF1" s="950"/>
      <c r="FUG1" s="950"/>
      <c r="FUH1" s="950"/>
      <c r="FUI1" s="950"/>
      <c r="FUJ1" s="950"/>
      <c r="FUK1" s="950"/>
      <c r="FUL1" s="950"/>
      <c r="FUM1" s="950"/>
      <c r="FUN1" s="950"/>
      <c r="FUO1" s="950"/>
      <c r="FUP1" s="950"/>
      <c r="FUQ1" s="950"/>
      <c r="FUR1" s="950"/>
      <c r="FUS1" s="950"/>
      <c r="FUT1" s="950"/>
      <c r="FUU1" s="950"/>
      <c r="FUV1" s="950"/>
      <c r="FUW1" s="950"/>
      <c r="FUX1" s="950"/>
      <c r="FUY1" s="950"/>
      <c r="FUZ1" s="950"/>
      <c r="FVA1" s="950"/>
      <c r="FVB1" s="950"/>
      <c r="FVC1" s="950"/>
      <c r="FVD1" s="950"/>
      <c r="FVE1" s="950"/>
      <c r="FVF1" s="950"/>
      <c r="FVG1" s="950"/>
      <c r="FVH1" s="950"/>
      <c r="FVI1" s="950"/>
      <c r="FVJ1" s="950"/>
      <c r="FVK1" s="950"/>
      <c r="FVL1" s="950"/>
      <c r="FVM1" s="950"/>
      <c r="FVN1" s="950"/>
      <c r="FVO1" s="950"/>
      <c r="FVP1" s="950"/>
      <c r="FVQ1" s="950"/>
      <c r="FVR1" s="950"/>
      <c r="FVS1" s="950"/>
      <c r="FVT1" s="950"/>
      <c r="FVU1" s="950"/>
      <c r="FVV1" s="950"/>
      <c r="FVW1" s="950"/>
      <c r="FVX1" s="950"/>
      <c r="FVY1" s="950"/>
      <c r="FVZ1" s="950"/>
      <c r="FWA1" s="950"/>
      <c r="FWB1" s="950"/>
      <c r="FWC1" s="950"/>
      <c r="FWD1" s="950"/>
      <c r="FWE1" s="950"/>
      <c r="FWF1" s="950"/>
      <c r="FWG1" s="950"/>
      <c r="FWH1" s="950"/>
      <c r="FWI1" s="950"/>
      <c r="FWJ1" s="950"/>
      <c r="FWK1" s="950"/>
      <c r="FWL1" s="950"/>
      <c r="FWM1" s="950"/>
      <c r="FWN1" s="950"/>
      <c r="FWO1" s="950"/>
      <c r="FWP1" s="950"/>
      <c r="FWQ1" s="950"/>
      <c r="FWR1" s="950"/>
      <c r="FWS1" s="950"/>
      <c r="FWT1" s="950"/>
      <c r="FWU1" s="950"/>
      <c r="FWV1" s="950"/>
      <c r="FWW1" s="950"/>
      <c r="FWX1" s="950"/>
      <c r="FWY1" s="950"/>
      <c r="FWZ1" s="950"/>
      <c r="FXA1" s="950"/>
      <c r="FXB1" s="950"/>
      <c r="FXC1" s="950"/>
      <c r="FXD1" s="950"/>
      <c r="FXE1" s="950"/>
      <c r="FXF1" s="950"/>
      <c r="FXG1" s="950"/>
      <c r="FXH1" s="950"/>
      <c r="FXI1" s="950"/>
      <c r="FXJ1" s="950"/>
      <c r="FXK1" s="950"/>
      <c r="FXL1" s="950"/>
      <c r="FXM1" s="950"/>
      <c r="FXN1" s="950"/>
      <c r="FXO1" s="950"/>
      <c r="FXP1" s="950"/>
      <c r="FXQ1" s="950"/>
      <c r="FXR1" s="950"/>
      <c r="FXS1" s="950"/>
      <c r="FXT1" s="950"/>
      <c r="FXU1" s="950"/>
      <c r="FXV1" s="950"/>
      <c r="FXW1" s="950"/>
      <c r="FXX1" s="950"/>
      <c r="FXY1" s="950"/>
      <c r="FXZ1" s="950"/>
      <c r="FYA1" s="950"/>
      <c r="FYB1" s="950"/>
      <c r="FYC1" s="950"/>
      <c r="FYD1" s="950"/>
      <c r="FYE1" s="950"/>
      <c r="FYF1" s="950"/>
      <c r="FYG1" s="950"/>
      <c r="FYH1" s="950"/>
      <c r="FYI1" s="950"/>
      <c r="FYJ1" s="950"/>
      <c r="FYK1" s="950"/>
      <c r="FYL1" s="950"/>
      <c r="FYM1" s="950"/>
      <c r="FYN1" s="950"/>
      <c r="FYO1" s="950"/>
      <c r="FYP1" s="950"/>
      <c r="FYQ1" s="950"/>
      <c r="FYR1" s="950"/>
      <c r="FYS1" s="950"/>
      <c r="FYT1" s="950"/>
      <c r="FYU1" s="950"/>
      <c r="FYV1" s="950"/>
      <c r="FYW1" s="950"/>
      <c r="FYX1" s="950"/>
      <c r="FYY1" s="950"/>
      <c r="FYZ1" s="950"/>
      <c r="FZA1" s="950"/>
      <c r="FZB1" s="950"/>
      <c r="FZC1" s="950"/>
      <c r="FZD1" s="950"/>
      <c r="FZE1" s="950"/>
      <c r="FZF1" s="950"/>
      <c r="FZG1" s="950"/>
      <c r="FZH1" s="950"/>
      <c r="FZI1" s="950"/>
      <c r="FZJ1" s="950"/>
      <c r="FZK1" s="950"/>
      <c r="FZL1" s="950"/>
      <c r="FZM1" s="950"/>
      <c r="FZN1" s="950"/>
      <c r="FZO1" s="950"/>
      <c r="FZP1" s="950"/>
      <c r="FZQ1" s="950"/>
      <c r="FZR1" s="950"/>
      <c r="FZS1" s="950"/>
      <c r="FZT1" s="950"/>
      <c r="FZU1" s="950"/>
      <c r="FZV1" s="950"/>
      <c r="FZW1" s="950"/>
      <c r="FZX1" s="950"/>
      <c r="FZY1" s="950"/>
      <c r="FZZ1" s="950"/>
      <c r="GAA1" s="950"/>
      <c r="GAB1" s="950"/>
      <c r="GAC1" s="950"/>
      <c r="GAD1" s="950"/>
      <c r="GAE1" s="950"/>
      <c r="GAF1" s="950"/>
      <c r="GAG1" s="950"/>
      <c r="GAH1" s="950"/>
      <c r="GAI1" s="950"/>
      <c r="GAJ1" s="950"/>
      <c r="GAK1" s="950"/>
      <c r="GAL1" s="950"/>
      <c r="GAM1" s="950"/>
      <c r="GAN1" s="950"/>
      <c r="GAO1" s="950"/>
      <c r="GAP1" s="950"/>
      <c r="GAQ1" s="950"/>
      <c r="GAR1" s="950"/>
      <c r="GAS1" s="950"/>
      <c r="GAT1" s="950"/>
      <c r="GAU1" s="950"/>
      <c r="GAV1" s="950"/>
      <c r="GAW1" s="950"/>
      <c r="GAX1" s="950"/>
      <c r="GAY1" s="950"/>
      <c r="GAZ1" s="950"/>
      <c r="GBA1" s="950"/>
      <c r="GBB1" s="950"/>
      <c r="GBC1" s="950"/>
      <c r="GBD1" s="950"/>
      <c r="GBE1" s="950"/>
      <c r="GBF1" s="950"/>
      <c r="GBG1" s="950"/>
      <c r="GBH1" s="950"/>
      <c r="GBI1" s="950"/>
      <c r="GBJ1" s="950"/>
      <c r="GBK1" s="950"/>
      <c r="GBL1" s="950"/>
      <c r="GBM1" s="950"/>
      <c r="GBN1" s="950"/>
      <c r="GBO1" s="950"/>
      <c r="GBP1" s="950"/>
      <c r="GBQ1" s="950"/>
      <c r="GBR1" s="950"/>
      <c r="GBS1" s="950"/>
      <c r="GBT1" s="950"/>
      <c r="GBU1" s="950"/>
      <c r="GBV1" s="950"/>
      <c r="GBW1" s="950"/>
      <c r="GBX1" s="950"/>
      <c r="GBY1" s="950"/>
      <c r="GBZ1" s="950"/>
      <c r="GCA1" s="950"/>
      <c r="GCB1" s="950"/>
      <c r="GCC1" s="950"/>
      <c r="GCD1" s="950"/>
      <c r="GCE1" s="950"/>
      <c r="GCF1" s="950"/>
      <c r="GCG1" s="950"/>
      <c r="GCH1" s="950"/>
      <c r="GCI1" s="950"/>
      <c r="GCJ1" s="950"/>
      <c r="GCK1" s="950"/>
      <c r="GCL1" s="950"/>
      <c r="GCM1" s="950"/>
      <c r="GCN1" s="950"/>
      <c r="GCO1" s="950"/>
      <c r="GCP1" s="950"/>
      <c r="GCQ1" s="950"/>
      <c r="GCR1" s="950"/>
      <c r="GCS1" s="950"/>
      <c r="GCT1" s="950"/>
      <c r="GCU1" s="950"/>
      <c r="GCV1" s="950"/>
      <c r="GCW1" s="950"/>
      <c r="GCX1" s="950"/>
      <c r="GCY1" s="950"/>
      <c r="GCZ1" s="950"/>
      <c r="GDA1" s="950"/>
      <c r="GDB1" s="950"/>
      <c r="GDC1" s="950"/>
      <c r="GDD1" s="950"/>
      <c r="GDE1" s="950"/>
      <c r="GDF1" s="950"/>
      <c r="GDG1" s="950"/>
      <c r="GDH1" s="950"/>
      <c r="GDI1" s="950"/>
      <c r="GDJ1" s="950"/>
      <c r="GDK1" s="950"/>
      <c r="GDL1" s="950"/>
      <c r="GDM1" s="950"/>
      <c r="GDN1" s="950"/>
      <c r="GDO1" s="950"/>
      <c r="GDP1" s="950"/>
      <c r="GDQ1" s="950"/>
      <c r="GDR1" s="950"/>
      <c r="GDS1" s="950"/>
      <c r="GDT1" s="950"/>
      <c r="GDU1" s="950"/>
      <c r="GDV1" s="950"/>
      <c r="GDW1" s="950"/>
      <c r="GDX1" s="950"/>
      <c r="GDY1" s="950"/>
      <c r="GDZ1" s="950"/>
      <c r="GEA1" s="950"/>
      <c r="GEB1" s="950"/>
      <c r="GEC1" s="950"/>
      <c r="GED1" s="950"/>
      <c r="GEE1" s="950"/>
      <c r="GEF1" s="950"/>
      <c r="GEG1" s="950"/>
      <c r="GEH1" s="950"/>
      <c r="GEI1" s="950"/>
      <c r="GEJ1" s="950"/>
      <c r="GEK1" s="950"/>
      <c r="GEL1" s="950"/>
      <c r="GEM1" s="950"/>
      <c r="GEN1" s="950"/>
      <c r="GEO1" s="950"/>
      <c r="GEP1" s="950"/>
      <c r="GEQ1" s="950"/>
      <c r="GER1" s="950"/>
      <c r="GES1" s="950"/>
      <c r="GET1" s="950"/>
      <c r="GEU1" s="950"/>
      <c r="GEV1" s="950"/>
      <c r="GEW1" s="950"/>
      <c r="GEX1" s="950"/>
      <c r="GEY1" s="950"/>
      <c r="GEZ1" s="950"/>
      <c r="GFA1" s="950"/>
      <c r="GFB1" s="950"/>
      <c r="GFC1" s="950"/>
      <c r="GFD1" s="950"/>
      <c r="GFE1" s="950"/>
      <c r="GFF1" s="950"/>
      <c r="GFG1" s="950"/>
      <c r="GFH1" s="950"/>
      <c r="GFI1" s="950"/>
      <c r="GFJ1" s="950"/>
      <c r="GFK1" s="950"/>
      <c r="GFL1" s="950"/>
      <c r="GFM1" s="950"/>
      <c r="GFN1" s="950"/>
      <c r="GFO1" s="950"/>
      <c r="GFP1" s="950"/>
      <c r="GFQ1" s="950"/>
      <c r="GFR1" s="950"/>
      <c r="GFS1" s="950"/>
      <c r="GFT1" s="950"/>
      <c r="GFU1" s="950"/>
      <c r="GFV1" s="950"/>
      <c r="GFW1" s="950"/>
      <c r="GFX1" s="950"/>
      <c r="GFY1" s="950"/>
      <c r="GFZ1" s="950"/>
      <c r="GGA1" s="950"/>
      <c r="GGB1" s="950"/>
      <c r="GGC1" s="950"/>
      <c r="GGD1" s="950"/>
      <c r="GGE1" s="950"/>
      <c r="GGF1" s="950"/>
      <c r="GGG1" s="950"/>
      <c r="GGH1" s="950"/>
      <c r="GGI1" s="950"/>
      <c r="GGJ1" s="950"/>
      <c r="GGK1" s="950"/>
      <c r="GGL1" s="950"/>
      <c r="GGM1" s="950"/>
      <c r="GGN1" s="950"/>
      <c r="GGO1" s="950"/>
      <c r="GGP1" s="950"/>
      <c r="GGQ1" s="950"/>
      <c r="GGR1" s="950"/>
      <c r="GGS1" s="950"/>
      <c r="GGT1" s="950"/>
      <c r="GGU1" s="950"/>
      <c r="GGV1" s="950"/>
      <c r="GGW1" s="950"/>
      <c r="GGX1" s="950"/>
      <c r="GGY1" s="950"/>
      <c r="GGZ1" s="950"/>
      <c r="GHA1" s="950"/>
      <c r="GHB1" s="950"/>
      <c r="GHC1" s="950"/>
      <c r="GHD1" s="950"/>
      <c r="GHE1" s="950"/>
      <c r="GHF1" s="950"/>
      <c r="GHG1" s="950"/>
      <c r="GHH1" s="950"/>
      <c r="GHI1" s="950"/>
      <c r="GHJ1" s="950"/>
      <c r="GHK1" s="950"/>
      <c r="GHL1" s="950"/>
      <c r="GHM1" s="950"/>
      <c r="GHN1" s="950"/>
      <c r="GHO1" s="950"/>
      <c r="GHP1" s="950"/>
      <c r="GHQ1" s="950"/>
      <c r="GHR1" s="950"/>
      <c r="GHS1" s="950"/>
      <c r="GHT1" s="950"/>
      <c r="GHU1" s="950"/>
      <c r="GHV1" s="950"/>
      <c r="GHW1" s="950"/>
      <c r="GHX1" s="950"/>
      <c r="GHY1" s="950"/>
      <c r="GHZ1" s="950"/>
      <c r="GIA1" s="950"/>
      <c r="GIB1" s="950"/>
      <c r="GIC1" s="950"/>
      <c r="GID1" s="950"/>
      <c r="GIE1" s="950"/>
      <c r="GIF1" s="950"/>
      <c r="GIG1" s="950"/>
      <c r="GIH1" s="950"/>
      <c r="GII1" s="950"/>
      <c r="GIJ1" s="950"/>
      <c r="GIK1" s="950"/>
      <c r="GIL1" s="950"/>
      <c r="GIM1" s="950"/>
      <c r="GIN1" s="950"/>
      <c r="GIO1" s="950"/>
      <c r="GIP1" s="950"/>
      <c r="GIQ1" s="950"/>
      <c r="GIR1" s="950"/>
      <c r="GIS1" s="950"/>
      <c r="GIT1" s="950"/>
      <c r="GIU1" s="950"/>
      <c r="GIV1" s="950"/>
      <c r="GIW1" s="950"/>
      <c r="GIX1" s="950"/>
      <c r="GIY1" s="950"/>
      <c r="GIZ1" s="950"/>
      <c r="GJA1" s="950"/>
      <c r="GJB1" s="950"/>
      <c r="GJC1" s="950"/>
      <c r="GJD1" s="950"/>
      <c r="GJE1" s="950"/>
      <c r="GJF1" s="950"/>
      <c r="GJG1" s="950"/>
      <c r="GJH1" s="950"/>
      <c r="GJI1" s="950"/>
      <c r="GJJ1" s="950"/>
      <c r="GJK1" s="950"/>
      <c r="GJL1" s="950"/>
      <c r="GJM1" s="950"/>
      <c r="GJN1" s="950"/>
      <c r="GJO1" s="950"/>
      <c r="GJP1" s="950"/>
      <c r="GJQ1" s="950"/>
      <c r="GJR1" s="950"/>
      <c r="GJS1" s="950"/>
      <c r="GJT1" s="950"/>
      <c r="GJU1" s="950"/>
      <c r="GJV1" s="950"/>
      <c r="GJW1" s="950"/>
      <c r="GJX1" s="950"/>
      <c r="GJY1" s="950"/>
      <c r="GJZ1" s="950"/>
      <c r="GKA1" s="950"/>
      <c r="GKB1" s="950"/>
      <c r="GKC1" s="950"/>
      <c r="GKD1" s="950"/>
      <c r="GKE1" s="950"/>
      <c r="GKF1" s="950"/>
      <c r="GKG1" s="950"/>
      <c r="GKH1" s="950"/>
      <c r="GKI1" s="950"/>
      <c r="GKJ1" s="950"/>
      <c r="GKK1" s="950"/>
      <c r="GKL1" s="950"/>
      <c r="GKM1" s="950"/>
      <c r="GKN1" s="950"/>
      <c r="GKO1" s="950"/>
      <c r="GKP1" s="950"/>
      <c r="GKQ1" s="950"/>
      <c r="GKR1" s="950"/>
      <c r="GKS1" s="950"/>
      <c r="GKT1" s="950"/>
      <c r="GKU1" s="950"/>
      <c r="GKV1" s="950"/>
      <c r="GKW1" s="950"/>
      <c r="GKX1" s="950"/>
      <c r="GKY1" s="950"/>
      <c r="GKZ1" s="950"/>
      <c r="GLA1" s="950"/>
      <c r="GLB1" s="950"/>
      <c r="GLC1" s="950"/>
      <c r="GLD1" s="950"/>
      <c r="GLE1" s="950"/>
      <c r="GLF1" s="950"/>
      <c r="GLG1" s="950"/>
      <c r="GLH1" s="950"/>
      <c r="GLI1" s="950"/>
      <c r="GLJ1" s="950"/>
      <c r="GLK1" s="950"/>
      <c r="GLL1" s="950"/>
      <c r="GLM1" s="950"/>
      <c r="GLN1" s="950"/>
      <c r="GLO1" s="950"/>
      <c r="GLP1" s="950"/>
      <c r="GLQ1" s="950"/>
      <c r="GLR1" s="950"/>
      <c r="GLS1" s="950"/>
      <c r="GLT1" s="950"/>
      <c r="GLU1" s="950"/>
      <c r="GLV1" s="950"/>
      <c r="GLW1" s="950"/>
      <c r="GLX1" s="950"/>
      <c r="GLY1" s="950"/>
      <c r="GLZ1" s="950"/>
      <c r="GMA1" s="950"/>
      <c r="GMB1" s="950"/>
      <c r="GMC1" s="950"/>
      <c r="GMD1" s="950"/>
      <c r="GME1" s="950"/>
      <c r="GMF1" s="950"/>
      <c r="GMG1" s="950"/>
      <c r="GMH1" s="950"/>
      <c r="GMI1" s="950"/>
      <c r="GMJ1" s="950"/>
      <c r="GMK1" s="950"/>
      <c r="GML1" s="950"/>
      <c r="GMM1" s="950"/>
      <c r="GMN1" s="950"/>
      <c r="GMO1" s="950"/>
      <c r="GMP1" s="950"/>
      <c r="GMQ1" s="950"/>
      <c r="GMR1" s="950"/>
      <c r="GMS1" s="950"/>
      <c r="GMT1" s="950"/>
      <c r="GMU1" s="950"/>
      <c r="GMV1" s="950"/>
      <c r="GMW1" s="950"/>
      <c r="GMX1" s="950"/>
      <c r="GMY1" s="950"/>
      <c r="GMZ1" s="950"/>
      <c r="GNA1" s="950"/>
      <c r="GNB1" s="950"/>
      <c r="GNC1" s="950"/>
      <c r="GND1" s="950"/>
      <c r="GNE1" s="950"/>
      <c r="GNF1" s="950"/>
      <c r="GNG1" s="950"/>
      <c r="GNH1" s="950"/>
      <c r="GNI1" s="950"/>
      <c r="GNJ1" s="950"/>
      <c r="GNK1" s="950"/>
      <c r="GNL1" s="950"/>
      <c r="GNM1" s="950"/>
      <c r="GNN1" s="950"/>
      <c r="GNO1" s="950"/>
      <c r="GNP1" s="950"/>
      <c r="GNQ1" s="950"/>
      <c r="GNR1" s="950"/>
      <c r="GNS1" s="950"/>
      <c r="GNT1" s="950"/>
      <c r="GNU1" s="950"/>
      <c r="GNV1" s="950"/>
      <c r="GNW1" s="950"/>
      <c r="GNX1" s="950"/>
      <c r="GNY1" s="950"/>
      <c r="GNZ1" s="950"/>
      <c r="GOA1" s="950"/>
      <c r="GOB1" s="950"/>
      <c r="GOC1" s="950"/>
      <c r="GOD1" s="950"/>
      <c r="GOE1" s="950"/>
      <c r="GOF1" s="950"/>
      <c r="GOG1" s="950"/>
      <c r="GOH1" s="950"/>
      <c r="GOI1" s="950"/>
      <c r="GOJ1" s="950"/>
      <c r="GOK1" s="950"/>
      <c r="GOL1" s="950"/>
      <c r="GOM1" s="950"/>
      <c r="GON1" s="950"/>
      <c r="GOO1" s="950"/>
      <c r="GOP1" s="950"/>
      <c r="GOQ1" s="950"/>
      <c r="GOR1" s="950"/>
      <c r="GOS1" s="950"/>
      <c r="GOT1" s="950"/>
      <c r="GOU1" s="950"/>
      <c r="GOV1" s="950"/>
      <c r="GOW1" s="950"/>
      <c r="GOX1" s="950"/>
      <c r="GOY1" s="950"/>
      <c r="GOZ1" s="950"/>
      <c r="GPA1" s="950"/>
      <c r="GPB1" s="950"/>
      <c r="GPC1" s="950"/>
      <c r="GPD1" s="950"/>
      <c r="GPE1" s="950"/>
      <c r="GPF1" s="950"/>
      <c r="GPG1" s="950"/>
      <c r="GPH1" s="950"/>
      <c r="GPI1" s="950"/>
      <c r="GPJ1" s="950"/>
      <c r="GPK1" s="950"/>
      <c r="GPL1" s="950"/>
      <c r="GPM1" s="950"/>
      <c r="GPN1" s="950"/>
      <c r="GPO1" s="950"/>
      <c r="GPP1" s="950"/>
      <c r="GPQ1" s="950"/>
      <c r="GPR1" s="950"/>
      <c r="GPS1" s="950"/>
      <c r="GPT1" s="950"/>
      <c r="GPU1" s="950"/>
      <c r="GPV1" s="950"/>
      <c r="GPW1" s="950"/>
      <c r="GPX1" s="950"/>
      <c r="GPY1" s="950"/>
      <c r="GPZ1" s="950"/>
      <c r="GQA1" s="950"/>
      <c r="GQB1" s="950"/>
      <c r="GQC1" s="950"/>
      <c r="GQD1" s="950"/>
      <c r="GQE1" s="950"/>
      <c r="GQF1" s="950"/>
      <c r="GQG1" s="950"/>
      <c r="GQH1" s="950"/>
      <c r="GQI1" s="950"/>
      <c r="GQJ1" s="950"/>
      <c r="GQK1" s="950"/>
      <c r="GQL1" s="950"/>
      <c r="GQM1" s="950"/>
      <c r="GQN1" s="950"/>
      <c r="GQO1" s="950"/>
      <c r="GQP1" s="950"/>
      <c r="GQQ1" s="950"/>
      <c r="GQR1" s="950"/>
      <c r="GQS1" s="950"/>
      <c r="GQT1" s="950"/>
      <c r="GQU1" s="950"/>
      <c r="GQV1" s="950"/>
      <c r="GQW1" s="950"/>
      <c r="GQX1" s="950"/>
      <c r="GQY1" s="950"/>
      <c r="GQZ1" s="950"/>
      <c r="GRA1" s="950"/>
      <c r="GRB1" s="950"/>
      <c r="GRC1" s="950"/>
      <c r="GRD1" s="950"/>
      <c r="GRE1" s="950"/>
      <c r="GRF1" s="950"/>
      <c r="GRG1" s="950"/>
      <c r="GRH1" s="950"/>
      <c r="GRI1" s="950"/>
      <c r="GRJ1" s="950"/>
      <c r="GRK1" s="950"/>
      <c r="GRL1" s="950"/>
      <c r="GRM1" s="950"/>
      <c r="GRN1" s="950"/>
      <c r="GRO1" s="950"/>
      <c r="GRP1" s="950"/>
      <c r="GRQ1" s="950"/>
      <c r="GRR1" s="950"/>
      <c r="GRS1" s="950"/>
      <c r="GRT1" s="950"/>
      <c r="GRU1" s="950"/>
      <c r="GRV1" s="950"/>
      <c r="GRW1" s="950"/>
      <c r="GRX1" s="950"/>
      <c r="GRY1" s="950"/>
      <c r="GRZ1" s="950"/>
      <c r="GSA1" s="950"/>
      <c r="GSB1" s="950"/>
      <c r="GSC1" s="950"/>
      <c r="GSD1" s="950"/>
      <c r="GSE1" s="950"/>
      <c r="GSF1" s="950"/>
      <c r="GSG1" s="950"/>
      <c r="GSH1" s="950"/>
      <c r="GSI1" s="950"/>
      <c r="GSJ1" s="950"/>
      <c r="GSK1" s="950"/>
      <c r="GSL1" s="950"/>
      <c r="GSM1" s="950"/>
      <c r="GSN1" s="950"/>
      <c r="GSO1" s="950"/>
      <c r="GSP1" s="950"/>
      <c r="GSQ1" s="950"/>
      <c r="GSR1" s="950"/>
      <c r="GSS1" s="950"/>
      <c r="GST1" s="950"/>
      <c r="GSU1" s="950"/>
      <c r="GSV1" s="950"/>
      <c r="GSW1" s="950"/>
      <c r="GSX1" s="950"/>
      <c r="GSY1" s="950"/>
      <c r="GSZ1" s="950"/>
      <c r="GTA1" s="950"/>
      <c r="GTB1" s="950"/>
      <c r="GTC1" s="950"/>
      <c r="GTD1" s="950"/>
      <c r="GTE1" s="950"/>
      <c r="GTF1" s="950"/>
      <c r="GTG1" s="950"/>
      <c r="GTH1" s="950"/>
      <c r="GTI1" s="950"/>
      <c r="GTJ1" s="950"/>
      <c r="GTK1" s="950"/>
      <c r="GTL1" s="950"/>
      <c r="GTM1" s="950"/>
      <c r="GTN1" s="950"/>
      <c r="GTO1" s="950"/>
      <c r="GTP1" s="950"/>
      <c r="GTQ1" s="950"/>
      <c r="GTR1" s="950"/>
      <c r="GTS1" s="950"/>
      <c r="GTT1" s="950"/>
      <c r="GTU1" s="950"/>
      <c r="GTV1" s="950"/>
      <c r="GTW1" s="950"/>
      <c r="GTX1" s="950"/>
      <c r="GTY1" s="950"/>
      <c r="GTZ1" s="950"/>
      <c r="GUA1" s="950"/>
      <c r="GUB1" s="950"/>
      <c r="GUC1" s="950"/>
      <c r="GUD1" s="950"/>
      <c r="GUE1" s="950"/>
      <c r="GUF1" s="950"/>
      <c r="GUG1" s="950"/>
      <c r="GUH1" s="950"/>
      <c r="GUI1" s="950"/>
      <c r="GUJ1" s="950"/>
      <c r="GUK1" s="950"/>
      <c r="GUL1" s="950"/>
      <c r="GUM1" s="950"/>
      <c r="GUN1" s="950"/>
      <c r="GUO1" s="950"/>
      <c r="GUP1" s="950"/>
      <c r="GUQ1" s="950"/>
      <c r="GUR1" s="950"/>
      <c r="GUS1" s="950"/>
      <c r="GUT1" s="950"/>
      <c r="GUU1" s="950"/>
      <c r="GUV1" s="950"/>
      <c r="GUW1" s="950"/>
      <c r="GUX1" s="950"/>
      <c r="GUY1" s="950"/>
      <c r="GUZ1" s="950"/>
      <c r="GVA1" s="950"/>
      <c r="GVB1" s="950"/>
      <c r="GVC1" s="950"/>
      <c r="GVD1" s="950"/>
      <c r="GVE1" s="950"/>
      <c r="GVF1" s="950"/>
      <c r="GVG1" s="950"/>
      <c r="GVH1" s="950"/>
      <c r="GVI1" s="950"/>
      <c r="GVJ1" s="950"/>
      <c r="GVK1" s="950"/>
      <c r="GVL1" s="950"/>
      <c r="GVM1" s="950"/>
      <c r="GVN1" s="950"/>
      <c r="GVO1" s="950"/>
      <c r="GVP1" s="950"/>
      <c r="GVQ1" s="950"/>
      <c r="GVR1" s="950"/>
      <c r="GVS1" s="950"/>
      <c r="GVT1" s="950"/>
      <c r="GVU1" s="950"/>
      <c r="GVV1" s="950"/>
      <c r="GVW1" s="950"/>
      <c r="GVX1" s="950"/>
      <c r="GVY1" s="950"/>
      <c r="GVZ1" s="950"/>
      <c r="GWA1" s="950"/>
      <c r="GWB1" s="950"/>
      <c r="GWC1" s="950"/>
      <c r="GWD1" s="950"/>
      <c r="GWE1" s="950"/>
      <c r="GWF1" s="950"/>
      <c r="GWG1" s="950"/>
      <c r="GWH1" s="950"/>
      <c r="GWI1" s="950"/>
      <c r="GWJ1" s="950"/>
      <c r="GWK1" s="950"/>
      <c r="GWL1" s="950"/>
      <c r="GWM1" s="950"/>
      <c r="GWN1" s="950"/>
      <c r="GWO1" s="950"/>
      <c r="GWP1" s="950"/>
      <c r="GWQ1" s="950"/>
      <c r="GWR1" s="950"/>
      <c r="GWS1" s="950"/>
      <c r="GWT1" s="950"/>
      <c r="GWU1" s="950"/>
      <c r="GWV1" s="950"/>
      <c r="GWW1" s="950"/>
      <c r="GWX1" s="950"/>
      <c r="GWY1" s="950"/>
      <c r="GWZ1" s="950"/>
      <c r="GXA1" s="950"/>
      <c r="GXB1" s="950"/>
      <c r="GXC1" s="950"/>
      <c r="GXD1" s="950"/>
      <c r="GXE1" s="950"/>
      <c r="GXF1" s="950"/>
      <c r="GXG1" s="950"/>
      <c r="GXH1" s="950"/>
      <c r="GXI1" s="950"/>
      <c r="GXJ1" s="950"/>
      <c r="GXK1" s="950"/>
      <c r="GXL1" s="950"/>
      <c r="GXM1" s="950"/>
      <c r="GXN1" s="950"/>
      <c r="GXO1" s="950"/>
      <c r="GXP1" s="950"/>
      <c r="GXQ1" s="950"/>
      <c r="GXR1" s="950"/>
      <c r="GXS1" s="950"/>
      <c r="GXT1" s="950"/>
      <c r="GXU1" s="950"/>
      <c r="GXV1" s="950"/>
      <c r="GXW1" s="950"/>
      <c r="GXX1" s="950"/>
      <c r="GXY1" s="950"/>
      <c r="GXZ1" s="950"/>
      <c r="GYA1" s="950"/>
      <c r="GYB1" s="950"/>
      <c r="GYC1" s="950"/>
      <c r="GYD1" s="950"/>
      <c r="GYE1" s="950"/>
      <c r="GYF1" s="950"/>
      <c r="GYG1" s="950"/>
      <c r="GYH1" s="950"/>
      <c r="GYI1" s="950"/>
      <c r="GYJ1" s="950"/>
      <c r="GYK1" s="950"/>
      <c r="GYL1" s="950"/>
      <c r="GYM1" s="950"/>
      <c r="GYN1" s="950"/>
      <c r="GYO1" s="950"/>
      <c r="GYP1" s="950"/>
      <c r="GYQ1" s="950"/>
      <c r="GYR1" s="950"/>
      <c r="GYS1" s="950"/>
      <c r="GYT1" s="950"/>
      <c r="GYU1" s="950"/>
      <c r="GYV1" s="950"/>
      <c r="GYW1" s="950"/>
      <c r="GYX1" s="950"/>
      <c r="GYY1" s="950"/>
      <c r="GYZ1" s="950"/>
      <c r="GZA1" s="950"/>
      <c r="GZB1" s="950"/>
      <c r="GZC1" s="950"/>
      <c r="GZD1" s="950"/>
      <c r="GZE1" s="950"/>
      <c r="GZF1" s="950"/>
      <c r="GZG1" s="950"/>
      <c r="GZH1" s="950"/>
      <c r="GZI1" s="950"/>
      <c r="GZJ1" s="950"/>
      <c r="GZK1" s="950"/>
      <c r="GZL1" s="950"/>
      <c r="GZM1" s="950"/>
      <c r="GZN1" s="950"/>
      <c r="GZO1" s="950"/>
      <c r="GZP1" s="950"/>
      <c r="GZQ1" s="950"/>
      <c r="GZR1" s="950"/>
      <c r="GZS1" s="950"/>
      <c r="GZT1" s="950"/>
      <c r="GZU1" s="950"/>
      <c r="GZV1" s="950"/>
      <c r="GZW1" s="950"/>
      <c r="GZX1" s="950"/>
      <c r="GZY1" s="950"/>
      <c r="GZZ1" s="950"/>
      <c r="HAA1" s="950"/>
      <c r="HAB1" s="950"/>
      <c r="HAC1" s="950"/>
      <c r="HAD1" s="950"/>
      <c r="HAE1" s="950"/>
      <c r="HAF1" s="950"/>
      <c r="HAG1" s="950"/>
      <c r="HAH1" s="950"/>
      <c r="HAI1" s="950"/>
      <c r="HAJ1" s="950"/>
      <c r="HAK1" s="950"/>
      <c r="HAL1" s="950"/>
      <c r="HAM1" s="950"/>
      <c r="HAN1" s="950"/>
      <c r="HAO1" s="950"/>
      <c r="HAP1" s="950"/>
      <c r="HAQ1" s="950"/>
      <c r="HAR1" s="950"/>
      <c r="HAS1" s="950"/>
      <c r="HAT1" s="950"/>
      <c r="HAU1" s="950"/>
      <c r="HAV1" s="950"/>
      <c r="HAW1" s="950"/>
      <c r="HAX1" s="950"/>
      <c r="HAY1" s="950"/>
      <c r="HAZ1" s="950"/>
      <c r="HBA1" s="950"/>
      <c r="HBB1" s="950"/>
      <c r="HBC1" s="950"/>
      <c r="HBD1" s="950"/>
      <c r="HBE1" s="950"/>
      <c r="HBF1" s="950"/>
      <c r="HBG1" s="950"/>
      <c r="HBH1" s="950"/>
      <c r="HBI1" s="950"/>
      <c r="HBJ1" s="950"/>
      <c r="HBK1" s="950"/>
      <c r="HBL1" s="950"/>
      <c r="HBM1" s="950"/>
      <c r="HBN1" s="950"/>
      <c r="HBO1" s="950"/>
      <c r="HBP1" s="950"/>
      <c r="HBQ1" s="950"/>
      <c r="HBR1" s="950"/>
      <c r="HBS1" s="950"/>
      <c r="HBT1" s="950"/>
      <c r="HBU1" s="950"/>
      <c r="HBV1" s="950"/>
      <c r="HBW1" s="950"/>
      <c r="HBX1" s="950"/>
      <c r="HBY1" s="950"/>
      <c r="HBZ1" s="950"/>
      <c r="HCA1" s="950"/>
      <c r="HCB1" s="950"/>
      <c r="HCC1" s="950"/>
      <c r="HCD1" s="950"/>
      <c r="HCE1" s="950"/>
      <c r="HCF1" s="950"/>
      <c r="HCG1" s="950"/>
      <c r="HCH1" s="950"/>
      <c r="HCI1" s="950"/>
      <c r="HCJ1" s="950"/>
      <c r="HCK1" s="950"/>
      <c r="HCL1" s="950"/>
      <c r="HCM1" s="950"/>
      <c r="HCN1" s="950"/>
      <c r="HCO1" s="950"/>
      <c r="HCP1" s="950"/>
      <c r="HCQ1" s="950"/>
      <c r="HCR1" s="950"/>
      <c r="HCS1" s="950"/>
      <c r="HCT1" s="950"/>
      <c r="HCU1" s="950"/>
      <c r="HCV1" s="950"/>
      <c r="HCW1" s="950"/>
      <c r="HCX1" s="950"/>
      <c r="HCY1" s="950"/>
      <c r="HCZ1" s="950"/>
      <c r="HDA1" s="950"/>
      <c r="HDB1" s="950"/>
      <c r="HDC1" s="950"/>
      <c r="HDD1" s="950"/>
      <c r="HDE1" s="950"/>
      <c r="HDF1" s="950"/>
      <c r="HDG1" s="950"/>
      <c r="HDH1" s="950"/>
      <c r="HDI1" s="950"/>
      <c r="HDJ1" s="950"/>
      <c r="HDK1" s="950"/>
      <c r="HDL1" s="950"/>
      <c r="HDM1" s="950"/>
      <c r="HDN1" s="950"/>
      <c r="HDO1" s="950"/>
      <c r="HDP1" s="950"/>
      <c r="HDQ1" s="950"/>
      <c r="HDR1" s="950"/>
      <c r="HDS1" s="950"/>
      <c r="HDT1" s="950"/>
      <c r="HDU1" s="950"/>
      <c r="HDV1" s="950"/>
      <c r="HDW1" s="950"/>
      <c r="HDX1" s="950"/>
      <c r="HDY1" s="950"/>
      <c r="HDZ1" s="950"/>
      <c r="HEA1" s="950"/>
      <c r="HEB1" s="950"/>
      <c r="HEC1" s="950"/>
      <c r="HED1" s="950"/>
      <c r="HEE1" s="950"/>
      <c r="HEF1" s="950"/>
      <c r="HEG1" s="950"/>
      <c r="HEH1" s="950"/>
      <c r="HEI1" s="950"/>
      <c r="HEJ1" s="950"/>
      <c r="HEK1" s="950"/>
      <c r="HEL1" s="950"/>
      <c r="HEM1" s="950"/>
      <c r="HEN1" s="950"/>
      <c r="HEO1" s="950"/>
      <c r="HEP1" s="950"/>
      <c r="HEQ1" s="950"/>
      <c r="HER1" s="950"/>
      <c r="HES1" s="950"/>
      <c r="HET1" s="950"/>
      <c r="HEU1" s="950"/>
      <c r="HEV1" s="950"/>
      <c r="HEW1" s="950"/>
      <c r="HEX1" s="950"/>
      <c r="HEY1" s="950"/>
      <c r="HEZ1" s="950"/>
      <c r="HFA1" s="950"/>
      <c r="HFB1" s="950"/>
      <c r="HFC1" s="950"/>
      <c r="HFD1" s="950"/>
      <c r="HFE1" s="950"/>
      <c r="HFF1" s="950"/>
      <c r="HFG1" s="950"/>
      <c r="HFH1" s="950"/>
      <c r="HFI1" s="950"/>
      <c r="HFJ1" s="950"/>
      <c r="HFK1" s="950"/>
      <c r="HFL1" s="950"/>
      <c r="HFM1" s="950"/>
      <c r="HFN1" s="950"/>
      <c r="HFO1" s="950"/>
      <c r="HFP1" s="950"/>
      <c r="HFQ1" s="950"/>
      <c r="HFR1" s="950"/>
      <c r="HFS1" s="950"/>
      <c r="HFT1" s="950"/>
      <c r="HFU1" s="950"/>
      <c r="HFV1" s="950"/>
      <c r="HFW1" s="950"/>
      <c r="HFX1" s="950"/>
      <c r="HFY1" s="950"/>
      <c r="HFZ1" s="950"/>
      <c r="HGA1" s="950"/>
      <c r="HGB1" s="950"/>
      <c r="HGC1" s="950"/>
      <c r="HGD1" s="950"/>
      <c r="HGE1" s="950"/>
      <c r="HGF1" s="950"/>
      <c r="HGG1" s="950"/>
      <c r="HGH1" s="950"/>
      <c r="HGI1" s="950"/>
      <c r="HGJ1" s="950"/>
      <c r="HGK1" s="950"/>
      <c r="HGL1" s="950"/>
      <c r="HGM1" s="950"/>
      <c r="HGN1" s="950"/>
      <c r="HGO1" s="950"/>
      <c r="HGP1" s="950"/>
      <c r="HGQ1" s="950"/>
      <c r="HGR1" s="950"/>
      <c r="HGS1" s="950"/>
      <c r="HGT1" s="950"/>
      <c r="HGU1" s="950"/>
      <c r="HGV1" s="950"/>
      <c r="HGW1" s="950"/>
      <c r="HGX1" s="950"/>
      <c r="HGY1" s="950"/>
      <c r="HGZ1" s="950"/>
      <c r="HHA1" s="950"/>
      <c r="HHB1" s="950"/>
      <c r="HHC1" s="950"/>
      <c r="HHD1" s="950"/>
      <c r="HHE1" s="950"/>
      <c r="HHF1" s="950"/>
      <c r="HHG1" s="950"/>
      <c r="HHH1" s="950"/>
      <c r="HHI1" s="950"/>
      <c r="HHJ1" s="950"/>
      <c r="HHK1" s="950"/>
      <c r="HHL1" s="950"/>
      <c r="HHM1" s="950"/>
      <c r="HHN1" s="950"/>
      <c r="HHO1" s="950"/>
      <c r="HHP1" s="950"/>
      <c r="HHQ1" s="950"/>
      <c r="HHR1" s="950"/>
      <c r="HHS1" s="950"/>
      <c r="HHT1" s="950"/>
      <c r="HHU1" s="950"/>
      <c r="HHV1" s="950"/>
      <c r="HHW1" s="950"/>
      <c r="HHX1" s="950"/>
      <c r="HHY1" s="950"/>
      <c r="HHZ1" s="950"/>
      <c r="HIA1" s="950"/>
      <c r="HIB1" s="950"/>
      <c r="HIC1" s="950"/>
      <c r="HID1" s="950"/>
      <c r="HIE1" s="950"/>
      <c r="HIF1" s="950"/>
      <c r="HIG1" s="950"/>
      <c r="HIH1" s="950"/>
      <c r="HII1" s="950"/>
      <c r="HIJ1" s="950"/>
      <c r="HIK1" s="950"/>
      <c r="HIL1" s="950"/>
      <c r="HIM1" s="950"/>
      <c r="HIN1" s="950"/>
      <c r="HIO1" s="950"/>
      <c r="HIP1" s="950"/>
      <c r="HIQ1" s="950"/>
      <c r="HIR1" s="950"/>
      <c r="HIS1" s="950"/>
      <c r="HIT1" s="950"/>
      <c r="HIU1" s="950"/>
      <c r="HIV1" s="950"/>
      <c r="HIW1" s="950"/>
      <c r="HIX1" s="950"/>
      <c r="HIY1" s="950"/>
      <c r="HIZ1" s="950"/>
      <c r="HJA1" s="950"/>
      <c r="HJB1" s="950"/>
      <c r="HJC1" s="950"/>
      <c r="HJD1" s="950"/>
      <c r="HJE1" s="950"/>
      <c r="HJF1" s="950"/>
      <c r="HJG1" s="950"/>
      <c r="HJH1" s="950"/>
      <c r="HJI1" s="950"/>
      <c r="HJJ1" s="950"/>
      <c r="HJK1" s="950"/>
      <c r="HJL1" s="950"/>
      <c r="HJM1" s="950"/>
      <c r="HJN1" s="950"/>
      <c r="HJO1" s="950"/>
      <c r="HJP1" s="950"/>
      <c r="HJQ1" s="950"/>
      <c r="HJR1" s="950"/>
      <c r="HJS1" s="950"/>
      <c r="HJT1" s="950"/>
      <c r="HJU1" s="950"/>
      <c r="HJV1" s="950"/>
      <c r="HJW1" s="950"/>
      <c r="HJX1" s="950"/>
      <c r="HJY1" s="950"/>
      <c r="HJZ1" s="950"/>
      <c r="HKA1" s="950"/>
      <c r="HKB1" s="950"/>
      <c r="HKC1" s="950"/>
      <c r="HKD1" s="950"/>
      <c r="HKE1" s="950"/>
      <c r="HKF1" s="950"/>
      <c r="HKG1" s="950"/>
      <c r="HKH1" s="950"/>
      <c r="HKI1" s="950"/>
      <c r="HKJ1" s="950"/>
      <c r="HKK1" s="950"/>
      <c r="HKL1" s="950"/>
      <c r="HKM1" s="950"/>
      <c r="HKN1" s="950"/>
      <c r="HKO1" s="950"/>
      <c r="HKP1" s="950"/>
      <c r="HKQ1" s="950"/>
      <c r="HKR1" s="950"/>
      <c r="HKS1" s="950"/>
      <c r="HKT1" s="950"/>
      <c r="HKU1" s="950"/>
      <c r="HKV1" s="950"/>
      <c r="HKW1" s="950"/>
      <c r="HKX1" s="950"/>
      <c r="HKY1" s="950"/>
      <c r="HKZ1" s="950"/>
      <c r="HLA1" s="950"/>
      <c r="HLB1" s="950"/>
      <c r="HLC1" s="950"/>
      <c r="HLD1" s="950"/>
      <c r="HLE1" s="950"/>
      <c r="HLF1" s="950"/>
      <c r="HLG1" s="950"/>
      <c r="HLH1" s="950"/>
      <c r="HLI1" s="950"/>
      <c r="HLJ1" s="950"/>
      <c r="HLK1" s="950"/>
      <c r="HLL1" s="950"/>
      <c r="HLM1" s="950"/>
      <c r="HLN1" s="950"/>
      <c r="HLO1" s="950"/>
      <c r="HLP1" s="950"/>
      <c r="HLQ1" s="950"/>
      <c r="HLR1" s="950"/>
      <c r="HLS1" s="950"/>
      <c r="HLT1" s="950"/>
      <c r="HLU1" s="950"/>
      <c r="HLV1" s="950"/>
      <c r="HLW1" s="950"/>
      <c r="HLX1" s="950"/>
      <c r="HLY1" s="950"/>
      <c r="HLZ1" s="950"/>
      <c r="HMA1" s="950"/>
      <c r="HMB1" s="950"/>
      <c r="HMC1" s="950"/>
      <c r="HMD1" s="950"/>
      <c r="HME1" s="950"/>
      <c r="HMF1" s="950"/>
      <c r="HMG1" s="950"/>
      <c r="HMH1" s="950"/>
      <c r="HMI1" s="950"/>
      <c r="HMJ1" s="950"/>
      <c r="HMK1" s="950"/>
      <c r="HML1" s="950"/>
      <c r="HMM1" s="950"/>
      <c r="HMN1" s="950"/>
      <c r="HMO1" s="950"/>
      <c r="HMP1" s="950"/>
      <c r="HMQ1" s="950"/>
      <c r="HMR1" s="950"/>
      <c r="HMS1" s="950"/>
      <c r="HMT1" s="950"/>
      <c r="HMU1" s="950"/>
      <c r="HMV1" s="950"/>
      <c r="HMW1" s="950"/>
      <c r="HMX1" s="950"/>
      <c r="HMY1" s="950"/>
      <c r="HMZ1" s="950"/>
      <c r="HNA1" s="950"/>
      <c r="HNB1" s="950"/>
      <c r="HNC1" s="950"/>
      <c r="HND1" s="950"/>
      <c r="HNE1" s="950"/>
      <c r="HNF1" s="950"/>
      <c r="HNG1" s="950"/>
      <c r="HNH1" s="950"/>
      <c r="HNI1" s="950"/>
      <c r="HNJ1" s="950"/>
      <c r="HNK1" s="950"/>
      <c r="HNL1" s="950"/>
      <c r="HNM1" s="950"/>
      <c r="HNN1" s="950"/>
      <c r="HNO1" s="950"/>
      <c r="HNP1" s="950"/>
      <c r="HNQ1" s="950"/>
      <c r="HNR1" s="950"/>
      <c r="HNS1" s="950"/>
      <c r="HNT1" s="950"/>
      <c r="HNU1" s="950"/>
      <c r="HNV1" s="950"/>
      <c r="HNW1" s="950"/>
      <c r="HNX1" s="950"/>
      <c r="HNY1" s="950"/>
      <c r="HNZ1" s="950"/>
      <c r="HOA1" s="950"/>
      <c r="HOB1" s="950"/>
      <c r="HOC1" s="950"/>
      <c r="HOD1" s="950"/>
      <c r="HOE1" s="950"/>
      <c r="HOF1" s="950"/>
      <c r="HOG1" s="950"/>
      <c r="HOH1" s="950"/>
      <c r="HOI1" s="950"/>
      <c r="HOJ1" s="950"/>
      <c r="HOK1" s="950"/>
      <c r="HOL1" s="950"/>
      <c r="HOM1" s="950"/>
      <c r="HON1" s="950"/>
      <c r="HOO1" s="950"/>
      <c r="HOP1" s="950"/>
      <c r="HOQ1" s="950"/>
      <c r="HOR1" s="950"/>
      <c r="HOS1" s="950"/>
      <c r="HOT1" s="950"/>
      <c r="HOU1" s="950"/>
      <c r="HOV1" s="950"/>
      <c r="HOW1" s="950"/>
      <c r="HOX1" s="950"/>
      <c r="HOY1" s="950"/>
      <c r="HOZ1" s="950"/>
      <c r="HPA1" s="950"/>
      <c r="HPB1" s="950"/>
      <c r="HPC1" s="950"/>
      <c r="HPD1" s="950"/>
      <c r="HPE1" s="950"/>
      <c r="HPF1" s="950"/>
      <c r="HPG1" s="950"/>
      <c r="HPH1" s="950"/>
      <c r="HPI1" s="950"/>
      <c r="HPJ1" s="950"/>
      <c r="HPK1" s="950"/>
      <c r="HPL1" s="950"/>
      <c r="HPM1" s="950"/>
      <c r="HPN1" s="950"/>
      <c r="HPO1" s="950"/>
      <c r="HPP1" s="950"/>
      <c r="HPQ1" s="950"/>
      <c r="HPR1" s="950"/>
      <c r="HPS1" s="950"/>
      <c r="HPT1" s="950"/>
      <c r="HPU1" s="950"/>
      <c r="HPV1" s="950"/>
      <c r="HPW1" s="950"/>
      <c r="HPX1" s="950"/>
      <c r="HPY1" s="950"/>
      <c r="HPZ1" s="950"/>
      <c r="HQA1" s="950"/>
      <c r="HQB1" s="950"/>
      <c r="HQC1" s="950"/>
      <c r="HQD1" s="950"/>
      <c r="HQE1" s="950"/>
      <c r="HQF1" s="950"/>
      <c r="HQG1" s="950"/>
      <c r="HQH1" s="950"/>
      <c r="HQI1" s="950"/>
      <c r="HQJ1" s="950"/>
      <c r="HQK1" s="950"/>
      <c r="HQL1" s="950"/>
      <c r="HQM1" s="950"/>
      <c r="HQN1" s="950"/>
      <c r="HQO1" s="950"/>
      <c r="HQP1" s="950"/>
      <c r="HQQ1" s="950"/>
      <c r="HQR1" s="950"/>
      <c r="HQS1" s="950"/>
      <c r="HQT1" s="950"/>
      <c r="HQU1" s="950"/>
      <c r="HQV1" s="950"/>
      <c r="HQW1" s="950"/>
      <c r="HQX1" s="950"/>
      <c r="HQY1" s="950"/>
      <c r="HQZ1" s="950"/>
      <c r="HRA1" s="950"/>
      <c r="HRB1" s="950"/>
      <c r="HRC1" s="950"/>
      <c r="HRD1" s="950"/>
      <c r="HRE1" s="950"/>
      <c r="HRF1" s="950"/>
      <c r="HRG1" s="950"/>
      <c r="HRH1" s="950"/>
      <c r="HRI1" s="950"/>
      <c r="HRJ1" s="950"/>
      <c r="HRK1" s="950"/>
      <c r="HRL1" s="950"/>
      <c r="HRM1" s="950"/>
      <c r="HRN1" s="950"/>
      <c r="HRO1" s="950"/>
      <c r="HRP1" s="950"/>
      <c r="HRQ1" s="950"/>
      <c r="HRR1" s="950"/>
      <c r="HRS1" s="950"/>
      <c r="HRT1" s="950"/>
      <c r="HRU1" s="950"/>
      <c r="HRV1" s="950"/>
      <c r="HRW1" s="950"/>
      <c r="HRX1" s="950"/>
      <c r="HRY1" s="950"/>
      <c r="HRZ1" s="950"/>
      <c r="HSA1" s="950"/>
      <c r="HSB1" s="950"/>
      <c r="HSC1" s="950"/>
      <c r="HSD1" s="950"/>
      <c r="HSE1" s="950"/>
      <c r="HSF1" s="950"/>
      <c r="HSG1" s="950"/>
      <c r="HSH1" s="950"/>
      <c r="HSI1" s="950"/>
      <c r="HSJ1" s="950"/>
      <c r="HSK1" s="950"/>
      <c r="HSL1" s="950"/>
      <c r="HSM1" s="950"/>
      <c r="HSN1" s="950"/>
      <c r="HSO1" s="950"/>
      <c r="HSP1" s="950"/>
      <c r="HSQ1" s="950"/>
      <c r="HSR1" s="950"/>
      <c r="HSS1" s="950"/>
      <c r="HST1" s="950"/>
      <c r="HSU1" s="950"/>
      <c r="HSV1" s="950"/>
      <c r="HSW1" s="950"/>
      <c r="HSX1" s="950"/>
      <c r="HSY1" s="950"/>
      <c r="HSZ1" s="950"/>
      <c r="HTA1" s="950"/>
      <c r="HTB1" s="950"/>
      <c r="HTC1" s="950"/>
      <c r="HTD1" s="950"/>
      <c r="HTE1" s="950"/>
      <c r="HTF1" s="950"/>
      <c r="HTG1" s="950"/>
      <c r="HTH1" s="950"/>
      <c r="HTI1" s="950"/>
      <c r="HTJ1" s="950"/>
      <c r="HTK1" s="950"/>
      <c r="HTL1" s="950"/>
      <c r="HTM1" s="950"/>
      <c r="HTN1" s="950"/>
      <c r="HTO1" s="950"/>
      <c r="HTP1" s="950"/>
      <c r="HTQ1" s="950"/>
      <c r="HTR1" s="950"/>
      <c r="HTS1" s="950"/>
      <c r="HTT1" s="950"/>
      <c r="HTU1" s="950"/>
      <c r="HTV1" s="950"/>
      <c r="HTW1" s="950"/>
      <c r="HTX1" s="950"/>
      <c r="HTY1" s="950"/>
      <c r="HTZ1" s="950"/>
      <c r="HUA1" s="950"/>
      <c r="HUB1" s="950"/>
      <c r="HUC1" s="950"/>
      <c r="HUD1" s="950"/>
      <c r="HUE1" s="950"/>
      <c r="HUF1" s="950"/>
      <c r="HUG1" s="950"/>
      <c r="HUH1" s="950"/>
      <c r="HUI1" s="950"/>
      <c r="HUJ1" s="950"/>
      <c r="HUK1" s="950"/>
      <c r="HUL1" s="950"/>
      <c r="HUM1" s="950"/>
      <c r="HUN1" s="950"/>
      <c r="HUO1" s="950"/>
      <c r="HUP1" s="950"/>
      <c r="HUQ1" s="950"/>
      <c r="HUR1" s="950"/>
      <c r="HUS1" s="950"/>
      <c r="HUT1" s="950"/>
      <c r="HUU1" s="950"/>
      <c r="HUV1" s="950"/>
      <c r="HUW1" s="950"/>
      <c r="HUX1" s="950"/>
      <c r="HUY1" s="950"/>
      <c r="HUZ1" s="950"/>
      <c r="HVA1" s="950"/>
      <c r="HVB1" s="950"/>
      <c r="HVC1" s="950"/>
      <c r="HVD1" s="950"/>
      <c r="HVE1" s="950"/>
      <c r="HVF1" s="950"/>
      <c r="HVG1" s="950"/>
      <c r="HVH1" s="950"/>
      <c r="HVI1" s="950"/>
      <c r="HVJ1" s="950"/>
      <c r="HVK1" s="950"/>
      <c r="HVL1" s="950"/>
      <c r="HVM1" s="950"/>
      <c r="HVN1" s="950"/>
      <c r="HVO1" s="950"/>
      <c r="HVP1" s="950"/>
      <c r="HVQ1" s="950"/>
      <c r="HVR1" s="950"/>
      <c r="HVS1" s="950"/>
      <c r="HVT1" s="950"/>
      <c r="HVU1" s="950"/>
      <c r="HVV1" s="950"/>
      <c r="HVW1" s="950"/>
      <c r="HVX1" s="950"/>
      <c r="HVY1" s="950"/>
      <c r="HVZ1" s="950"/>
      <c r="HWA1" s="950"/>
      <c r="HWB1" s="950"/>
      <c r="HWC1" s="950"/>
      <c r="HWD1" s="950"/>
      <c r="HWE1" s="950"/>
      <c r="HWF1" s="950"/>
      <c r="HWG1" s="950"/>
      <c r="HWH1" s="950"/>
      <c r="HWI1" s="950"/>
      <c r="HWJ1" s="950"/>
      <c r="HWK1" s="950"/>
      <c r="HWL1" s="950"/>
      <c r="HWM1" s="950"/>
      <c r="HWN1" s="950"/>
      <c r="HWO1" s="950"/>
      <c r="HWP1" s="950"/>
      <c r="HWQ1" s="950"/>
      <c r="HWR1" s="950"/>
      <c r="HWS1" s="950"/>
      <c r="HWT1" s="950"/>
      <c r="HWU1" s="950"/>
      <c r="HWV1" s="950"/>
      <c r="HWW1" s="950"/>
      <c r="HWX1" s="950"/>
      <c r="HWY1" s="950"/>
      <c r="HWZ1" s="950"/>
      <c r="HXA1" s="950"/>
      <c r="HXB1" s="950"/>
      <c r="HXC1" s="950"/>
      <c r="HXD1" s="950"/>
      <c r="HXE1" s="950"/>
      <c r="HXF1" s="950"/>
      <c r="HXG1" s="950"/>
      <c r="HXH1" s="950"/>
      <c r="HXI1" s="950"/>
      <c r="HXJ1" s="950"/>
      <c r="HXK1" s="950"/>
      <c r="HXL1" s="950"/>
      <c r="HXM1" s="950"/>
      <c r="HXN1" s="950"/>
      <c r="HXO1" s="950"/>
      <c r="HXP1" s="950"/>
      <c r="HXQ1" s="950"/>
      <c r="HXR1" s="950"/>
      <c r="HXS1" s="950"/>
      <c r="HXT1" s="950"/>
      <c r="HXU1" s="950"/>
      <c r="HXV1" s="950"/>
      <c r="HXW1" s="950"/>
      <c r="HXX1" s="950"/>
      <c r="HXY1" s="950"/>
      <c r="HXZ1" s="950"/>
      <c r="HYA1" s="950"/>
      <c r="HYB1" s="950"/>
      <c r="HYC1" s="950"/>
      <c r="HYD1" s="950"/>
      <c r="HYE1" s="950"/>
      <c r="HYF1" s="950"/>
      <c r="HYG1" s="950"/>
      <c r="HYH1" s="950"/>
      <c r="HYI1" s="950"/>
      <c r="HYJ1" s="950"/>
      <c r="HYK1" s="950"/>
      <c r="HYL1" s="950"/>
      <c r="HYM1" s="950"/>
      <c r="HYN1" s="950"/>
      <c r="HYO1" s="950"/>
      <c r="HYP1" s="950"/>
      <c r="HYQ1" s="950"/>
      <c r="HYR1" s="950"/>
      <c r="HYS1" s="950"/>
      <c r="HYT1" s="950"/>
      <c r="HYU1" s="950"/>
      <c r="HYV1" s="950"/>
      <c r="HYW1" s="950"/>
      <c r="HYX1" s="950"/>
      <c r="HYY1" s="950"/>
      <c r="HYZ1" s="950"/>
      <c r="HZA1" s="950"/>
      <c r="HZB1" s="950"/>
      <c r="HZC1" s="950"/>
      <c r="HZD1" s="950"/>
      <c r="HZE1" s="950"/>
      <c r="HZF1" s="950"/>
      <c r="HZG1" s="950"/>
      <c r="HZH1" s="950"/>
      <c r="HZI1" s="950"/>
      <c r="HZJ1" s="950"/>
      <c r="HZK1" s="950"/>
      <c r="HZL1" s="950"/>
      <c r="HZM1" s="950"/>
      <c r="HZN1" s="950"/>
      <c r="HZO1" s="950"/>
      <c r="HZP1" s="950"/>
      <c r="HZQ1" s="950"/>
      <c r="HZR1" s="950"/>
      <c r="HZS1" s="950"/>
      <c r="HZT1" s="950"/>
      <c r="HZU1" s="950"/>
      <c r="HZV1" s="950"/>
      <c r="HZW1" s="950"/>
      <c r="HZX1" s="950"/>
      <c r="HZY1" s="950"/>
      <c r="HZZ1" s="950"/>
      <c r="IAA1" s="950"/>
      <c r="IAB1" s="950"/>
      <c r="IAC1" s="950"/>
      <c r="IAD1" s="950"/>
      <c r="IAE1" s="950"/>
      <c r="IAF1" s="950"/>
      <c r="IAG1" s="950"/>
      <c r="IAH1" s="950"/>
      <c r="IAI1" s="950"/>
      <c r="IAJ1" s="950"/>
      <c r="IAK1" s="950"/>
      <c r="IAL1" s="950"/>
      <c r="IAM1" s="950"/>
      <c r="IAN1" s="950"/>
      <c r="IAO1" s="950"/>
      <c r="IAP1" s="950"/>
      <c r="IAQ1" s="950"/>
      <c r="IAR1" s="950"/>
      <c r="IAS1" s="950"/>
      <c r="IAT1" s="950"/>
      <c r="IAU1" s="950"/>
      <c r="IAV1" s="950"/>
      <c r="IAW1" s="950"/>
      <c r="IAX1" s="950"/>
      <c r="IAY1" s="950"/>
      <c r="IAZ1" s="950"/>
      <c r="IBA1" s="950"/>
      <c r="IBB1" s="950"/>
      <c r="IBC1" s="950"/>
      <c r="IBD1" s="950"/>
      <c r="IBE1" s="950"/>
      <c r="IBF1" s="950"/>
      <c r="IBG1" s="950"/>
      <c r="IBH1" s="950"/>
      <c r="IBI1" s="950"/>
      <c r="IBJ1" s="950"/>
      <c r="IBK1" s="950"/>
      <c r="IBL1" s="950"/>
      <c r="IBM1" s="950"/>
      <c r="IBN1" s="950"/>
      <c r="IBO1" s="950"/>
      <c r="IBP1" s="950"/>
      <c r="IBQ1" s="950"/>
      <c r="IBR1" s="950"/>
      <c r="IBS1" s="950"/>
      <c r="IBT1" s="950"/>
      <c r="IBU1" s="950"/>
      <c r="IBV1" s="950"/>
      <c r="IBW1" s="950"/>
      <c r="IBX1" s="950"/>
      <c r="IBY1" s="950"/>
      <c r="IBZ1" s="950"/>
      <c r="ICA1" s="950"/>
      <c r="ICB1" s="950"/>
      <c r="ICC1" s="950"/>
      <c r="ICD1" s="950"/>
      <c r="ICE1" s="950"/>
      <c r="ICF1" s="950"/>
      <c r="ICG1" s="950"/>
      <c r="ICH1" s="950"/>
      <c r="ICI1" s="950"/>
      <c r="ICJ1" s="950"/>
      <c r="ICK1" s="950"/>
      <c r="ICL1" s="950"/>
      <c r="ICM1" s="950"/>
      <c r="ICN1" s="950"/>
      <c r="ICO1" s="950"/>
      <c r="ICP1" s="950"/>
      <c r="ICQ1" s="950"/>
      <c r="ICR1" s="950"/>
      <c r="ICS1" s="950"/>
      <c r="ICT1" s="950"/>
      <c r="ICU1" s="950"/>
      <c r="ICV1" s="950"/>
      <c r="ICW1" s="950"/>
      <c r="ICX1" s="950"/>
      <c r="ICY1" s="950"/>
      <c r="ICZ1" s="950"/>
      <c r="IDA1" s="950"/>
      <c r="IDB1" s="950"/>
      <c r="IDC1" s="950"/>
      <c r="IDD1" s="950"/>
      <c r="IDE1" s="950"/>
      <c r="IDF1" s="950"/>
      <c r="IDG1" s="950"/>
      <c r="IDH1" s="950"/>
      <c r="IDI1" s="950"/>
      <c r="IDJ1" s="950"/>
      <c r="IDK1" s="950"/>
      <c r="IDL1" s="950"/>
      <c r="IDM1" s="950"/>
      <c r="IDN1" s="950"/>
      <c r="IDO1" s="950"/>
      <c r="IDP1" s="950"/>
      <c r="IDQ1" s="950"/>
      <c r="IDR1" s="950"/>
      <c r="IDS1" s="950"/>
      <c r="IDT1" s="950"/>
      <c r="IDU1" s="950"/>
      <c r="IDV1" s="950"/>
      <c r="IDW1" s="950"/>
      <c r="IDX1" s="950"/>
      <c r="IDY1" s="950"/>
      <c r="IDZ1" s="950"/>
      <c r="IEA1" s="950"/>
      <c r="IEB1" s="950"/>
      <c r="IEC1" s="950"/>
      <c r="IED1" s="950"/>
      <c r="IEE1" s="950"/>
      <c r="IEF1" s="950"/>
      <c r="IEG1" s="950"/>
      <c r="IEH1" s="950"/>
      <c r="IEI1" s="950"/>
      <c r="IEJ1" s="950"/>
      <c r="IEK1" s="950"/>
      <c r="IEL1" s="950"/>
      <c r="IEM1" s="950"/>
      <c r="IEN1" s="950"/>
      <c r="IEO1" s="950"/>
      <c r="IEP1" s="950"/>
      <c r="IEQ1" s="950"/>
      <c r="IER1" s="950"/>
      <c r="IES1" s="950"/>
      <c r="IET1" s="950"/>
      <c r="IEU1" s="950"/>
      <c r="IEV1" s="950"/>
      <c r="IEW1" s="950"/>
      <c r="IEX1" s="950"/>
      <c r="IEY1" s="950"/>
      <c r="IEZ1" s="950"/>
      <c r="IFA1" s="950"/>
      <c r="IFB1" s="950"/>
      <c r="IFC1" s="950"/>
      <c r="IFD1" s="950"/>
      <c r="IFE1" s="950"/>
      <c r="IFF1" s="950"/>
      <c r="IFG1" s="950"/>
      <c r="IFH1" s="950"/>
      <c r="IFI1" s="950"/>
      <c r="IFJ1" s="950"/>
      <c r="IFK1" s="950"/>
      <c r="IFL1" s="950"/>
      <c r="IFM1" s="950"/>
      <c r="IFN1" s="950"/>
      <c r="IFO1" s="950"/>
      <c r="IFP1" s="950"/>
      <c r="IFQ1" s="950"/>
      <c r="IFR1" s="950"/>
      <c r="IFS1" s="950"/>
      <c r="IFT1" s="950"/>
      <c r="IFU1" s="950"/>
      <c r="IFV1" s="950"/>
      <c r="IFW1" s="950"/>
      <c r="IFX1" s="950"/>
      <c r="IFY1" s="950"/>
      <c r="IFZ1" s="950"/>
      <c r="IGA1" s="950"/>
      <c r="IGB1" s="950"/>
      <c r="IGC1" s="950"/>
      <c r="IGD1" s="950"/>
      <c r="IGE1" s="950"/>
      <c r="IGF1" s="950"/>
      <c r="IGG1" s="950"/>
      <c r="IGH1" s="950"/>
      <c r="IGI1" s="950"/>
      <c r="IGJ1" s="950"/>
      <c r="IGK1" s="950"/>
      <c r="IGL1" s="950"/>
      <c r="IGM1" s="950"/>
      <c r="IGN1" s="950"/>
      <c r="IGO1" s="950"/>
      <c r="IGP1" s="950"/>
      <c r="IGQ1" s="950"/>
      <c r="IGR1" s="950"/>
      <c r="IGS1" s="950"/>
      <c r="IGT1" s="950"/>
      <c r="IGU1" s="950"/>
      <c r="IGV1" s="950"/>
      <c r="IGW1" s="950"/>
      <c r="IGX1" s="950"/>
      <c r="IGY1" s="950"/>
      <c r="IGZ1" s="950"/>
      <c r="IHA1" s="950"/>
      <c r="IHB1" s="950"/>
      <c r="IHC1" s="950"/>
      <c r="IHD1" s="950"/>
      <c r="IHE1" s="950"/>
      <c r="IHF1" s="950"/>
      <c r="IHG1" s="950"/>
      <c r="IHH1" s="950"/>
      <c r="IHI1" s="950"/>
      <c r="IHJ1" s="950"/>
      <c r="IHK1" s="950"/>
      <c r="IHL1" s="950"/>
      <c r="IHM1" s="950"/>
      <c r="IHN1" s="950"/>
      <c r="IHO1" s="950"/>
      <c r="IHP1" s="950"/>
      <c r="IHQ1" s="950"/>
      <c r="IHR1" s="950"/>
      <c r="IHS1" s="950"/>
      <c r="IHT1" s="950"/>
      <c r="IHU1" s="950"/>
      <c r="IHV1" s="950"/>
      <c r="IHW1" s="950"/>
      <c r="IHX1" s="950"/>
      <c r="IHY1" s="950"/>
      <c r="IHZ1" s="950"/>
      <c r="IIA1" s="950"/>
      <c r="IIB1" s="950"/>
      <c r="IIC1" s="950"/>
      <c r="IID1" s="950"/>
      <c r="IIE1" s="950"/>
      <c r="IIF1" s="950"/>
      <c r="IIG1" s="950"/>
      <c r="IIH1" s="950"/>
      <c r="III1" s="950"/>
      <c r="IIJ1" s="950"/>
      <c r="IIK1" s="950"/>
      <c r="IIL1" s="950"/>
      <c r="IIM1" s="950"/>
      <c r="IIN1" s="950"/>
      <c r="IIO1" s="950"/>
      <c r="IIP1" s="950"/>
      <c r="IIQ1" s="950"/>
      <c r="IIR1" s="950"/>
      <c r="IIS1" s="950"/>
      <c r="IIT1" s="950"/>
      <c r="IIU1" s="950"/>
      <c r="IIV1" s="950"/>
      <c r="IIW1" s="950"/>
      <c r="IIX1" s="950"/>
      <c r="IIY1" s="950"/>
      <c r="IIZ1" s="950"/>
      <c r="IJA1" s="950"/>
      <c r="IJB1" s="950"/>
      <c r="IJC1" s="950"/>
      <c r="IJD1" s="950"/>
      <c r="IJE1" s="950"/>
      <c r="IJF1" s="950"/>
      <c r="IJG1" s="950"/>
      <c r="IJH1" s="950"/>
      <c r="IJI1" s="950"/>
      <c r="IJJ1" s="950"/>
      <c r="IJK1" s="950"/>
      <c r="IJL1" s="950"/>
      <c r="IJM1" s="950"/>
      <c r="IJN1" s="950"/>
      <c r="IJO1" s="950"/>
      <c r="IJP1" s="950"/>
      <c r="IJQ1" s="950"/>
      <c r="IJR1" s="950"/>
      <c r="IJS1" s="950"/>
      <c r="IJT1" s="950"/>
      <c r="IJU1" s="950"/>
      <c r="IJV1" s="950"/>
      <c r="IJW1" s="950"/>
      <c r="IJX1" s="950"/>
      <c r="IJY1" s="950"/>
      <c r="IJZ1" s="950"/>
      <c r="IKA1" s="950"/>
      <c r="IKB1" s="950"/>
      <c r="IKC1" s="950"/>
      <c r="IKD1" s="950"/>
      <c r="IKE1" s="950"/>
      <c r="IKF1" s="950"/>
      <c r="IKG1" s="950"/>
      <c r="IKH1" s="950"/>
      <c r="IKI1" s="950"/>
      <c r="IKJ1" s="950"/>
      <c r="IKK1" s="950"/>
      <c r="IKL1" s="950"/>
      <c r="IKM1" s="950"/>
      <c r="IKN1" s="950"/>
      <c r="IKO1" s="950"/>
      <c r="IKP1" s="950"/>
      <c r="IKQ1" s="950"/>
      <c r="IKR1" s="950"/>
      <c r="IKS1" s="950"/>
      <c r="IKT1" s="950"/>
      <c r="IKU1" s="950"/>
      <c r="IKV1" s="950"/>
      <c r="IKW1" s="950"/>
      <c r="IKX1" s="950"/>
      <c r="IKY1" s="950"/>
      <c r="IKZ1" s="950"/>
      <c r="ILA1" s="950"/>
      <c r="ILB1" s="950"/>
      <c r="ILC1" s="950"/>
      <c r="ILD1" s="950"/>
      <c r="ILE1" s="950"/>
      <c r="ILF1" s="950"/>
      <c r="ILG1" s="950"/>
      <c r="ILH1" s="950"/>
      <c r="ILI1" s="950"/>
      <c r="ILJ1" s="950"/>
      <c r="ILK1" s="950"/>
      <c r="ILL1" s="950"/>
      <c r="ILM1" s="950"/>
      <c r="ILN1" s="950"/>
      <c r="ILO1" s="950"/>
      <c r="ILP1" s="950"/>
      <c r="ILQ1" s="950"/>
      <c r="ILR1" s="950"/>
      <c r="ILS1" s="950"/>
      <c r="ILT1" s="950"/>
      <c r="ILU1" s="950"/>
      <c r="ILV1" s="950"/>
      <c r="ILW1" s="950"/>
      <c r="ILX1" s="950"/>
      <c r="ILY1" s="950"/>
      <c r="ILZ1" s="950"/>
      <c r="IMA1" s="950"/>
      <c r="IMB1" s="950"/>
      <c r="IMC1" s="950"/>
      <c r="IMD1" s="950"/>
      <c r="IME1" s="950"/>
      <c r="IMF1" s="950"/>
      <c r="IMG1" s="950"/>
      <c r="IMH1" s="950"/>
      <c r="IMI1" s="950"/>
      <c r="IMJ1" s="950"/>
      <c r="IMK1" s="950"/>
      <c r="IML1" s="950"/>
      <c r="IMM1" s="950"/>
      <c r="IMN1" s="950"/>
      <c r="IMO1" s="950"/>
      <c r="IMP1" s="950"/>
      <c r="IMQ1" s="950"/>
      <c r="IMR1" s="950"/>
      <c r="IMS1" s="950"/>
      <c r="IMT1" s="950"/>
      <c r="IMU1" s="950"/>
      <c r="IMV1" s="950"/>
      <c r="IMW1" s="950"/>
      <c r="IMX1" s="950"/>
      <c r="IMY1" s="950"/>
      <c r="IMZ1" s="950"/>
      <c r="INA1" s="950"/>
      <c r="INB1" s="950"/>
      <c r="INC1" s="950"/>
      <c r="IND1" s="950"/>
      <c r="INE1" s="950"/>
      <c r="INF1" s="950"/>
      <c r="ING1" s="950"/>
      <c r="INH1" s="950"/>
      <c r="INI1" s="950"/>
      <c r="INJ1" s="950"/>
      <c r="INK1" s="950"/>
      <c r="INL1" s="950"/>
      <c r="INM1" s="950"/>
      <c r="INN1" s="950"/>
      <c r="INO1" s="950"/>
      <c r="INP1" s="950"/>
      <c r="INQ1" s="950"/>
      <c r="INR1" s="950"/>
      <c r="INS1" s="950"/>
      <c r="INT1" s="950"/>
      <c r="INU1" s="950"/>
      <c r="INV1" s="950"/>
      <c r="INW1" s="950"/>
      <c r="INX1" s="950"/>
      <c r="INY1" s="950"/>
      <c r="INZ1" s="950"/>
      <c r="IOA1" s="950"/>
      <c r="IOB1" s="950"/>
      <c r="IOC1" s="950"/>
      <c r="IOD1" s="950"/>
      <c r="IOE1" s="950"/>
      <c r="IOF1" s="950"/>
      <c r="IOG1" s="950"/>
      <c r="IOH1" s="950"/>
      <c r="IOI1" s="950"/>
      <c r="IOJ1" s="950"/>
      <c r="IOK1" s="950"/>
      <c r="IOL1" s="950"/>
      <c r="IOM1" s="950"/>
      <c r="ION1" s="950"/>
      <c r="IOO1" s="950"/>
      <c r="IOP1" s="950"/>
      <c r="IOQ1" s="950"/>
      <c r="IOR1" s="950"/>
      <c r="IOS1" s="950"/>
      <c r="IOT1" s="950"/>
      <c r="IOU1" s="950"/>
      <c r="IOV1" s="950"/>
      <c r="IOW1" s="950"/>
      <c r="IOX1" s="950"/>
      <c r="IOY1" s="950"/>
      <c r="IOZ1" s="950"/>
      <c r="IPA1" s="950"/>
      <c r="IPB1" s="950"/>
      <c r="IPC1" s="950"/>
      <c r="IPD1" s="950"/>
      <c r="IPE1" s="950"/>
      <c r="IPF1" s="950"/>
      <c r="IPG1" s="950"/>
      <c r="IPH1" s="950"/>
      <c r="IPI1" s="950"/>
      <c r="IPJ1" s="950"/>
      <c r="IPK1" s="950"/>
      <c r="IPL1" s="950"/>
      <c r="IPM1" s="950"/>
      <c r="IPN1" s="950"/>
      <c r="IPO1" s="950"/>
      <c r="IPP1" s="950"/>
      <c r="IPQ1" s="950"/>
      <c r="IPR1" s="950"/>
      <c r="IPS1" s="950"/>
      <c r="IPT1" s="950"/>
      <c r="IPU1" s="950"/>
      <c r="IPV1" s="950"/>
      <c r="IPW1" s="950"/>
      <c r="IPX1" s="950"/>
      <c r="IPY1" s="950"/>
      <c r="IPZ1" s="950"/>
      <c r="IQA1" s="950"/>
      <c r="IQB1" s="950"/>
      <c r="IQC1" s="950"/>
      <c r="IQD1" s="950"/>
      <c r="IQE1" s="950"/>
      <c r="IQF1" s="950"/>
      <c r="IQG1" s="950"/>
      <c r="IQH1" s="950"/>
      <c r="IQI1" s="950"/>
      <c r="IQJ1" s="950"/>
      <c r="IQK1" s="950"/>
      <c r="IQL1" s="950"/>
      <c r="IQM1" s="950"/>
      <c r="IQN1" s="950"/>
      <c r="IQO1" s="950"/>
      <c r="IQP1" s="950"/>
      <c r="IQQ1" s="950"/>
      <c r="IQR1" s="950"/>
      <c r="IQS1" s="950"/>
      <c r="IQT1" s="950"/>
      <c r="IQU1" s="950"/>
      <c r="IQV1" s="950"/>
      <c r="IQW1" s="950"/>
      <c r="IQX1" s="950"/>
      <c r="IQY1" s="950"/>
      <c r="IQZ1" s="950"/>
      <c r="IRA1" s="950"/>
      <c r="IRB1" s="950"/>
      <c r="IRC1" s="950"/>
      <c r="IRD1" s="950"/>
      <c r="IRE1" s="950"/>
      <c r="IRF1" s="950"/>
      <c r="IRG1" s="950"/>
      <c r="IRH1" s="950"/>
      <c r="IRI1" s="950"/>
      <c r="IRJ1" s="950"/>
      <c r="IRK1" s="950"/>
      <c r="IRL1" s="950"/>
      <c r="IRM1" s="950"/>
      <c r="IRN1" s="950"/>
      <c r="IRO1" s="950"/>
      <c r="IRP1" s="950"/>
      <c r="IRQ1" s="950"/>
      <c r="IRR1" s="950"/>
      <c r="IRS1" s="950"/>
      <c r="IRT1" s="950"/>
      <c r="IRU1" s="950"/>
      <c r="IRV1" s="950"/>
      <c r="IRW1" s="950"/>
      <c r="IRX1" s="950"/>
      <c r="IRY1" s="950"/>
      <c r="IRZ1" s="950"/>
      <c r="ISA1" s="950"/>
      <c r="ISB1" s="950"/>
      <c r="ISC1" s="950"/>
      <c r="ISD1" s="950"/>
      <c r="ISE1" s="950"/>
      <c r="ISF1" s="950"/>
      <c r="ISG1" s="950"/>
      <c r="ISH1" s="950"/>
      <c r="ISI1" s="950"/>
      <c r="ISJ1" s="950"/>
      <c r="ISK1" s="950"/>
      <c r="ISL1" s="950"/>
      <c r="ISM1" s="950"/>
      <c r="ISN1" s="950"/>
      <c r="ISO1" s="950"/>
      <c r="ISP1" s="950"/>
      <c r="ISQ1" s="950"/>
      <c r="ISR1" s="950"/>
      <c r="ISS1" s="950"/>
      <c r="IST1" s="950"/>
      <c r="ISU1" s="950"/>
      <c r="ISV1" s="950"/>
      <c r="ISW1" s="950"/>
      <c r="ISX1" s="950"/>
      <c r="ISY1" s="950"/>
      <c r="ISZ1" s="950"/>
      <c r="ITA1" s="950"/>
      <c r="ITB1" s="950"/>
      <c r="ITC1" s="950"/>
      <c r="ITD1" s="950"/>
      <c r="ITE1" s="950"/>
      <c r="ITF1" s="950"/>
      <c r="ITG1" s="950"/>
      <c r="ITH1" s="950"/>
      <c r="ITI1" s="950"/>
      <c r="ITJ1" s="950"/>
      <c r="ITK1" s="950"/>
      <c r="ITL1" s="950"/>
      <c r="ITM1" s="950"/>
      <c r="ITN1" s="950"/>
      <c r="ITO1" s="950"/>
      <c r="ITP1" s="950"/>
      <c r="ITQ1" s="950"/>
      <c r="ITR1" s="950"/>
      <c r="ITS1" s="950"/>
      <c r="ITT1" s="950"/>
      <c r="ITU1" s="950"/>
      <c r="ITV1" s="950"/>
      <c r="ITW1" s="950"/>
      <c r="ITX1" s="950"/>
      <c r="ITY1" s="950"/>
      <c r="ITZ1" s="950"/>
      <c r="IUA1" s="950"/>
      <c r="IUB1" s="950"/>
      <c r="IUC1" s="950"/>
      <c r="IUD1" s="950"/>
      <c r="IUE1" s="950"/>
      <c r="IUF1" s="950"/>
      <c r="IUG1" s="950"/>
      <c r="IUH1" s="950"/>
      <c r="IUI1" s="950"/>
      <c r="IUJ1" s="950"/>
      <c r="IUK1" s="950"/>
      <c r="IUL1" s="950"/>
      <c r="IUM1" s="950"/>
      <c r="IUN1" s="950"/>
      <c r="IUO1" s="950"/>
      <c r="IUP1" s="950"/>
      <c r="IUQ1" s="950"/>
      <c r="IUR1" s="950"/>
      <c r="IUS1" s="950"/>
      <c r="IUT1" s="950"/>
      <c r="IUU1" s="950"/>
      <c r="IUV1" s="950"/>
      <c r="IUW1" s="950"/>
      <c r="IUX1" s="950"/>
      <c r="IUY1" s="950"/>
      <c r="IUZ1" s="950"/>
      <c r="IVA1" s="950"/>
      <c r="IVB1" s="950"/>
      <c r="IVC1" s="950"/>
      <c r="IVD1" s="950"/>
      <c r="IVE1" s="950"/>
      <c r="IVF1" s="950"/>
      <c r="IVG1" s="950"/>
      <c r="IVH1" s="950"/>
      <c r="IVI1" s="950"/>
      <c r="IVJ1" s="950"/>
      <c r="IVK1" s="950"/>
      <c r="IVL1" s="950"/>
      <c r="IVM1" s="950"/>
      <c r="IVN1" s="950"/>
      <c r="IVO1" s="950"/>
      <c r="IVP1" s="950"/>
      <c r="IVQ1" s="950"/>
      <c r="IVR1" s="950"/>
      <c r="IVS1" s="950"/>
      <c r="IVT1" s="950"/>
      <c r="IVU1" s="950"/>
      <c r="IVV1" s="950"/>
      <c r="IVW1" s="950"/>
      <c r="IVX1" s="950"/>
      <c r="IVY1" s="950"/>
      <c r="IVZ1" s="950"/>
      <c r="IWA1" s="950"/>
      <c r="IWB1" s="950"/>
      <c r="IWC1" s="950"/>
      <c r="IWD1" s="950"/>
      <c r="IWE1" s="950"/>
      <c r="IWF1" s="950"/>
      <c r="IWG1" s="950"/>
      <c r="IWH1" s="950"/>
      <c r="IWI1" s="950"/>
      <c r="IWJ1" s="950"/>
      <c r="IWK1" s="950"/>
      <c r="IWL1" s="950"/>
      <c r="IWM1" s="950"/>
      <c r="IWN1" s="950"/>
      <c r="IWO1" s="950"/>
      <c r="IWP1" s="950"/>
      <c r="IWQ1" s="950"/>
      <c r="IWR1" s="950"/>
      <c r="IWS1" s="950"/>
      <c r="IWT1" s="950"/>
      <c r="IWU1" s="950"/>
      <c r="IWV1" s="950"/>
      <c r="IWW1" s="950"/>
      <c r="IWX1" s="950"/>
      <c r="IWY1" s="950"/>
      <c r="IWZ1" s="950"/>
      <c r="IXA1" s="950"/>
      <c r="IXB1" s="950"/>
      <c r="IXC1" s="950"/>
      <c r="IXD1" s="950"/>
      <c r="IXE1" s="950"/>
      <c r="IXF1" s="950"/>
      <c r="IXG1" s="950"/>
      <c r="IXH1" s="950"/>
      <c r="IXI1" s="950"/>
      <c r="IXJ1" s="950"/>
      <c r="IXK1" s="950"/>
      <c r="IXL1" s="950"/>
      <c r="IXM1" s="950"/>
      <c r="IXN1" s="950"/>
      <c r="IXO1" s="950"/>
      <c r="IXP1" s="950"/>
      <c r="IXQ1" s="950"/>
      <c r="IXR1" s="950"/>
      <c r="IXS1" s="950"/>
      <c r="IXT1" s="950"/>
      <c r="IXU1" s="950"/>
      <c r="IXV1" s="950"/>
      <c r="IXW1" s="950"/>
      <c r="IXX1" s="950"/>
      <c r="IXY1" s="950"/>
      <c r="IXZ1" s="950"/>
      <c r="IYA1" s="950"/>
      <c r="IYB1" s="950"/>
      <c r="IYC1" s="950"/>
      <c r="IYD1" s="950"/>
      <c r="IYE1" s="950"/>
      <c r="IYF1" s="950"/>
      <c r="IYG1" s="950"/>
      <c r="IYH1" s="950"/>
      <c r="IYI1" s="950"/>
      <c r="IYJ1" s="950"/>
      <c r="IYK1" s="950"/>
      <c r="IYL1" s="950"/>
      <c r="IYM1" s="950"/>
      <c r="IYN1" s="950"/>
      <c r="IYO1" s="950"/>
      <c r="IYP1" s="950"/>
      <c r="IYQ1" s="950"/>
      <c r="IYR1" s="950"/>
      <c r="IYS1" s="950"/>
      <c r="IYT1" s="950"/>
      <c r="IYU1" s="950"/>
      <c r="IYV1" s="950"/>
      <c r="IYW1" s="950"/>
      <c r="IYX1" s="950"/>
      <c r="IYY1" s="950"/>
      <c r="IYZ1" s="950"/>
      <c r="IZA1" s="950"/>
      <c r="IZB1" s="950"/>
      <c r="IZC1" s="950"/>
      <c r="IZD1" s="950"/>
      <c r="IZE1" s="950"/>
      <c r="IZF1" s="950"/>
      <c r="IZG1" s="950"/>
      <c r="IZH1" s="950"/>
      <c r="IZI1" s="950"/>
      <c r="IZJ1" s="950"/>
      <c r="IZK1" s="950"/>
      <c r="IZL1" s="950"/>
      <c r="IZM1" s="950"/>
      <c r="IZN1" s="950"/>
      <c r="IZO1" s="950"/>
      <c r="IZP1" s="950"/>
      <c r="IZQ1" s="950"/>
      <c r="IZR1" s="950"/>
      <c r="IZS1" s="950"/>
      <c r="IZT1" s="950"/>
      <c r="IZU1" s="950"/>
      <c r="IZV1" s="950"/>
      <c r="IZW1" s="950"/>
      <c r="IZX1" s="950"/>
      <c r="IZY1" s="950"/>
      <c r="IZZ1" s="950"/>
      <c r="JAA1" s="950"/>
      <c r="JAB1" s="950"/>
      <c r="JAC1" s="950"/>
      <c r="JAD1" s="950"/>
      <c r="JAE1" s="950"/>
      <c r="JAF1" s="950"/>
      <c r="JAG1" s="950"/>
      <c r="JAH1" s="950"/>
      <c r="JAI1" s="950"/>
      <c r="JAJ1" s="950"/>
      <c r="JAK1" s="950"/>
      <c r="JAL1" s="950"/>
      <c r="JAM1" s="950"/>
      <c r="JAN1" s="950"/>
      <c r="JAO1" s="950"/>
      <c r="JAP1" s="950"/>
      <c r="JAQ1" s="950"/>
      <c r="JAR1" s="950"/>
      <c r="JAS1" s="950"/>
      <c r="JAT1" s="950"/>
      <c r="JAU1" s="950"/>
      <c r="JAV1" s="950"/>
      <c r="JAW1" s="950"/>
      <c r="JAX1" s="950"/>
      <c r="JAY1" s="950"/>
      <c r="JAZ1" s="950"/>
      <c r="JBA1" s="950"/>
      <c r="JBB1" s="950"/>
      <c r="JBC1" s="950"/>
      <c r="JBD1" s="950"/>
      <c r="JBE1" s="950"/>
      <c r="JBF1" s="950"/>
      <c r="JBG1" s="950"/>
      <c r="JBH1" s="950"/>
      <c r="JBI1" s="950"/>
      <c r="JBJ1" s="950"/>
      <c r="JBK1" s="950"/>
      <c r="JBL1" s="950"/>
      <c r="JBM1" s="950"/>
      <c r="JBN1" s="950"/>
      <c r="JBO1" s="950"/>
      <c r="JBP1" s="950"/>
      <c r="JBQ1" s="950"/>
      <c r="JBR1" s="950"/>
      <c r="JBS1" s="950"/>
      <c r="JBT1" s="950"/>
      <c r="JBU1" s="950"/>
      <c r="JBV1" s="950"/>
      <c r="JBW1" s="950"/>
      <c r="JBX1" s="950"/>
      <c r="JBY1" s="950"/>
      <c r="JBZ1" s="950"/>
      <c r="JCA1" s="950"/>
      <c r="JCB1" s="950"/>
      <c r="JCC1" s="950"/>
      <c r="JCD1" s="950"/>
      <c r="JCE1" s="950"/>
      <c r="JCF1" s="950"/>
      <c r="JCG1" s="950"/>
      <c r="JCH1" s="950"/>
      <c r="JCI1" s="950"/>
      <c r="JCJ1" s="950"/>
      <c r="JCK1" s="950"/>
      <c r="JCL1" s="950"/>
      <c r="JCM1" s="950"/>
      <c r="JCN1" s="950"/>
      <c r="JCO1" s="950"/>
      <c r="JCP1" s="950"/>
      <c r="JCQ1" s="950"/>
      <c r="JCR1" s="950"/>
      <c r="JCS1" s="950"/>
      <c r="JCT1" s="950"/>
      <c r="JCU1" s="950"/>
      <c r="JCV1" s="950"/>
      <c r="JCW1" s="950"/>
      <c r="JCX1" s="950"/>
      <c r="JCY1" s="950"/>
      <c r="JCZ1" s="950"/>
      <c r="JDA1" s="950"/>
      <c r="JDB1" s="950"/>
      <c r="JDC1" s="950"/>
      <c r="JDD1" s="950"/>
      <c r="JDE1" s="950"/>
      <c r="JDF1" s="950"/>
      <c r="JDG1" s="950"/>
      <c r="JDH1" s="950"/>
      <c r="JDI1" s="950"/>
      <c r="JDJ1" s="950"/>
      <c r="JDK1" s="950"/>
      <c r="JDL1" s="950"/>
      <c r="JDM1" s="950"/>
      <c r="JDN1" s="950"/>
      <c r="JDO1" s="950"/>
      <c r="JDP1" s="950"/>
      <c r="JDQ1" s="950"/>
      <c r="JDR1" s="950"/>
      <c r="JDS1" s="950"/>
      <c r="JDT1" s="950"/>
      <c r="JDU1" s="950"/>
      <c r="JDV1" s="950"/>
      <c r="JDW1" s="950"/>
      <c r="JDX1" s="950"/>
      <c r="JDY1" s="950"/>
      <c r="JDZ1" s="950"/>
      <c r="JEA1" s="950"/>
      <c r="JEB1" s="950"/>
      <c r="JEC1" s="950"/>
      <c r="JED1" s="950"/>
      <c r="JEE1" s="950"/>
      <c r="JEF1" s="950"/>
      <c r="JEG1" s="950"/>
      <c r="JEH1" s="950"/>
      <c r="JEI1" s="950"/>
      <c r="JEJ1" s="950"/>
      <c r="JEK1" s="950"/>
      <c r="JEL1" s="950"/>
      <c r="JEM1" s="950"/>
      <c r="JEN1" s="950"/>
      <c r="JEO1" s="950"/>
      <c r="JEP1" s="950"/>
      <c r="JEQ1" s="950"/>
      <c r="JER1" s="950"/>
      <c r="JES1" s="950"/>
      <c r="JET1" s="950"/>
      <c r="JEU1" s="950"/>
      <c r="JEV1" s="950"/>
      <c r="JEW1" s="950"/>
      <c r="JEX1" s="950"/>
      <c r="JEY1" s="950"/>
      <c r="JEZ1" s="950"/>
      <c r="JFA1" s="950"/>
      <c r="JFB1" s="950"/>
      <c r="JFC1" s="950"/>
      <c r="JFD1" s="950"/>
      <c r="JFE1" s="950"/>
      <c r="JFF1" s="950"/>
      <c r="JFG1" s="950"/>
      <c r="JFH1" s="950"/>
      <c r="JFI1" s="950"/>
      <c r="JFJ1" s="950"/>
      <c r="JFK1" s="950"/>
      <c r="JFL1" s="950"/>
      <c r="JFM1" s="950"/>
      <c r="JFN1" s="950"/>
      <c r="JFO1" s="950"/>
      <c r="JFP1" s="950"/>
      <c r="JFQ1" s="950"/>
      <c r="JFR1" s="950"/>
      <c r="JFS1" s="950"/>
      <c r="JFT1" s="950"/>
      <c r="JFU1" s="950"/>
      <c r="JFV1" s="950"/>
      <c r="JFW1" s="950"/>
      <c r="JFX1" s="950"/>
      <c r="JFY1" s="950"/>
      <c r="JFZ1" s="950"/>
      <c r="JGA1" s="950"/>
      <c r="JGB1" s="950"/>
      <c r="JGC1" s="950"/>
      <c r="JGD1" s="950"/>
      <c r="JGE1" s="950"/>
      <c r="JGF1" s="950"/>
      <c r="JGG1" s="950"/>
      <c r="JGH1" s="950"/>
      <c r="JGI1" s="950"/>
      <c r="JGJ1" s="950"/>
      <c r="JGK1" s="950"/>
      <c r="JGL1" s="950"/>
      <c r="JGM1" s="950"/>
      <c r="JGN1" s="950"/>
      <c r="JGO1" s="950"/>
      <c r="JGP1" s="950"/>
      <c r="JGQ1" s="950"/>
      <c r="JGR1" s="950"/>
      <c r="JGS1" s="950"/>
      <c r="JGT1" s="950"/>
      <c r="JGU1" s="950"/>
      <c r="JGV1" s="950"/>
      <c r="JGW1" s="950"/>
      <c r="JGX1" s="950"/>
      <c r="JGY1" s="950"/>
      <c r="JGZ1" s="950"/>
      <c r="JHA1" s="950"/>
      <c r="JHB1" s="950"/>
      <c r="JHC1" s="950"/>
      <c r="JHD1" s="950"/>
      <c r="JHE1" s="950"/>
      <c r="JHF1" s="950"/>
      <c r="JHG1" s="950"/>
      <c r="JHH1" s="950"/>
      <c r="JHI1" s="950"/>
      <c r="JHJ1" s="950"/>
      <c r="JHK1" s="950"/>
      <c r="JHL1" s="950"/>
      <c r="JHM1" s="950"/>
      <c r="JHN1" s="950"/>
      <c r="JHO1" s="950"/>
      <c r="JHP1" s="950"/>
      <c r="JHQ1" s="950"/>
      <c r="JHR1" s="950"/>
      <c r="JHS1" s="950"/>
      <c r="JHT1" s="950"/>
      <c r="JHU1" s="950"/>
      <c r="JHV1" s="950"/>
      <c r="JHW1" s="950"/>
      <c r="JHX1" s="950"/>
      <c r="JHY1" s="950"/>
      <c r="JHZ1" s="950"/>
      <c r="JIA1" s="950"/>
      <c r="JIB1" s="950"/>
      <c r="JIC1" s="950"/>
      <c r="JID1" s="950"/>
      <c r="JIE1" s="950"/>
      <c r="JIF1" s="950"/>
      <c r="JIG1" s="950"/>
      <c r="JIH1" s="950"/>
      <c r="JII1" s="950"/>
      <c r="JIJ1" s="950"/>
      <c r="JIK1" s="950"/>
      <c r="JIL1" s="950"/>
      <c r="JIM1" s="950"/>
      <c r="JIN1" s="950"/>
      <c r="JIO1" s="950"/>
      <c r="JIP1" s="950"/>
      <c r="JIQ1" s="950"/>
      <c r="JIR1" s="950"/>
      <c r="JIS1" s="950"/>
      <c r="JIT1" s="950"/>
      <c r="JIU1" s="950"/>
      <c r="JIV1" s="950"/>
      <c r="JIW1" s="950"/>
      <c r="JIX1" s="950"/>
      <c r="JIY1" s="950"/>
      <c r="JIZ1" s="950"/>
      <c r="JJA1" s="950"/>
      <c r="JJB1" s="950"/>
      <c r="JJC1" s="950"/>
      <c r="JJD1" s="950"/>
      <c r="JJE1" s="950"/>
      <c r="JJF1" s="950"/>
      <c r="JJG1" s="950"/>
      <c r="JJH1" s="950"/>
      <c r="JJI1" s="950"/>
      <c r="JJJ1" s="950"/>
      <c r="JJK1" s="950"/>
      <c r="JJL1" s="950"/>
      <c r="JJM1" s="950"/>
      <c r="JJN1" s="950"/>
      <c r="JJO1" s="950"/>
      <c r="JJP1" s="950"/>
      <c r="JJQ1" s="950"/>
      <c r="JJR1" s="950"/>
      <c r="JJS1" s="950"/>
      <c r="JJT1" s="950"/>
      <c r="JJU1" s="950"/>
      <c r="JJV1" s="950"/>
      <c r="JJW1" s="950"/>
      <c r="JJX1" s="950"/>
      <c r="JJY1" s="950"/>
      <c r="JJZ1" s="950"/>
      <c r="JKA1" s="950"/>
      <c r="JKB1" s="950"/>
      <c r="JKC1" s="950"/>
      <c r="JKD1" s="950"/>
      <c r="JKE1" s="950"/>
      <c r="JKF1" s="950"/>
      <c r="JKG1" s="950"/>
      <c r="JKH1" s="950"/>
      <c r="JKI1" s="950"/>
      <c r="JKJ1" s="950"/>
      <c r="JKK1" s="950"/>
      <c r="JKL1" s="950"/>
      <c r="JKM1" s="950"/>
      <c r="JKN1" s="950"/>
      <c r="JKO1" s="950"/>
      <c r="JKP1" s="950"/>
      <c r="JKQ1" s="950"/>
      <c r="JKR1" s="950"/>
      <c r="JKS1" s="950"/>
      <c r="JKT1" s="950"/>
      <c r="JKU1" s="950"/>
      <c r="JKV1" s="950"/>
      <c r="JKW1" s="950"/>
      <c r="JKX1" s="950"/>
      <c r="JKY1" s="950"/>
      <c r="JKZ1" s="950"/>
      <c r="JLA1" s="950"/>
      <c r="JLB1" s="950"/>
      <c r="JLC1" s="950"/>
      <c r="JLD1" s="950"/>
      <c r="JLE1" s="950"/>
      <c r="JLF1" s="950"/>
      <c r="JLG1" s="950"/>
      <c r="JLH1" s="950"/>
      <c r="JLI1" s="950"/>
      <c r="JLJ1" s="950"/>
      <c r="JLK1" s="950"/>
      <c r="JLL1" s="950"/>
      <c r="JLM1" s="950"/>
      <c r="JLN1" s="950"/>
      <c r="JLO1" s="950"/>
      <c r="JLP1" s="950"/>
      <c r="JLQ1" s="950"/>
      <c r="JLR1" s="950"/>
      <c r="JLS1" s="950"/>
      <c r="JLT1" s="950"/>
      <c r="JLU1" s="950"/>
      <c r="JLV1" s="950"/>
      <c r="JLW1" s="950"/>
      <c r="JLX1" s="950"/>
      <c r="JLY1" s="950"/>
      <c r="JLZ1" s="950"/>
      <c r="JMA1" s="950"/>
      <c r="JMB1" s="950"/>
      <c r="JMC1" s="950"/>
      <c r="JMD1" s="950"/>
      <c r="JME1" s="950"/>
      <c r="JMF1" s="950"/>
      <c r="JMG1" s="950"/>
      <c r="JMH1" s="950"/>
      <c r="JMI1" s="950"/>
      <c r="JMJ1" s="950"/>
      <c r="JMK1" s="950"/>
      <c r="JML1" s="950"/>
      <c r="JMM1" s="950"/>
      <c r="JMN1" s="950"/>
      <c r="JMO1" s="950"/>
      <c r="JMP1" s="950"/>
      <c r="JMQ1" s="950"/>
      <c r="JMR1" s="950"/>
      <c r="JMS1" s="950"/>
      <c r="JMT1" s="950"/>
      <c r="JMU1" s="950"/>
      <c r="JMV1" s="950"/>
      <c r="JMW1" s="950"/>
      <c r="JMX1" s="950"/>
      <c r="JMY1" s="950"/>
      <c r="JMZ1" s="950"/>
      <c r="JNA1" s="950"/>
      <c r="JNB1" s="950"/>
      <c r="JNC1" s="950"/>
      <c r="JND1" s="950"/>
      <c r="JNE1" s="950"/>
      <c r="JNF1" s="950"/>
      <c r="JNG1" s="950"/>
      <c r="JNH1" s="950"/>
      <c r="JNI1" s="950"/>
      <c r="JNJ1" s="950"/>
      <c r="JNK1" s="950"/>
      <c r="JNL1" s="950"/>
      <c r="JNM1" s="950"/>
      <c r="JNN1" s="950"/>
      <c r="JNO1" s="950"/>
      <c r="JNP1" s="950"/>
      <c r="JNQ1" s="950"/>
      <c r="JNR1" s="950"/>
      <c r="JNS1" s="950"/>
      <c r="JNT1" s="950"/>
      <c r="JNU1" s="950"/>
      <c r="JNV1" s="950"/>
      <c r="JNW1" s="950"/>
      <c r="JNX1" s="950"/>
      <c r="JNY1" s="950"/>
      <c r="JNZ1" s="950"/>
      <c r="JOA1" s="950"/>
      <c r="JOB1" s="950"/>
      <c r="JOC1" s="950"/>
      <c r="JOD1" s="950"/>
      <c r="JOE1" s="950"/>
      <c r="JOF1" s="950"/>
      <c r="JOG1" s="950"/>
      <c r="JOH1" s="950"/>
      <c r="JOI1" s="950"/>
      <c r="JOJ1" s="950"/>
      <c r="JOK1" s="950"/>
      <c r="JOL1" s="950"/>
      <c r="JOM1" s="950"/>
      <c r="JON1" s="950"/>
      <c r="JOO1" s="950"/>
      <c r="JOP1" s="950"/>
      <c r="JOQ1" s="950"/>
      <c r="JOR1" s="950"/>
      <c r="JOS1" s="950"/>
      <c r="JOT1" s="950"/>
      <c r="JOU1" s="950"/>
      <c r="JOV1" s="950"/>
      <c r="JOW1" s="950"/>
      <c r="JOX1" s="950"/>
      <c r="JOY1" s="950"/>
      <c r="JOZ1" s="950"/>
      <c r="JPA1" s="950"/>
      <c r="JPB1" s="950"/>
      <c r="JPC1" s="950"/>
      <c r="JPD1" s="950"/>
      <c r="JPE1" s="950"/>
      <c r="JPF1" s="950"/>
      <c r="JPG1" s="950"/>
      <c r="JPH1" s="950"/>
      <c r="JPI1" s="950"/>
      <c r="JPJ1" s="950"/>
      <c r="JPK1" s="950"/>
      <c r="JPL1" s="950"/>
      <c r="JPM1" s="950"/>
      <c r="JPN1" s="950"/>
      <c r="JPO1" s="950"/>
      <c r="JPP1" s="950"/>
      <c r="JPQ1" s="950"/>
      <c r="JPR1" s="950"/>
      <c r="JPS1" s="950"/>
      <c r="JPT1" s="950"/>
      <c r="JPU1" s="950"/>
      <c r="JPV1" s="950"/>
      <c r="JPW1" s="950"/>
      <c r="JPX1" s="950"/>
      <c r="JPY1" s="950"/>
      <c r="JPZ1" s="950"/>
      <c r="JQA1" s="950"/>
      <c r="JQB1" s="950"/>
      <c r="JQC1" s="950"/>
      <c r="JQD1" s="950"/>
      <c r="JQE1" s="950"/>
      <c r="JQF1" s="950"/>
      <c r="JQG1" s="950"/>
      <c r="JQH1" s="950"/>
      <c r="JQI1" s="950"/>
      <c r="JQJ1" s="950"/>
      <c r="JQK1" s="950"/>
      <c r="JQL1" s="950"/>
      <c r="JQM1" s="950"/>
      <c r="JQN1" s="950"/>
      <c r="JQO1" s="950"/>
      <c r="JQP1" s="950"/>
      <c r="JQQ1" s="950"/>
      <c r="JQR1" s="950"/>
      <c r="JQS1" s="950"/>
      <c r="JQT1" s="950"/>
      <c r="JQU1" s="950"/>
      <c r="JQV1" s="950"/>
      <c r="JQW1" s="950"/>
      <c r="JQX1" s="950"/>
      <c r="JQY1" s="950"/>
      <c r="JQZ1" s="950"/>
      <c r="JRA1" s="950"/>
      <c r="JRB1" s="950"/>
      <c r="JRC1" s="950"/>
      <c r="JRD1" s="950"/>
      <c r="JRE1" s="950"/>
      <c r="JRF1" s="950"/>
      <c r="JRG1" s="950"/>
      <c r="JRH1" s="950"/>
      <c r="JRI1" s="950"/>
      <c r="JRJ1" s="950"/>
      <c r="JRK1" s="950"/>
      <c r="JRL1" s="950"/>
      <c r="JRM1" s="950"/>
      <c r="JRN1" s="950"/>
      <c r="JRO1" s="950"/>
      <c r="JRP1" s="950"/>
      <c r="JRQ1" s="950"/>
      <c r="JRR1" s="950"/>
      <c r="JRS1" s="950"/>
      <c r="JRT1" s="950"/>
      <c r="JRU1" s="950"/>
      <c r="JRV1" s="950"/>
      <c r="JRW1" s="950"/>
      <c r="JRX1" s="950"/>
      <c r="JRY1" s="950"/>
      <c r="JRZ1" s="950"/>
      <c r="JSA1" s="950"/>
      <c r="JSB1" s="950"/>
      <c r="JSC1" s="950"/>
      <c r="JSD1" s="950"/>
      <c r="JSE1" s="950"/>
      <c r="JSF1" s="950"/>
      <c r="JSG1" s="950"/>
      <c r="JSH1" s="950"/>
      <c r="JSI1" s="950"/>
      <c r="JSJ1" s="950"/>
      <c r="JSK1" s="950"/>
      <c r="JSL1" s="950"/>
      <c r="JSM1" s="950"/>
      <c r="JSN1" s="950"/>
      <c r="JSO1" s="950"/>
      <c r="JSP1" s="950"/>
      <c r="JSQ1" s="950"/>
      <c r="JSR1" s="950"/>
      <c r="JSS1" s="950"/>
      <c r="JST1" s="950"/>
      <c r="JSU1" s="950"/>
      <c r="JSV1" s="950"/>
      <c r="JSW1" s="950"/>
      <c r="JSX1" s="950"/>
      <c r="JSY1" s="950"/>
      <c r="JSZ1" s="950"/>
      <c r="JTA1" s="950"/>
      <c r="JTB1" s="950"/>
      <c r="JTC1" s="950"/>
      <c r="JTD1" s="950"/>
      <c r="JTE1" s="950"/>
      <c r="JTF1" s="950"/>
      <c r="JTG1" s="950"/>
      <c r="JTH1" s="950"/>
      <c r="JTI1" s="950"/>
      <c r="JTJ1" s="950"/>
      <c r="JTK1" s="950"/>
      <c r="JTL1" s="950"/>
      <c r="JTM1" s="950"/>
      <c r="JTN1" s="950"/>
      <c r="JTO1" s="950"/>
      <c r="JTP1" s="950"/>
      <c r="JTQ1" s="950"/>
      <c r="JTR1" s="950"/>
      <c r="JTS1" s="950"/>
      <c r="JTT1" s="950"/>
      <c r="JTU1" s="950"/>
      <c r="JTV1" s="950"/>
      <c r="JTW1" s="950"/>
      <c r="JTX1" s="950"/>
      <c r="JTY1" s="950"/>
      <c r="JTZ1" s="950"/>
      <c r="JUA1" s="950"/>
      <c r="JUB1" s="950"/>
      <c r="JUC1" s="950"/>
      <c r="JUD1" s="950"/>
      <c r="JUE1" s="950"/>
      <c r="JUF1" s="950"/>
      <c r="JUG1" s="950"/>
      <c r="JUH1" s="950"/>
      <c r="JUI1" s="950"/>
      <c r="JUJ1" s="950"/>
      <c r="JUK1" s="950"/>
      <c r="JUL1" s="950"/>
      <c r="JUM1" s="950"/>
      <c r="JUN1" s="950"/>
      <c r="JUO1" s="950"/>
      <c r="JUP1" s="950"/>
      <c r="JUQ1" s="950"/>
      <c r="JUR1" s="950"/>
      <c r="JUS1" s="950"/>
      <c r="JUT1" s="950"/>
      <c r="JUU1" s="950"/>
      <c r="JUV1" s="950"/>
      <c r="JUW1" s="950"/>
      <c r="JUX1" s="950"/>
      <c r="JUY1" s="950"/>
      <c r="JUZ1" s="950"/>
      <c r="JVA1" s="950"/>
      <c r="JVB1" s="950"/>
      <c r="JVC1" s="950"/>
      <c r="JVD1" s="950"/>
      <c r="JVE1" s="950"/>
      <c r="JVF1" s="950"/>
      <c r="JVG1" s="950"/>
      <c r="JVH1" s="950"/>
      <c r="JVI1" s="950"/>
      <c r="JVJ1" s="950"/>
      <c r="JVK1" s="950"/>
      <c r="JVL1" s="950"/>
      <c r="JVM1" s="950"/>
      <c r="JVN1" s="950"/>
      <c r="JVO1" s="950"/>
      <c r="JVP1" s="950"/>
      <c r="JVQ1" s="950"/>
      <c r="JVR1" s="950"/>
      <c r="JVS1" s="950"/>
      <c r="JVT1" s="950"/>
      <c r="JVU1" s="950"/>
      <c r="JVV1" s="950"/>
      <c r="JVW1" s="950"/>
      <c r="JVX1" s="950"/>
      <c r="JVY1" s="950"/>
      <c r="JVZ1" s="950"/>
      <c r="JWA1" s="950"/>
      <c r="JWB1" s="950"/>
      <c r="JWC1" s="950"/>
      <c r="JWD1" s="950"/>
      <c r="JWE1" s="950"/>
      <c r="JWF1" s="950"/>
      <c r="JWG1" s="950"/>
      <c r="JWH1" s="950"/>
      <c r="JWI1" s="950"/>
      <c r="JWJ1" s="950"/>
      <c r="JWK1" s="950"/>
      <c r="JWL1" s="950"/>
      <c r="JWM1" s="950"/>
      <c r="JWN1" s="950"/>
      <c r="JWO1" s="950"/>
      <c r="JWP1" s="950"/>
      <c r="JWQ1" s="950"/>
      <c r="JWR1" s="950"/>
      <c r="JWS1" s="950"/>
      <c r="JWT1" s="950"/>
      <c r="JWU1" s="950"/>
      <c r="JWV1" s="950"/>
      <c r="JWW1" s="950"/>
      <c r="JWX1" s="950"/>
      <c r="JWY1" s="950"/>
      <c r="JWZ1" s="950"/>
      <c r="JXA1" s="950"/>
      <c r="JXB1" s="950"/>
      <c r="JXC1" s="950"/>
      <c r="JXD1" s="950"/>
      <c r="JXE1" s="950"/>
      <c r="JXF1" s="950"/>
      <c r="JXG1" s="950"/>
      <c r="JXH1" s="950"/>
      <c r="JXI1" s="950"/>
      <c r="JXJ1" s="950"/>
      <c r="JXK1" s="950"/>
      <c r="JXL1" s="950"/>
      <c r="JXM1" s="950"/>
      <c r="JXN1" s="950"/>
      <c r="JXO1" s="950"/>
      <c r="JXP1" s="950"/>
      <c r="JXQ1" s="950"/>
      <c r="JXR1" s="950"/>
      <c r="JXS1" s="950"/>
      <c r="JXT1" s="950"/>
      <c r="JXU1" s="950"/>
      <c r="JXV1" s="950"/>
      <c r="JXW1" s="950"/>
      <c r="JXX1" s="950"/>
      <c r="JXY1" s="950"/>
      <c r="JXZ1" s="950"/>
      <c r="JYA1" s="950"/>
      <c r="JYB1" s="950"/>
      <c r="JYC1" s="950"/>
      <c r="JYD1" s="950"/>
      <c r="JYE1" s="950"/>
      <c r="JYF1" s="950"/>
      <c r="JYG1" s="950"/>
      <c r="JYH1" s="950"/>
      <c r="JYI1" s="950"/>
      <c r="JYJ1" s="950"/>
      <c r="JYK1" s="950"/>
      <c r="JYL1" s="950"/>
      <c r="JYM1" s="950"/>
      <c r="JYN1" s="950"/>
      <c r="JYO1" s="950"/>
      <c r="JYP1" s="950"/>
      <c r="JYQ1" s="950"/>
      <c r="JYR1" s="950"/>
      <c r="JYS1" s="950"/>
      <c r="JYT1" s="950"/>
      <c r="JYU1" s="950"/>
      <c r="JYV1" s="950"/>
      <c r="JYW1" s="950"/>
      <c r="JYX1" s="950"/>
      <c r="JYY1" s="950"/>
      <c r="JYZ1" s="950"/>
      <c r="JZA1" s="950"/>
      <c r="JZB1" s="950"/>
      <c r="JZC1" s="950"/>
      <c r="JZD1" s="950"/>
      <c r="JZE1" s="950"/>
      <c r="JZF1" s="950"/>
      <c r="JZG1" s="950"/>
      <c r="JZH1" s="950"/>
      <c r="JZI1" s="950"/>
      <c r="JZJ1" s="950"/>
      <c r="JZK1" s="950"/>
      <c r="JZL1" s="950"/>
      <c r="JZM1" s="950"/>
      <c r="JZN1" s="950"/>
      <c r="JZO1" s="950"/>
      <c r="JZP1" s="950"/>
      <c r="JZQ1" s="950"/>
      <c r="JZR1" s="950"/>
      <c r="JZS1" s="950"/>
      <c r="JZT1" s="950"/>
      <c r="JZU1" s="950"/>
      <c r="JZV1" s="950"/>
      <c r="JZW1" s="950"/>
      <c r="JZX1" s="950"/>
      <c r="JZY1" s="950"/>
      <c r="JZZ1" s="950"/>
      <c r="KAA1" s="950"/>
      <c r="KAB1" s="950"/>
      <c r="KAC1" s="950"/>
      <c r="KAD1" s="950"/>
      <c r="KAE1" s="950"/>
      <c r="KAF1" s="950"/>
      <c r="KAG1" s="950"/>
      <c r="KAH1" s="950"/>
      <c r="KAI1" s="950"/>
      <c r="KAJ1" s="950"/>
      <c r="KAK1" s="950"/>
      <c r="KAL1" s="950"/>
      <c r="KAM1" s="950"/>
      <c r="KAN1" s="950"/>
      <c r="KAO1" s="950"/>
      <c r="KAP1" s="950"/>
      <c r="KAQ1" s="950"/>
      <c r="KAR1" s="950"/>
      <c r="KAS1" s="950"/>
      <c r="KAT1" s="950"/>
      <c r="KAU1" s="950"/>
      <c r="KAV1" s="950"/>
      <c r="KAW1" s="950"/>
      <c r="KAX1" s="950"/>
      <c r="KAY1" s="950"/>
      <c r="KAZ1" s="950"/>
      <c r="KBA1" s="950"/>
      <c r="KBB1" s="950"/>
      <c r="KBC1" s="950"/>
      <c r="KBD1" s="950"/>
      <c r="KBE1" s="950"/>
      <c r="KBF1" s="950"/>
      <c r="KBG1" s="950"/>
      <c r="KBH1" s="950"/>
      <c r="KBI1" s="950"/>
      <c r="KBJ1" s="950"/>
      <c r="KBK1" s="950"/>
      <c r="KBL1" s="950"/>
      <c r="KBM1" s="950"/>
      <c r="KBN1" s="950"/>
      <c r="KBO1" s="950"/>
      <c r="KBP1" s="950"/>
      <c r="KBQ1" s="950"/>
      <c r="KBR1" s="950"/>
      <c r="KBS1" s="950"/>
      <c r="KBT1" s="950"/>
      <c r="KBU1" s="950"/>
      <c r="KBV1" s="950"/>
      <c r="KBW1" s="950"/>
      <c r="KBX1" s="950"/>
      <c r="KBY1" s="950"/>
      <c r="KBZ1" s="950"/>
      <c r="KCA1" s="950"/>
      <c r="KCB1" s="950"/>
      <c r="KCC1" s="950"/>
      <c r="KCD1" s="950"/>
      <c r="KCE1" s="950"/>
      <c r="KCF1" s="950"/>
      <c r="KCG1" s="950"/>
      <c r="KCH1" s="950"/>
      <c r="KCI1" s="950"/>
      <c r="KCJ1" s="950"/>
      <c r="KCK1" s="950"/>
      <c r="KCL1" s="950"/>
      <c r="KCM1" s="950"/>
      <c r="KCN1" s="950"/>
      <c r="KCO1" s="950"/>
      <c r="KCP1" s="950"/>
      <c r="KCQ1" s="950"/>
      <c r="KCR1" s="950"/>
      <c r="KCS1" s="950"/>
      <c r="KCT1" s="950"/>
      <c r="KCU1" s="950"/>
      <c r="KCV1" s="950"/>
      <c r="KCW1" s="950"/>
      <c r="KCX1" s="950"/>
      <c r="KCY1" s="950"/>
      <c r="KCZ1" s="950"/>
      <c r="KDA1" s="950"/>
      <c r="KDB1" s="950"/>
      <c r="KDC1" s="950"/>
      <c r="KDD1" s="950"/>
      <c r="KDE1" s="950"/>
      <c r="KDF1" s="950"/>
      <c r="KDG1" s="950"/>
      <c r="KDH1" s="950"/>
      <c r="KDI1" s="950"/>
      <c r="KDJ1" s="950"/>
      <c r="KDK1" s="950"/>
      <c r="KDL1" s="950"/>
      <c r="KDM1" s="950"/>
      <c r="KDN1" s="950"/>
      <c r="KDO1" s="950"/>
      <c r="KDP1" s="950"/>
      <c r="KDQ1" s="950"/>
      <c r="KDR1" s="950"/>
      <c r="KDS1" s="950"/>
      <c r="KDT1" s="950"/>
      <c r="KDU1" s="950"/>
      <c r="KDV1" s="950"/>
      <c r="KDW1" s="950"/>
      <c r="KDX1" s="950"/>
      <c r="KDY1" s="950"/>
      <c r="KDZ1" s="950"/>
      <c r="KEA1" s="950"/>
      <c r="KEB1" s="950"/>
      <c r="KEC1" s="950"/>
      <c r="KED1" s="950"/>
      <c r="KEE1" s="950"/>
      <c r="KEF1" s="950"/>
      <c r="KEG1" s="950"/>
      <c r="KEH1" s="950"/>
      <c r="KEI1" s="950"/>
      <c r="KEJ1" s="950"/>
      <c r="KEK1" s="950"/>
      <c r="KEL1" s="950"/>
      <c r="KEM1" s="950"/>
      <c r="KEN1" s="950"/>
      <c r="KEO1" s="950"/>
      <c r="KEP1" s="950"/>
      <c r="KEQ1" s="950"/>
      <c r="KER1" s="950"/>
      <c r="KES1" s="950"/>
      <c r="KET1" s="950"/>
      <c r="KEU1" s="950"/>
      <c r="KEV1" s="950"/>
      <c r="KEW1" s="950"/>
      <c r="KEX1" s="950"/>
      <c r="KEY1" s="950"/>
      <c r="KEZ1" s="950"/>
      <c r="KFA1" s="950"/>
      <c r="KFB1" s="950"/>
      <c r="KFC1" s="950"/>
      <c r="KFD1" s="950"/>
      <c r="KFE1" s="950"/>
      <c r="KFF1" s="950"/>
      <c r="KFG1" s="950"/>
      <c r="KFH1" s="950"/>
      <c r="KFI1" s="950"/>
      <c r="KFJ1" s="950"/>
      <c r="KFK1" s="950"/>
      <c r="KFL1" s="950"/>
      <c r="KFM1" s="950"/>
      <c r="KFN1" s="950"/>
      <c r="KFO1" s="950"/>
      <c r="KFP1" s="950"/>
      <c r="KFQ1" s="950"/>
      <c r="KFR1" s="950"/>
      <c r="KFS1" s="950"/>
      <c r="KFT1" s="950"/>
      <c r="KFU1" s="950"/>
      <c r="KFV1" s="950"/>
      <c r="KFW1" s="950"/>
      <c r="KFX1" s="950"/>
      <c r="KFY1" s="950"/>
      <c r="KFZ1" s="950"/>
      <c r="KGA1" s="950"/>
      <c r="KGB1" s="950"/>
      <c r="KGC1" s="950"/>
      <c r="KGD1" s="950"/>
      <c r="KGE1" s="950"/>
      <c r="KGF1" s="950"/>
      <c r="KGG1" s="950"/>
      <c r="KGH1" s="950"/>
      <c r="KGI1" s="950"/>
      <c r="KGJ1" s="950"/>
      <c r="KGK1" s="950"/>
      <c r="KGL1" s="950"/>
      <c r="KGM1" s="950"/>
      <c r="KGN1" s="950"/>
      <c r="KGO1" s="950"/>
      <c r="KGP1" s="950"/>
      <c r="KGQ1" s="950"/>
      <c r="KGR1" s="950"/>
      <c r="KGS1" s="950"/>
      <c r="KGT1" s="950"/>
      <c r="KGU1" s="950"/>
      <c r="KGV1" s="950"/>
      <c r="KGW1" s="950"/>
      <c r="KGX1" s="950"/>
      <c r="KGY1" s="950"/>
      <c r="KGZ1" s="950"/>
      <c r="KHA1" s="950"/>
      <c r="KHB1" s="950"/>
      <c r="KHC1" s="950"/>
      <c r="KHD1" s="950"/>
      <c r="KHE1" s="950"/>
      <c r="KHF1" s="950"/>
      <c r="KHG1" s="950"/>
      <c r="KHH1" s="950"/>
      <c r="KHI1" s="950"/>
      <c r="KHJ1" s="950"/>
      <c r="KHK1" s="950"/>
      <c r="KHL1" s="950"/>
      <c r="KHM1" s="950"/>
      <c r="KHN1" s="950"/>
      <c r="KHO1" s="950"/>
      <c r="KHP1" s="950"/>
      <c r="KHQ1" s="950"/>
      <c r="KHR1" s="950"/>
      <c r="KHS1" s="950"/>
      <c r="KHT1" s="950"/>
      <c r="KHU1" s="950"/>
      <c r="KHV1" s="950"/>
      <c r="KHW1" s="950"/>
      <c r="KHX1" s="950"/>
      <c r="KHY1" s="950"/>
      <c r="KHZ1" s="950"/>
      <c r="KIA1" s="950"/>
      <c r="KIB1" s="950"/>
      <c r="KIC1" s="950"/>
      <c r="KID1" s="950"/>
      <c r="KIE1" s="950"/>
      <c r="KIF1" s="950"/>
      <c r="KIG1" s="950"/>
      <c r="KIH1" s="950"/>
      <c r="KII1" s="950"/>
      <c r="KIJ1" s="950"/>
      <c r="KIK1" s="950"/>
      <c r="KIL1" s="950"/>
      <c r="KIM1" s="950"/>
      <c r="KIN1" s="950"/>
      <c r="KIO1" s="950"/>
      <c r="KIP1" s="950"/>
      <c r="KIQ1" s="950"/>
      <c r="KIR1" s="950"/>
      <c r="KIS1" s="950"/>
      <c r="KIT1" s="950"/>
      <c r="KIU1" s="950"/>
      <c r="KIV1" s="950"/>
      <c r="KIW1" s="950"/>
      <c r="KIX1" s="950"/>
      <c r="KIY1" s="950"/>
      <c r="KIZ1" s="950"/>
      <c r="KJA1" s="950"/>
      <c r="KJB1" s="950"/>
      <c r="KJC1" s="950"/>
      <c r="KJD1" s="950"/>
      <c r="KJE1" s="950"/>
      <c r="KJF1" s="950"/>
      <c r="KJG1" s="950"/>
      <c r="KJH1" s="950"/>
      <c r="KJI1" s="950"/>
      <c r="KJJ1" s="950"/>
      <c r="KJK1" s="950"/>
      <c r="KJL1" s="950"/>
      <c r="KJM1" s="950"/>
      <c r="KJN1" s="950"/>
      <c r="KJO1" s="950"/>
      <c r="KJP1" s="950"/>
      <c r="KJQ1" s="950"/>
      <c r="KJR1" s="950"/>
      <c r="KJS1" s="950"/>
      <c r="KJT1" s="950"/>
      <c r="KJU1" s="950"/>
      <c r="KJV1" s="950"/>
      <c r="KJW1" s="950"/>
      <c r="KJX1" s="950"/>
      <c r="KJY1" s="950"/>
      <c r="KJZ1" s="950"/>
      <c r="KKA1" s="950"/>
      <c r="KKB1" s="950"/>
      <c r="KKC1" s="950"/>
      <c r="KKD1" s="950"/>
      <c r="KKE1" s="950"/>
      <c r="KKF1" s="950"/>
      <c r="KKG1" s="950"/>
      <c r="KKH1" s="950"/>
      <c r="KKI1" s="950"/>
      <c r="KKJ1" s="950"/>
      <c r="KKK1" s="950"/>
      <c r="KKL1" s="950"/>
      <c r="KKM1" s="950"/>
      <c r="KKN1" s="950"/>
      <c r="KKO1" s="950"/>
      <c r="KKP1" s="950"/>
      <c r="KKQ1" s="950"/>
      <c r="KKR1" s="950"/>
      <c r="KKS1" s="950"/>
      <c r="KKT1" s="950"/>
      <c r="KKU1" s="950"/>
      <c r="KKV1" s="950"/>
      <c r="KKW1" s="950"/>
      <c r="KKX1" s="950"/>
      <c r="KKY1" s="950"/>
      <c r="KKZ1" s="950"/>
      <c r="KLA1" s="950"/>
      <c r="KLB1" s="950"/>
      <c r="KLC1" s="950"/>
      <c r="KLD1" s="950"/>
      <c r="KLE1" s="950"/>
      <c r="KLF1" s="950"/>
      <c r="KLG1" s="950"/>
      <c r="KLH1" s="950"/>
      <c r="KLI1" s="950"/>
      <c r="KLJ1" s="950"/>
      <c r="KLK1" s="950"/>
      <c r="KLL1" s="950"/>
      <c r="KLM1" s="950"/>
      <c r="KLN1" s="950"/>
      <c r="KLO1" s="950"/>
      <c r="KLP1" s="950"/>
      <c r="KLQ1" s="950"/>
      <c r="KLR1" s="950"/>
      <c r="KLS1" s="950"/>
      <c r="KLT1" s="950"/>
      <c r="KLU1" s="950"/>
      <c r="KLV1" s="950"/>
      <c r="KLW1" s="950"/>
      <c r="KLX1" s="950"/>
      <c r="KLY1" s="950"/>
      <c r="KLZ1" s="950"/>
      <c r="KMA1" s="950"/>
      <c r="KMB1" s="950"/>
      <c r="KMC1" s="950"/>
      <c r="KMD1" s="950"/>
      <c r="KME1" s="950"/>
      <c r="KMF1" s="950"/>
      <c r="KMG1" s="950"/>
      <c r="KMH1" s="950"/>
      <c r="KMI1" s="950"/>
      <c r="KMJ1" s="950"/>
      <c r="KMK1" s="950"/>
      <c r="KML1" s="950"/>
      <c r="KMM1" s="950"/>
      <c r="KMN1" s="950"/>
      <c r="KMO1" s="950"/>
      <c r="KMP1" s="950"/>
      <c r="KMQ1" s="950"/>
      <c r="KMR1" s="950"/>
      <c r="KMS1" s="950"/>
      <c r="KMT1" s="950"/>
      <c r="KMU1" s="950"/>
      <c r="KMV1" s="950"/>
      <c r="KMW1" s="950"/>
      <c r="KMX1" s="950"/>
      <c r="KMY1" s="950"/>
      <c r="KMZ1" s="950"/>
      <c r="KNA1" s="950"/>
      <c r="KNB1" s="950"/>
      <c r="KNC1" s="950"/>
      <c r="KND1" s="950"/>
      <c r="KNE1" s="950"/>
      <c r="KNF1" s="950"/>
      <c r="KNG1" s="950"/>
      <c r="KNH1" s="950"/>
      <c r="KNI1" s="950"/>
      <c r="KNJ1" s="950"/>
      <c r="KNK1" s="950"/>
      <c r="KNL1" s="950"/>
      <c r="KNM1" s="950"/>
      <c r="KNN1" s="950"/>
      <c r="KNO1" s="950"/>
      <c r="KNP1" s="950"/>
      <c r="KNQ1" s="950"/>
      <c r="KNR1" s="950"/>
      <c r="KNS1" s="950"/>
      <c r="KNT1" s="950"/>
      <c r="KNU1" s="950"/>
      <c r="KNV1" s="950"/>
      <c r="KNW1" s="950"/>
      <c r="KNX1" s="950"/>
      <c r="KNY1" s="950"/>
      <c r="KNZ1" s="950"/>
      <c r="KOA1" s="950"/>
      <c r="KOB1" s="950"/>
      <c r="KOC1" s="950"/>
      <c r="KOD1" s="950"/>
      <c r="KOE1" s="950"/>
      <c r="KOF1" s="950"/>
      <c r="KOG1" s="950"/>
      <c r="KOH1" s="950"/>
      <c r="KOI1" s="950"/>
      <c r="KOJ1" s="950"/>
      <c r="KOK1" s="950"/>
      <c r="KOL1" s="950"/>
      <c r="KOM1" s="950"/>
      <c r="KON1" s="950"/>
      <c r="KOO1" s="950"/>
      <c r="KOP1" s="950"/>
      <c r="KOQ1" s="950"/>
      <c r="KOR1" s="950"/>
      <c r="KOS1" s="950"/>
      <c r="KOT1" s="950"/>
      <c r="KOU1" s="950"/>
      <c r="KOV1" s="950"/>
      <c r="KOW1" s="950"/>
      <c r="KOX1" s="950"/>
      <c r="KOY1" s="950"/>
      <c r="KOZ1" s="950"/>
      <c r="KPA1" s="950"/>
      <c r="KPB1" s="950"/>
      <c r="KPC1" s="950"/>
      <c r="KPD1" s="950"/>
      <c r="KPE1" s="950"/>
      <c r="KPF1" s="950"/>
      <c r="KPG1" s="950"/>
      <c r="KPH1" s="950"/>
      <c r="KPI1" s="950"/>
      <c r="KPJ1" s="950"/>
      <c r="KPK1" s="950"/>
      <c r="KPL1" s="950"/>
      <c r="KPM1" s="950"/>
      <c r="KPN1" s="950"/>
      <c r="KPO1" s="950"/>
      <c r="KPP1" s="950"/>
      <c r="KPQ1" s="950"/>
      <c r="KPR1" s="950"/>
      <c r="KPS1" s="950"/>
      <c r="KPT1" s="950"/>
      <c r="KPU1" s="950"/>
      <c r="KPV1" s="950"/>
      <c r="KPW1" s="950"/>
      <c r="KPX1" s="950"/>
      <c r="KPY1" s="950"/>
      <c r="KPZ1" s="950"/>
      <c r="KQA1" s="950"/>
      <c r="KQB1" s="950"/>
      <c r="KQC1" s="950"/>
      <c r="KQD1" s="950"/>
      <c r="KQE1" s="950"/>
      <c r="KQF1" s="950"/>
      <c r="KQG1" s="950"/>
      <c r="KQH1" s="950"/>
      <c r="KQI1" s="950"/>
      <c r="KQJ1" s="950"/>
      <c r="KQK1" s="950"/>
      <c r="KQL1" s="950"/>
      <c r="KQM1" s="950"/>
      <c r="KQN1" s="950"/>
      <c r="KQO1" s="950"/>
      <c r="KQP1" s="950"/>
      <c r="KQQ1" s="950"/>
      <c r="KQR1" s="950"/>
      <c r="KQS1" s="950"/>
      <c r="KQT1" s="950"/>
      <c r="KQU1" s="950"/>
      <c r="KQV1" s="950"/>
      <c r="KQW1" s="950"/>
      <c r="KQX1" s="950"/>
      <c r="KQY1" s="950"/>
      <c r="KQZ1" s="950"/>
      <c r="KRA1" s="950"/>
      <c r="KRB1" s="950"/>
      <c r="KRC1" s="950"/>
      <c r="KRD1" s="950"/>
      <c r="KRE1" s="950"/>
      <c r="KRF1" s="950"/>
      <c r="KRG1" s="950"/>
      <c r="KRH1" s="950"/>
      <c r="KRI1" s="950"/>
      <c r="KRJ1" s="950"/>
      <c r="KRK1" s="950"/>
      <c r="KRL1" s="950"/>
      <c r="KRM1" s="950"/>
      <c r="KRN1" s="950"/>
      <c r="KRO1" s="950"/>
      <c r="KRP1" s="950"/>
      <c r="KRQ1" s="950"/>
      <c r="KRR1" s="950"/>
      <c r="KRS1" s="950"/>
      <c r="KRT1" s="950"/>
      <c r="KRU1" s="950"/>
      <c r="KRV1" s="950"/>
      <c r="KRW1" s="950"/>
      <c r="KRX1" s="950"/>
      <c r="KRY1" s="950"/>
      <c r="KRZ1" s="950"/>
      <c r="KSA1" s="950"/>
      <c r="KSB1" s="950"/>
      <c r="KSC1" s="950"/>
      <c r="KSD1" s="950"/>
      <c r="KSE1" s="950"/>
      <c r="KSF1" s="950"/>
      <c r="KSG1" s="950"/>
      <c r="KSH1" s="950"/>
      <c r="KSI1" s="950"/>
      <c r="KSJ1" s="950"/>
      <c r="KSK1" s="950"/>
      <c r="KSL1" s="950"/>
      <c r="KSM1" s="950"/>
      <c r="KSN1" s="950"/>
      <c r="KSO1" s="950"/>
      <c r="KSP1" s="950"/>
      <c r="KSQ1" s="950"/>
      <c r="KSR1" s="950"/>
      <c r="KSS1" s="950"/>
      <c r="KST1" s="950"/>
      <c r="KSU1" s="950"/>
      <c r="KSV1" s="950"/>
      <c r="KSW1" s="950"/>
      <c r="KSX1" s="950"/>
      <c r="KSY1" s="950"/>
      <c r="KSZ1" s="950"/>
      <c r="KTA1" s="950"/>
      <c r="KTB1" s="950"/>
      <c r="KTC1" s="950"/>
      <c r="KTD1" s="950"/>
      <c r="KTE1" s="950"/>
      <c r="KTF1" s="950"/>
      <c r="KTG1" s="950"/>
      <c r="KTH1" s="950"/>
      <c r="KTI1" s="950"/>
      <c r="KTJ1" s="950"/>
      <c r="KTK1" s="950"/>
      <c r="KTL1" s="950"/>
      <c r="KTM1" s="950"/>
      <c r="KTN1" s="950"/>
      <c r="KTO1" s="950"/>
      <c r="KTP1" s="950"/>
      <c r="KTQ1" s="950"/>
      <c r="KTR1" s="950"/>
      <c r="KTS1" s="950"/>
      <c r="KTT1" s="950"/>
      <c r="KTU1" s="950"/>
      <c r="KTV1" s="950"/>
      <c r="KTW1" s="950"/>
      <c r="KTX1" s="950"/>
      <c r="KTY1" s="950"/>
      <c r="KTZ1" s="950"/>
      <c r="KUA1" s="950"/>
      <c r="KUB1" s="950"/>
      <c r="KUC1" s="950"/>
      <c r="KUD1" s="950"/>
      <c r="KUE1" s="950"/>
      <c r="KUF1" s="950"/>
      <c r="KUG1" s="950"/>
      <c r="KUH1" s="950"/>
      <c r="KUI1" s="950"/>
      <c r="KUJ1" s="950"/>
      <c r="KUK1" s="950"/>
      <c r="KUL1" s="950"/>
      <c r="KUM1" s="950"/>
      <c r="KUN1" s="950"/>
      <c r="KUO1" s="950"/>
      <c r="KUP1" s="950"/>
      <c r="KUQ1" s="950"/>
      <c r="KUR1" s="950"/>
      <c r="KUS1" s="950"/>
      <c r="KUT1" s="950"/>
      <c r="KUU1" s="950"/>
      <c r="KUV1" s="950"/>
      <c r="KUW1" s="950"/>
      <c r="KUX1" s="950"/>
      <c r="KUY1" s="950"/>
      <c r="KUZ1" s="950"/>
      <c r="KVA1" s="950"/>
      <c r="KVB1" s="950"/>
      <c r="KVC1" s="950"/>
      <c r="KVD1" s="950"/>
      <c r="KVE1" s="950"/>
      <c r="KVF1" s="950"/>
      <c r="KVG1" s="950"/>
      <c r="KVH1" s="950"/>
      <c r="KVI1" s="950"/>
      <c r="KVJ1" s="950"/>
      <c r="KVK1" s="950"/>
      <c r="KVL1" s="950"/>
      <c r="KVM1" s="950"/>
      <c r="KVN1" s="950"/>
      <c r="KVO1" s="950"/>
      <c r="KVP1" s="950"/>
      <c r="KVQ1" s="950"/>
      <c r="KVR1" s="950"/>
      <c r="KVS1" s="950"/>
      <c r="KVT1" s="950"/>
      <c r="KVU1" s="950"/>
      <c r="KVV1" s="950"/>
      <c r="KVW1" s="950"/>
      <c r="KVX1" s="950"/>
      <c r="KVY1" s="950"/>
      <c r="KVZ1" s="950"/>
      <c r="KWA1" s="950"/>
      <c r="KWB1" s="950"/>
      <c r="KWC1" s="950"/>
      <c r="KWD1" s="950"/>
      <c r="KWE1" s="950"/>
      <c r="KWF1" s="950"/>
      <c r="KWG1" s="950"/>
      <c r="KWH1" s="950"/>
      <c r="KWI1" s="950"/>
      <c r="KWJ1" s="950"/>
      <c r="KWK1" s="950"/>
      <c r="KWL1" s="950"/>
      <c r="KWM1" s="950"/>
      <c r="KWN1" s="950"/>
      <c r="KWO1" s="950"/>
      <c r="KWP1" s="950"/>
      <c r="KWQ1" s="950"/>
      <c r="KWR1" s="950"/>
      <c r="KWS1" s="950"/>
      <c r="KWT1" s="950"/>
      <c r="KWU1" s="950"/>
      <c r="KWV1" s="950"/>
      <c r="KWW1" s="950"/>
      <c r="KWX1" s="950"/>
      <c r="KWY1" s="950"/>
      <c r="KWZ1" s="950"/>
      <c r="KXA1" s="950"/>
      <c r="KXB1" s="950"/>
      <c r="KXC1" s="950"/>
      <c r="KXD1" s="950"/>
      <c r="KXE1" s="950"/>
      <c r="KXF1" s="950"/>
      <c r="KXG1" s="950"/>
      <c r="KXH1" s="950"/>
      <c r="KXI1" s="950"/>
      <c r="KXJ1" s="950"/>
      <c r="KXK1" s="950"/>
      <c r="KXL1" s="950"/>
      <c r="KXM1" s="950"/>
      <c r="KXN1" s="950"/>
      <c r="KXO1" s="950"/>
      <c r="KXP1" s="950"/>
      <c r="KXQ1" s="950"/>
      <c r="KXR1" s="950"/>
      <c r="KXS1" s="950"/>
      <c r="KXT1" s="950"/>
      <c r="KXU1" s="950"/>
      <c r="KXV1" s="950"/>
      <c r="KXW1" s="950"/>
      <c r="KXX1" s="950"/>
      <c r="KXY1" s="950"/>
      <c r="KXZ1" s="950"/>
      <c r="KYA1" s="950"/>
      <c r="KYB1" s="950"/>
      <c r="KYC1" s="950"/>
      <c r="KYD1" s="950"/>
      <c r="KYE1" s="950"/>
      <c r="KYF1" s="950"/>
      <c r="KYG1" s="950"/>
      <c r="KYH1" s="950"/>
      <c r="KYI1" s="950"/>
      <c r="KYJ1" s="950"/>
      <c r="KYK1" s="950"/>
      <c r="KYL1" s="950"/>
      <c r="KYM1" s="950"/>
      <c r="KYN1" s="950"/>
      <c r="KYO1" s="950"/>
      <c r="KYP1" s="950"/>
      <c r="KYQ1" s="950"/>
      <c r="KYR1" s="950"/>
      <c r="KYS1" s="950"/>
      <c r="KYT1" s="950"/>
      <c r="KYU1" s="950"/>
      <c r="KYV1" s="950"/>
      <c r="KYW1" s="950"/>
      <c r="KYX1" s="950"/>
      <c r="KYY1" s="950"/>
      <c r="KYZ1" s="950"/>
      <c r="KZA1" s="950"/>
      <c r="KZB1" s="950"/>
      <c r="KZC1" s="950"/>
      <c r="KZD1" s="950"/>
      <c r="KZE1" s="950"/>
      <c r="KZF1" s="950"/>
      <c r="KZG1" s="950"/>
      <c r="KZH1" s="950"/>
      <c r="KZI1" s="950"/>
      <c r="KZJ1" s="950"/>
      <c r="KZK1" s="950"/>
      <c r="KZL1" s="950"/>
      <c r="KZM1" s="950"/>
      <c r="KZN1" s="950"/>
      <c r="KZO1" s="950"/>
      <c r="KZP1" s="950"/>
      <c r="KZQ1" s="950"/>
      <c r="KZR1" s="950"/>
      <c r="KZS1" s="950"/>
      <c r="KZT1" s="950"/>
      <c r="KZU1" s="950"/>
      <c r="KZV1" s="950"/>
      <c r="KZW1" s="950"/>
      <c r="KZX1" s="950"/>
      <c r="KZY1" s="950"/>
      <c r="KZZ1" s="950"/>
      <c r="LAA1" s="950"/>
      <c r="LAB1" s="950"/>
      <c r="LAC1" s="950"/>
      <c r="LAD1" s="950"/>
      <c r="LAE1" s="950"/>
      <c r="LAF1" s="950"/>
      <c r="LAG1" s="950"/>
      <c r="LAH1" s="950"/>
      <c r="LAI1" s="950"/>
      <c r="LAJ1" s="950"/>
      <c r="LAK1" s="950"/>
      <c r="LAL1" s="950"/>
      <c r="LAM1" s="950"/>
      <c r="LAN1" s="950"/>
      <c r="LAO1" s="950"/>
      <c r="LAP1" s="950"/>
      <c r="LAQ1" s="950"/>
      <c r="LAR1" s="950"/>
      <c r="LAS1" s="950"/>
      <c r="LAT1" s="950"/>
      <c r="LAU1" s="950"/>
      <c r="LAV1" s="950"/>
      <c r="LAW1" s="950"/>
      <c r="LAX1" s="950"/>
      <c r="LAY1" s="950"/>
      <c r="LAZ1" s="950"/>
      <c r="LBA1" s="950"/>
      <c r="LBB1" s="950"/>
      <c r="LBC1" s="950"/>
      <c r="LBD1" s="950"/>
      <c r="LBE1" s="950"/>
      <c r="LBF1" s="950"/>
      <c r="LBG1" s="950"/>
      <c r="LBH1" s="950"/>
      <c r="LBI1" s="950"/>
      <c r="LBJ1" s="950"/>
      <c r="LBK1" s="950"/>
      <c r="LBL1" s="950"/>
      <c r="LBM1" s="950"/>
      <c r="LBN1" s="950"/>
      <c r="LBO1" s="950"/>
      <c r="LBP1" s="950"/>
      <c r="LBQ1" s="950"/>
      <c r="LBR1" s="950"/>
      <c r="LBS1" s="950"/>
      <c r="LBT1" s="950"/>
      <c r="LBU1" s="950"/>
      <c r="LBV1" s="950"/>
      <c r="LBW1" s="950"/>
      <c r="LBX1" s="950"/>
      <c r="LBY1" s="950"/>
      <c r="LBZ1" s="950"/>
      <c r="LCA1" s="950"/>
      <c r="LCB1" s="950"/>
      <c r="LCC1" s="950"/>
      <c r="LCD1" s="950"/>
      <c r="LCE1" s="950"/>
      <c r="LCF1" s="950"/>
      <c r="LCG1" s="950"/>
      <c r="LCH1" s="950"/>
      <c r="LCI1" s="950"/>
      <c r="LCJ1" s="950"/>
      <c r="LCK1" s="950"/>
      <c r="LCL1" s="950"/>
      <c r="LCM1" s="950"/>
      <c r="LCN1" s="950"/>
      <c r="LCO1" s="950"/>
      <c r="LCP1" s="950"/>
      <c r="LCQ1" s="950"/>
      <c r="LCR1" s="950"/>
      <c r="LCS1" s="950"/>
      <c r="LCT1" s="950"/>
      <c r="LCU1" s="950"/>
      <c r="LCV1" s="950"/>
      <c r="LCW1" s="950"/>
      <c r="LCX1" s="950"/>
      <c r="LCY1" s="950"/>
      <c r="LCZ1" s="950"/>
      <c r="LDA1" s="950"/>
      <c r="LDB1" s="950"/>
      <c r="LDC1" s="950"/>
      <c r="LDD1" s="950"/>
      <c r="LDE1" s="950"/>
      <c r="LDF1" s="950"/>
      <c r="LDG1" s="950"/>
      <c r="LDH1" s="950"/>
      <c r="LDI1" s="950"/>
      <c r="LDJ1" s="950"/>
      <c r="LDK1" s="950"/>
      <c r="LDL1" s="950"/>
      <c r="LDM1" s="950"/>
      <c r="LDN1" s="950"/>
      <c r="LDO1" s="950"/>
      <c r="LDP1" s="950"/>
      <c r="LDQ1" s="950"/>
      <c r="LDR1" s="950"/>
      <c r="LDS1" s="950"/>
      <c r="LDT1" s="950"/>
      <c r="LDU1" s="950"/>
      <c r="LDV1" s="950"/>
      <c r="LDW1" s="950"/>
      <c r="LDX1" s="950"/>
      <c r="LDY1" s="950"/>
      <c r="LDZ1" s="950"/>
      <c r="LEA1" s="950"/>
      <c r="LEB1" s="950"/>
      <c r="LEC1" s="950"/>
      <c r="LED1" s="950"/>
      <c r="LEE1" s="950"/>
      <c r="LEF1" s="950"/>
      <c r="LEG1" s="950"/>
      <c r="LEH1" s="950"/>
      <c r="LEI1" s="950"/>
      <c r="LEJ1" s="950"/>
      <c r="LEK1" s="950"/>
      <c r="LEL1" s="950"/>
      <c r="LEM1" s="950"/>
      <c r="LEN1" s="950"/>
      <c r="LEO1" s="950"/>
      <c r="LEP1" s="950"/>
      <c r="LEQ1" s="950"/>
      <c r="LER1" s="950"/>
      <c r="LES1" s="950"/>
      <c r="LET1" s="950"/>
      <c r="LEU1" s="950"/>
      <c r="LEV1" s="950"/>
      <c r="LEW1" s="950"/>
      <c r="LEX1" s="950"/>
      <c r="LEY1" s="950"/>
      <c r="LEZ1" s="950"/>
      <c r="LFA1" s="950"/>
      <c r="LFB1" s="950"/>
      <c r="LFC1" s="950"/>
      <c r="LFD1" s="950"/>
      <c r="LFE1" s="950"/>
      <c r="LFF1" s="950"/>
      <c r="LFG1" s="950"/>
      <c r="LFH1" s="950"/>
      <c r="LFI1" s="950"/>
      <c r="LFJ1" s="950"/>
      <c r="LFK1" s="950"/>
      <c r="LFL1" s="950"/>
      <c r="LFM1" s="950"/>
      <c r="LFN1" s="950"/>
      <c r="LFO1" s="950"/>
      <c r="LFP1" s="950"/>
      <c r="LFQ1" s="950"/>
      <c r="LFR1" s="950"/>
      <c r="LFS1" s="950"/>
      <c r="LFT1" s="950"/>
      <c r="LFU1" s="950"/>
      <c r="LFV1" s="950"/>
      <c r="LFW1" s="950"/>
      <c r="LFX1" s="950"/>
      <c r="LFY1" s="950"/>
      <c r="LFZ1" s="950"/>
      <c r="LGA1" s="950"/>
      <c r="LGB1" s="950"/>
      <c r="LGC1" s="950"/>
      <c r="LGD1" s="950"/>
      <c r="LGE1" s="950"/>
      <c r="LGF1" s="950"/>
      <c r="LGG1" s="950"/>
      <c r="LGH1" s="950"/>
      <c r="LGI1" s="950"/>
      <c r="LGJ1" s="950"/>
      <c r="LGK1" s="950"/>
      <c r="LGL1" s="950"/>
      <c r="LGM1" s="950"/>
      <c r="LGN1" s="950"/>
      <c r="LGO1" s="950"/>
      <c r="LGP1" s="950"/>
      <c r="LGQ1" s="950"/>
      <c r="LGR1" s="950"/>
      <c r="LGS1" s="950"/>
      <c r="LGT1" s="950"/>
      <c r="LGU1" s="950"/>
      <c r="LGV1" s="950"/>
      <c r="LGW1" s="950"/>
      <c r="LGX1" s="950"/>
      <c r="LGY1" s="950"/>
      <c r="LGZ1" s="950"/>
      <c r="LHA1" s="950"/>
      <c r="LHB1" s="950"/>
      <c r="LHC1" s="950"/>
      <c r="LHD1" s="950"/>
      <c r="LHE1" s="950"/>
      <c r="LHF1" s="950"/>
      <c r="LHG1" s="950"/>
      <c r="LHH1" s="950"/>
      <c r="LHI1" s="950"/>
      <c r="LHJ1" s="950"/>
      <c r="LHK1" s="950"/>
      <c r="LHL1" s="950"/>
      <c r="LHM1" s="950"/>
      <c r="LHN1" s="950"/>
      <c r="LHO1" s="950"/>
      <c r="LHP1" s="950"/>
      <c r="LHQ1" s="950"/>
      <c r="LHR1" s="950"/>
      <c r="LHS1" s="950"/>
      <c r="LHT1" s="950"/>
      <c r="LHU1" s="950"/>
      <c r="LHV1" s="950"/>
      <c r="LHW1" s="950"/>
      <c r="LHX1" s="950"/>
      <c r="LHY1" s="950"/>
      <c r="LHZ1" s="950"/>
      <c r="LIA1" s="950"/>
      <c r="LIB1" s="950"/>
      <c r="LIC1" s="950"/>
      <c r="LID1" s="950"/>
      <c r="LIE1" s="950"/>
      <c r="LIF1" s="950"/>
      <c r="LIG1" s="950"/>
      <c r="LIH1" s="950"/>
      <c r="LII1" s="950"/>
      <c r="LIJ1" s="950"/>
      <c r="LIK1" s="950"/>
      <c r="LIL1" s="950"/>
      <c r="LIM1" s="950"/>
      <c r="LIN1" s="950"/>
      <c r="LIO1" s="950"/>
      <c r="LIP1" s="950"/>
      <c r="LIQ1" s="950"/>
      <c r="LIR1" s="950"/>
      <c r="LIS1" s="950"/>
      <c r="LIT1" s="950"/>
      <c r="LIU1" s="950"/>
      <c r="LIV1" s="950"/>
      <c r="LIW1" s="950"/>
      <c r="LIX1" s="950"/>
      <c r="LIY1" s="950"/>
      <c r="LIZ1" s="950"/>
      <c r="LJA1" s="950"/>
      <c r="LJB1" s="950"/>
      <c r="LJC1" s="950"/>
      <c r="LJD1" s="950"/>
      <c r="LJE1" s="950"/>
      <c r="LJF1" s="950"/>
      <c r="LJG1" s="950"/>
      <c r="LJH1" s="950"/>
      <c r="LJI1" s="950"/>
      <c r="LJJ1" s="950"/>
      <c r="LJK1" s="950"/>
      <c r="LJL1" s="950"/>
      <c r="LJM1" s="950"/>
      <c r="LJN1" s="950"/>
      <c r="LJO1" s="950"/>
      <c r="LJP1" s="950"/>
      <c r="LJQ1" s="950"/>
      <c r="LJR1" s="950"/>
      <c r="LJS1" s="950"/>
      <c r="LJT1" s="950"/>
      <c r="LJU1" s="950"/>
      <c r="LJV1" s="950"/>
      <c r="LJW1" s="950"/>
      <c r="LJX1" s="950"/>
      <c r="LJY1" s="950"/>
      <c r="LJZ1" s="950"/>
      <c r="LKA1" s="950"/>
      <c r="LKB1" s="950"/>
      <c r="LKC1" s="950"/>
      <c r="LKD1" s="950"/>
      <c r="LKE1" s="950"/>
      <c r="LKF1" s="950"/>
      <c r="LKG1" s="950"/>
      <c r="LKH1" s="950"/>
      <c r="LKI1" s="950"/>
      <c r="LKJ1" s="950"/>
      <c r="LKK1" s="950"/>
      <c r="LKL1" s="950"/>
      <c r="LKM1" s="950"/>
      <c r="LKN1" s="950"/>
      <c r="LKO1" s="950"/>
      <c r="LKP1" s="950"/>
      <c r="LKQ1" s="950"/>
      <c r="LKR1" s="950"/>
      <c r="LKS1" s="950"/>
      <c r="LKT1" s="950"/>
      <c r="LKU1" s="950"/>
      <c r="LKV1" s="950"/>
      <c r="LKW1" s="950"/>
      <c r="LKX1" s="950"/>
      <c r="LKY1" s="950"/>
      <c r="LKZ1" s="950"/>
      <c r="LLA1" s="950"/>
      <c r="LLB1" s="950"/>
      <c r="LLC1" s="950"/>
      <c r="LLD1" s="950"/>
      <c r="LLE1" s="950"/>
      <c r="LLF1" s="950"/>
      <c r="LLG1" s="950"/>
      <c r="LLH1" s="950"/>
      <c r="LLI1" s="950"/>
      <c r="LLJ1" s="950"/>
      <c r="LLK1" s="950"/>
      <c r="LLL1" s="950"/>
      <c r="LLM1" s="950"/>
      <c r="LLN1" s="950"/>
      <c r="LLO1" s="950"/>
      <c r="LLP1" s="950"/>
      <c r="LLQ1" s="950"/>
      <c r="LLR1" s="950"/>
      <c r="LLS1" s="950"/>
      <c r="LLT1" s="950"/>
      <c r="LLU1" s="950"/>
      <c r="LLV1" s="950"/>
      <c r="LLW1" s="950"/>
      <c r="LLX1" s="950"/>
      <c r="LLY1" s="950"/>
      <c r="LLZ1" s="950"/>
      <c r="LMA1" s="950"/>
      <c r="LMB1" s="950"/>
      <c r="LMC1" s="950"/>
      <c r="LMD1" s="950"/>
      <c r="LME1" s="950"/>
      <c r="LMF1" s="950"/>
      <c r="LMG1" s="950"/>
      <c r="LMH1" s="950"/>
      <c r="LMI1" s="950"/>
      <c r="LMJ1" s="950"/>
      <c r="LMK1" s="950"/>
      <c r="LML1" s="950"/>
      <c r="LMM1" s="950"/>
      <c r="LMN1" s="950"/>
      <c r="LMO1" s="950"/>
      <c r="LMP1" s="950"/>
      <c r="LMQ1" s="950"/>
      <c r="LMR1" s="950"/>
      <c r="LMS1" s="950"/>
      <c r="LMT1" s="950"/>
      <c r="LMU1" s="950"/>
      <c r="LMV1" s="950"/>
      <c r="LMW1" s="950"/>
      <c r="LMX1" s="950"/>
      <c r="LMY1" s="950"/>
      <c r="LMZ1" s="950"/>
      <c r="LNA1" s="950"/>
      <c r="LNB1" s="950"/>
      <c r="LNC1" s="950"/>
      <c r="LND1" s="950"/>
      <c r="LNE1" s="950"/>
      <c r="LNF1" s="950"/>
      <c r="LNG1" s="950"/>
      <c r="LNH1" s="950"/>
      <c r="LNI1" s="950"/>
      <c r="LNJ1" s="950"/>
      <c r="LNK1" s="950"/>
      <c r="LNL1" s="950"/>
      <c r="LNM1" s="950"/>
      <c r="LNN1" s="950"/>
      <c r="LNO1" s="950"/>
      <c r="LNP1" s="950"/>
      <c r="LNQ1" s="950"/>
      <c r="LNR1" s="950"/>
      <c r="LNS1" s="950"/>
      <c r="LNT1" s="950"/>
      <c r="LNU1" s="950"/>
      <c r="LNV1" s="950"/>
      <c r="LNW1" s="950"/>
      <c r="LNX1" s="950"/>
      <c r="LNY1" s="950"/>
      <c r="LNZ1" s="950"/>
      <c r="LOA1" s="950"/>
      <c r="LOB1" s="950"/>
      <c r="LOC1" s="950"/>
      <c r="LOD1" s="950"/>
      <c r="LOE1" s="950"/>
      <c r="LOF1" s="950"/>
      <c r="LOG1" s="950"/>
      <c r="LOH1" s="950"/>
      <c r="LOI1" s="950"/>
      <c r="LOJ1" s="950"/>
      <c r="LOK1" s="950"/>
      <c r="LOL1" s="950"/>
      <c r="LOM1" s="950"/>
      <c r="LON1" s="950"/>
      <c r="LOO1" s="950"/>
      <c r="LOP1" s="950"/>
      <c r="LOQ1" s="950"/>
      <c r="LOR1" s="950"/>
      <c r="LOS1" s="950"/>
      <c r="LOT1" s="950"/>
      <c r="LOU1" s="950"/>
      <c r="LOV1" s="950"/>
      <c r="LOW1" s="950"/>
      <c r="LOX1" s="950"/>
      <c r="LOY1" s="950"/>
      <c r="LOZ1" s="950"/>
      <c r="LPA1" s="950"/>
      <c r="LPB1" s="950"/>
      <c r="LPC1" s="950"/>
      <c r="LPD1" s="950"/>
      <c r="LPE1" s="950"/>
      <c r="LPF1" s="950"/>
      <c r="LPG1" s="950"/>
      <c r="LPH1" s="950"/>
      <c r="LPI1" s="950"/>
      <c r="LPJ1" s="950"/>
      <c r="LPK1" s="950"/>
      <c r="LPL1" s="950"/>
      <c r="LPM1" s="950"/>
      <c r="LPN1" s="950"/>
      <c r="LPO1" s="950"/>
      <c r="LPP1" s="950"/>
      <c r="LPQ1" s="950"/>
      <c r="LPR1" s="950"/>
      <c r="LPS1" s="950"/>
      <c r="LPT1" s="950"/>
      <c r="LPU1" s="950"/>
      <c r="LPV1" s="950"/>
      <c r="LPW1" s="950"/>
      <c r="LPX1" s="950"/>
      <c r="LPY1" s="950"/>
      <c r="LPZ1" s="950"/>
      <c r="LQA1" s="950"/>
      <c r="LQB1" s="950"/>
      <c r="LQC1" s="950"/>
      <c r="LQD1" s="950"/>
      <c r="LQE1" s="950"/>
      <c r="LQF1" s="950"/>
      <c r="LQG1" s="950"/>
      <c r="LQH1" s="950"/>
      <c r="LQI1" s="950"/>
      <c r="LQJ1" s="950"/>
      <c r="LQK1" s="950"/>
      <c r="LQL1" s="950"/>
      <c r="LQM1" s="950"/>
      <c r="LQN1" s="950"/>
      <c r="LQO1" s="950"/>
      <c r="LQP1" s="950"/>
      <c r="LQQ1" s="950"/>
      <c r="LQR1" s="950"/>
      <c r="LQS1" s="950"/>
      <c r="LQT1" s="950"/>
      <c r="LQU1" s="950"/>
      <c r="LQV1" s="950"/>
      <c r="LQW1" s="950"/>
      <c r="LQX1" s="950"/>
      <c r="LQY1" s="950"/>
      <c r="LQZ1" s="950"/>
      <c r="LRA1" s="950"/>
      <c r="LRB1" s="950"/>
      <c r="LRC1" s="950"/>
      <c r="LRD1" s="950"/>
      <c r="LRE1" s="950"/>
      <c r="LRF1" s="950"/>
      <c r="LRG1" s="950"/>
      <c r="LRH1" s="950"/>
      <c r="LRI1" s="950"/>
      <c r="LRJ1" s="950"/>
      <c r="LRK1" s="950"/>
      <c r="LRL1" s="950"/>
      <c r="LRM1" s="950"/>
      <c r="LRN1" s="950"/>
      <c r="LRO1" s="950"/>
      <c r="LRP1" s="950"/>
      <c r="LRQ1" s="950"/>
      <c r="LRR1" s="950"/>
      <c r="LRS1" s="950"/>
      <c r="LRT1" s="950"/>
      <c r="LRU1" s="950"/>
      <c r="LRV1" s="950"/>
      <c r="LRW1" s="950"/>
      <c r="LRX1" s="950"/>
      <c r="LRY1" s="950"/>
      <c r="LRZ1" s="950"/>
      <c r="LSA1" s="950"/>
      <c r="LSB1" s="950"/>
      <c r="LSC1" s="950"/>
      <c r="LSD1" s="950"/>
      <c r="LSE1" s="950"/>
      <c r="LSF1" s="950"/>
      <c r="LSG1" s="950"/>
      <c r="LSH1" s="950"/>
      <c r="LSI1" s="950"/>
      <c r="LSJ1" s="950"/>
      <c r="LSK1" s="950"/>
      <c r="LSL1" s="950"/>
      <c r="LSM1" s="950"/>
      <c r="LSN1" s="950"/>
      <c r="LSO1" s="950"/>
      <c r="LSP1" s="950"/>
      <c r="LSQ1" s="950"/>
      <c r="LSR1" s="950"/>
      <c r="LSS1" s="950"/>
      <c r="LST1" s="950"/>
      <c r="LSU1" s="950"/>
      <c r="LSV1" s="950"/>
      <c r="LSW1" s="950"/>
      <c r="LSX1" s="950"/>
      <c r="LSY1" s="950"/>
      <c r="LSZ1" s="950"/>
      <c r="LTA1" s="950"/>
      <c r="LTB1" s="950"/>
      <c r="LTC1" s="950"/>
      <c r="LTD1" s="950"/>
      <c r="LTE1" s="950"/>
      <c r="LTF1" s="950"/>
      <c r="LTG1" s="950"/>
      <c r="LTH1" s="950"/>
      <c r="LTI1" s="950"/>
      <c r="LTJ1" s="950"/>
      <c r="LTK1" s="950"/>
      <c r="LTL1" s="950"/>
      <c r="LTM1" s="950"/>
      <c r="LTN1" s="950"/>
      <c r="LTO1" s="950"/>
      <c r="LTP1" s="950"/>
      <c r="LTQ1" s="950"/>
      <c r="LTR1" s="950"/>
      <c r="LTS1" s="950"/>
      <c r="LTT1" s="950"/>
      <c r="LTU1" s="950"/>
      <c r="LTV1" s="950"/>
      <c r="LTW1" s="950"/>
      <c r="LTX1" s="950"/>
      <c r="LTY1" s="950"/>
      <c r="LTZ1" s="950"/>
      <c r="LUA1" s="950"/>
      <c r="LUB1" s="950"/>
      <c r="LUC1" s="950"/>
      <c r="LUD1" s="950"/>
      <c r="LUE1" s="950"/>
      <c r="LUF1" s="950"/>
      <c r="LUG1" s="950"/>
      <c r="LUH1" s="950"/>
      <c r="LUI1" s="950"/>
      <c r="LUJ1" s="950"/>
      <c r="LUK1" s="950"/>
      <c r="LUL1" s="950"/>
      <c r="LUM1" s="950"/>
      <c r="LUN1" s="950"/>
      <c r="LUO1" s="950"/>
      <c r="LUP1" s="950"/>
      <c r="LUQ1" s="950"/>
      <c r="LUR1" s="950"/>
      <c r="LUS1" s="950"/>
      <c r="LUT1" s="950"/>
      <c r="LUU1" s="950"/>
      <c r="LUV1" s="950"/>
      <c r="LUW1" s="950"/>
      <c r="LUX1" s="950"/>
      <c r="LUY1" s="950"/>
      <c r="LUZ1" s="950"/>
      <c r="LVA1" s="950"/>
      <c r="LVB1" s="950"/>
      <c r="LVC1" s="950"/>
      <c r="LVD1" s="950"/>
      <c r="LVE1" s="950"/>
      <c r="LVF1" s="950"/>
      <c r="LVG1" s="950"/>
      <c r="LVH1" s="950"/>
      <c r="LVI1" s="950"/>
      <c r="LVJ1" s="950"/>
      <c r="LVK1" s="950"/>
      <c r="LVL1" s="950"/>
      <c r="LVM1" s="950"/>
      <c r="LVN1" s="950"/>
      <c r="LVO1" s="950"/>
      <c r="LVP1" s="950"/>
      <c r="LVQ1" s="950"/>
      <c r="LVR1" s="950"/>
      <c r="LVS1" s="950"/>
      <c r="LVT1" s="950"/>
      <c r="LVU1" s="950"/>
      <c r="LVV1" s="950"/>
      <c r="LVW1" s="950"/>
      <c r="LVX1" s="950"/>
      <c r="LVY1" s="950"/>
      <c r="LVZ1" s="950"/>
      <c r="LWA1" s="950"/>
      <c r="LWB1" s="950"/>
      <c r="LWC1" s="950"/>
      <c r="LWD1" s="950"/>
      <c r="LWE1" s="950"/>
      <c r="LWF1" s="950"/>
      <c r="LWG1" s="950"/>
      <c r="LWH1" s="950"/>
      <c r="LWI1" s="950"/>
      <c r="LWJ1" s="950"/>
      <c r="LWK1" s="950"/>
      <c r="LWL1" s="950"/>
      <c r="LWM1" s="950"/>
      <c r="LWN1" s="950"/>
      <c r="LWO1" s="950"/>
      <c r="LWP1" s="950"/>
      <c r="LWQ1" s="950"/>
      <c r="LWR1" s="950"/>
      <c r="LWS1" s="950"/>
      <c r="LWT1" s="950"/>
      <c r="LWU1" s="950"/>
      <c r="LWV1" s="950"/>
      <c r="LWW1" s="950"/>
      <c r="LWX1" s="950"/>
      <c r="LWY1" s="950"/>
      <c r="LWZ1" s="950"/>
      <c r="LXA1" s="950"/>
      <c r="LXB1" s="950"/>
      <c r="LXC1" s="950"/>
      <c r="LXD1" s="950"/>
      <c r="LXE1" s="950"/>
      <c r="LXF1" s="950"/>
      <c r="LXG1" s="950"/>
      <c r="LXH1" s="950"/>
      <c r="LXI1" s="950"/>
      <c r="LXJ1" s="950"/>
      <c r="LXK1" s="950"/>
      <c r="LXL1" s="950"/>
      <c r="LXM1" s="950"/>
      <c r="LXN1" s="950"/>
      <c r="LXO1" s="950"/>
      <c r="LXP1" s="950"/>
      <c r="LXQ1" s="950"/>
      <c r="LXR1" s="950"/>
      <c r="LXS1" s="950"/>
      <c r="LXT1" s="950"/>
      <c r="LXU1" s="950"/>
      <c r="LXV1" s="950"/>
      <c r="LXW1" s="950"/>
      <c r="LXX1" s="950"/>
      <c r="LXY1" s="950"/>
      <c r="LXZ1" s="950"/>
      <c r="LYA1" s="950"/>
      <c r="LYB1" s="950"/>
      <c r="LYC1" s="950"/>
      <c r="LYD1" s="950"/>
      <c r="LYE1" s="950"/>
      <c r="LYF1" s="950"/>
      <c r="LYG1" s="950"/>
      <c r="LYH1" s="950"/>
      <c r="LYI1" s="950"/>
      <c r="LYJ1" s="950"/>
      <c r="LYK1" s="950"/>
      <c r="LYL1" s="950"/>
      <c r="LYM1" s="950"/>
      <c r="LYN1" s="950"/>
      <c r="LYO1" s="950"/>
      <c r="LYP1" s="950"/>
      <c r="LYQ1" s="950"/>
      <c r="LYR1" s="950"/>
      <c r="LYS1" s="950"/>
      <c r="LYT1" s="950"/>
      <c r="LYU1" s="950"/>
      <c r="LYV1" s="950"/>
      <c r="LYW1" s="950"/>
      <c r="LYX1" s="950"/>
      <c r="LYY1" s="950"/>
      <c r="LYZ1" s="950"/>
      <c r="LZA1" s="950"/>
      <c r="LZB1" s="950"/>
      <c r="LZC1" s="950"/>
      <c r="LZD1" s="950"/>
      <c r="LZE1" s="950"/>
      <c r="LZF1" s="950"/>
      <c r="LZG1" s="950"/>
      <c r="LZH1" s="950"/>
      <c r="LZI1" s="950"/>
      <c r="LZJ1" s="950"/>
      <c r="LZK1" s="950"/>
      <c r="LZL1" s="950"/>
      <c r="LZM1" s="950"/>
      <c r="LZN1" s="950"/>
      <c r="LZO1" s="950"/>
      <c r="LZP1" s="950"/>
      <c r="LZQ1" s="950"/>
      <c r="LZR1" s="950"/>
      <c r="LZS1" s="950"/>
      <c r="LZT1" s="950"/>
      <c r="LZU1" s="950"/>
      <c r="LZV1" s="950"/>
      <c r="LZW1" s="950"/>
      <c r="LZX1" s="950"/>
      <c r="LZY1" s="950"/>
      <c r="LZZ1" s="950"/>
      <c r="MAA1" s="950"/>
      <c r="MAB1" s="950"/>
      <c r="MAC1" s="950"/>
      <c r="MAD1" s="950"/>
      <c r="MAE1" s="950"/>
      <c r="MAF1" s="950"/>
      <c r="MAG1" s="950"/>
      <c r="MAH1" s="950"/>
      <c r="MAI1" s="950"/>
      <c r="MAJ1" s="950"/>
      <c r="MAK1" s="950"/>
      <c r="MAL1" s="950"/>
      <c r="MAM1" s="950"/>
      <c r="MAN1" s="950"/>
      <c r="MAO1" s="950"/>
      <c r="MAP1" s="950"/>
      <c r="MAQ1" s="950"/>
      <c r="MAR1" s="950"/>
      <c r="MAS1" s="950"/>
      <c r="MAT1" s="950"/>
      <c r="MAU1" s="950"/>
      <c r="MAV1" s="950"/>
      <c r="MAW1" s="950"/>
      <c r="MAX1" s="950"/>
      <c r="MAY1" s="950"/>
      <c r="MAZ1" s="950"/>
      <c r="MBA1" s="950"/>
      <c r="MBB1" s="950"/>
      <c r="MBC1" s="950"/>
      <c r="MBD1" s="950"/>
      <c r="MBE1" s="950"/>
      <c r="MBF1" s="950"/>
      <c r="MBG1" s="950"/>
      <c r="MBH1" s="950"/>
      <c r="MBI1" s="950"/>
      <c r="MBJ1" s="950"/>
      <c r="MBK1" s="950"/>
      <c r="MBL1" s="950"/>
      <c r="MBM1" s="950"/>
      <c r="MBN1" s="950"/>
      <c r="MBO1" s="950"/>
      <c r="MBP1" s="950"/>
      <c r="MBQ1" s="950"/>
      <c r="MBR1" s="950"/>
      <c r="MBS1" s="950"/>
      <c r="MBT1" s="950"/>
      <c r="MBU1" s="950"/>
      <c r="MBV1" s="950"/>
      <c r="MBW1" s="950"/>
      <c r="MBX1" s="950"/>
      <c r="MBY1" s="950"/>
      <c r="MBZ1" s="950"/>
      <c r="MCA1" s="950"/>
      <c r="MCB1" s="950"/>
      <c r="MCC1" s="950"/>
      <c r="MCD1" s="950"/>
      <c r="MCE1" s="950"/>
      <c r="MCF1" s="950"/>
      <c r="MCG1" s="950"/>
      <c r="MCH1" s="950"/>
      <c r="MCI1" s="950"/>
      <c r="MCJ1" s="950"/>
      <c r="MCK1" s="950"/>
      <c r="MCL1" s="950"/>
      <c r="MCM1" s="950"/>
      <c r="MCN1" s="950"/>
      <c r="MCO1" s="950"/>
      <c r="MCP1" s="950"/>
      <c r="MCQ1" s="950"/>
      <c r="MCR1" s="950"/>
      <c r="MCS1" s="950"/>
      <c r="MCT1" s="950"/>
      <c r="MCU1" s="950"/>
      <c r="MCV1" s="950"/>
      <c r="MCW1" s="950"/>
      <c r="MCX1" s="950"/>
      <c r="MCY1" s="950"/>
      <c r="MCZ1" s="950"/>
      <c r="MDA1" s="950"/>
      <c r="MDB1" s="950"/>
      <c r="MDC1" s="950"/>
      <c r="MDD1" s="950"/>
      <c r="MDE1" s="950"/>
      <c r="MDF1" s="950"/>
      <c r="MDG1" s="950"/>
      <c r="MDH1" s="950"/>
      <c r="MDI1" s="950"/>
      <c r="MDJ1" s="950"/>
      <c r="MDK1" s="950"/>
      <c r="MDL1" s="950"/>
      <c r="MDM1" s="950"/>
      <c r="MDN1" s="950"/>
      <c r="MDO1" s="950"/>
      <c r="MDP1" s="950"/>
      <c r="MDQ1" s="950"/>
      <c r="MDR1" s="950"/>
      <c r="MDS1" s="950"/>
      <c r="MDT1" s="950"/>
      <c r="MDU1" s="950"/>
      <c r="MDV1" s="950"/>
      <c r="MDW1" s="950"/>
      <c r="MDX1" s="950"/>
      <c r="MDY1" s="950"/>
      <c r="MDZ1" s="950"/>
      <c r="MEA1" s="950"/>
      <c r="MEB1" s="950"/>
      <c r="MEC1" s="950"/>
      <c r="MED1" s="950"/>
      <c r="MEE1" s="950"/>
      <c r="MEF1" s="950"/>
      <c r="MEG1" s="950"/>
      <c r="MEH1" s="950"/>
      <c r="MEI1" s="950"/>
      <c r="MEJ1" s="950"/>
      <c r="MEK1" s="950"/>
      <c r="MEL1" s="950"/>
      <c r="MEM1" s="950"/>
      <c r="MEN1" s="950"/>
      <c r="MEO1" s="950"/>
      <c r="MEP1" s="950"/>
      <c r="MEQ1" s="950"/>
      <c r="MER1" s="950"/>
      <c r="MES1" s="950"/>
      <c r="MET1" s="950"/>
      <c r="MEU1" s="950"/>
      <c r="MEV1" s="950"/>
      <c r="MEW1" s="950"/>
      <c r="MEX1" s="950"/>
      <c r="MEY1" s="950"/>
      <c r="MEZ1" s="950"/>
      <c r="MFA1" s="950"/>
      <c r="MFB1" s="950"/>
      <c r="MFC1" s="950"/>
      <c r="MFD1" s="950"/>
      <c r="MFE1" s="950"/>
      <c r="MFF1" s="950"/>
      <c r="MFG1" s="950"/>
      <c r="MFH1" s="950"/>
      <c r="MFI1" s="950"/>
      <c r="MFJ1" s="950"/>
      <c r="MFK1" s="950"/>
      <c r="MFL1" s="950"/>
      <c r="MFM1" s="950"/>
      <c r="MFN1" s="950"/>
      <c r="MFO1" s="950"/>
      <c r="MFP1" s="950"/>
      <c r="MFQ1" s="950"/>
      <c r="MFR1" s="950"/>
      <c r="MFS1" s="950"/>
      <c r="MFT1" s="950"/>
      <c r="MFU1" s="950"/>
      <c r="MFV1" s="950"/>
      <c r="MFW1" s="950"/>
      <c r="MFX1" s="950"/>
      <c r="MFY1" s="950"/>
      <c r="MFZ1" s="950"/>
      <c r="MGA1" s="950"/>
      <c r="MGB1" s="950"/>
      <c r="MGC1" s="950"/>
      <c r="MGD1" s="950"/>
      <c r="MGE1" s="950"/>
      <c r="MGF1" s="950"/>
      <c r="MGG1" s="950"/>
      <c r="MGH1" s="950"/>
      <c r="MGI1" s="950"/>
      <c r="MGJ1" s="950"/>
      <c r="MGK1" s="950"/>
      <c r="MGL1" s="950"/>
      <c r="MGM1" s="950"/>
      <c r="MGN1" s="950"/>
      <c r="MGO1" s="950"/>
      <c r="MGP1" s="950"/>
      <c r="MGQ1" s="950"/>
      <c r="MGR1" s="950"/>
      <c r="MGS1" s="950"/>
      <c r="MGT1" s="950"/>
      <c r="MGU1" s="950"/>
      <c r="MGV1" s="950"/>
      <c r="MGW1" s="950"/>
      <c r="MGX1" s="950"/>
      <c r="MGY1" s="950"/>
      <c r="MGZ1" s="950"/>
      <c r="MHA1" s="950"/>
      <c r="MHB1" s="950"/>
      <c r="MHC1" s="950"/>
      <c r="MHD1" s="950"/>
      <c r="MHE1" s="950"/>
      <c r="MHF1" s="950"/>
      <c r="MHG1" s="950"/>
      <c r="MHH1" s="950"/>
      <c r="MHI1" s="950"/>
      <c r="MHJ1" s="950"/>
      <c r="MHK1" s="950"/>
      <c r="MHL1" s="950"/>
      <c r="MHM1" s="950"/>
      <c r="MHN1" s="950"/>
      <c r="MHO1" s="950"/>
      <c r="MHP1" s="950"/>
      <c r="MHQ1" s="950"/>
      <c r="MHR1" s="950"/>
      <c r="MHS1" s="950"/>
      <c r="MHT1" s="950"/>
      <c r="MHU1" s="950"/>
      <c r="MHV1" s="950"/>
      <c r="MHW1" s="950"/>
      <c r="MHX1" s="950"/>
      <c r="MHY1" s="950"/>
      <c r="MHZ1" s="950"/>
      <c r="MIA1" s="950"/>
      <c r="MIB1" s="950"/>
      <c r="MIC1" s="950"/>
      <c r="MID1" s="950"/>
      <c r="MIE1" s="950"/>
      <c r="MIF1" s="950"/>
      <c r="MIG1" s="950"/>
      <c r="MIH1" s="950"/>
      <c r="MII1" s="950"/>
      <c r="MIJ1" s="950"/>
      <c r="MIK1" s="950"/>
      <c r="MIL1" s="950"/>
      <c r="MIM1" s="950"/>
      <c r="MIN1" s="950"/>
      <c r="MIO1" s="950"/>
      <c r="MIP1" s="950"/>
      <c r="MIQ1" s="950"/>
      <c r="MIR1" s="950"/>
      <c r="MIS1" s="950"/>
      <c r="MIT1" s="950"/>
      <c r="MIU1" s="950"/>
      <c r="MIV1" s="950"/>
      <c r="MIW1" s="950"/>
      <c r="MIX1" s="950"/>
      <c r="MIY1" s="950"/>
      <c r="MIZ1" s="950"/>
      <c r="MJA1" s="950"/>
      <c r="MJB1" s="950"/>
      <c r="MJC1" s="950"/>
      <c r="MJD1" s="950"/>
      <c r="MJE1" s="950"/>
      <c r="MJF1" s="950"/>
      <c r="MJG1" s="950"/>
      <c r="MJH1" s="950"/>
      <c r="MJI1" s="950"/>
      <c r="MJJ1" s="950"/>
      <c r="MJK1" s="950"/>
      <c r="MJL1" s="950"/>
      <c r="MJM1" s="950"/>
      <c r="MJN1" s="950"/>
      <c r="MJO1" s="950"/>
      <c r="MJP1" s="950"/>
      <c r="MJQ1" s="950"/>
      <c r="MJR1" s="950"/>
      <c r="MJS1" s="950"/>
      <c r="MJT1" s="950"/>
      <c r="MJU1" s="950"/>
      <c r="MJV1" s="950"/>
      <c r="MJW1" s="950"/>
      <c r="MJX1" s="950"/>
      <c r="MJY1" s="950"/>
      <c r="MJZ1" s="950"/>
      <c r="MKA1" s="950"/>
      <c r="MKB1" s="950"/>
      <c r="MKC1" s="950"/>
      <c r="MKD1" s="950"/>
      <c r="MKE1" s="950"/>
      <c r="MKF1" s="950"/>
      <c r="MKG1" s="950"/>
      <c r="MKH1" s="950"/>
      <c r="MKI1" s="950"/>
      <c r="MKJ1" s="950"/>
      <c r="MKK1" s="950"/>
      <c r="MKL1" s="950"/>
      <c r="MKM1" s="950"/>
      <c r="MKN1" s="950"/>
      <c r="MKO1" s="950"/>
      <c r="MKP1" s="950"/>
      <c r="MKQ1" s="950"/>
      <c r="MKR1" s="950"/>
      <c r="MKS1" s="950"/>
      <c r="MKT1" s="950"/>
      <c r="MKU1" s="950"/>
      <c r="MKV1" s="950"/>
      <c r="MKW1" s="950"/>
      <c r="MKX1" s="950"/>
      <c r="MKY1" s="950"/>
      <c r="MKZ1" s="950"/>
      <c r="MLA1" s="950"/>
      <c r="MLB1" s="950"/>
      <c r="MLC1" s="950"/>
      <c r="MLD1" s="950"/>
      <c r="MLE1" s="950"/>
      <c r="MLF1" s="950"/>
      <c r="MLG1" s="950"/>
      <c r="MLH1" s="950"/>
      <c r="MLI1" s="950"/>
      <c r="MLJ1" s="950"/>
      <c r="MLK1" s="950"/>
      <c r="MLL1" s="950"/>
      <c r="MLM1" s="950"/>
      <c r="MLN1" s="950"/>
      <c r="MLO1" s="950"/>
      <c r="MLP1" s="950"/>
      <c r="MLQ1" s="950"/>
      <c r="MLR1" s="950"/>
      <c r="MLS1" s="950"/>
      <c r="MLT1" s="950"/>
      <c r="MLU1" s="950"/>
      <c r="MLV1" s="950"/>
      <c r="MLW1" s="950"/>
      <c r="MLX1" s="950"/>
      <c r="MLY1" s="950"/>
      <c r="MLZ1" s="950"/>
      <c r="MMA1" s="950"/>
      <c r="MMB1" s="950"/>
      <c r="MMC1" s="950"/>
      <c r="MMD1" s="950"/>
      <c r="MME1" s="950"/>
      <c r="MMF1" s="950"/>
      <c r="MMG1" s="950"/>
      <c r="MMH1" s="950"/>
      <c r="MMI1" s="950"/>
      <c r="MMJ1" s="950"/>
      <c r="MMK1" s="950"/>
      <c r="MML1" s="950"/>
      <c r="MMM1" s="950"/>
      <c r="MMN1" s="950"/>
      <c r="MMO1" s="950"/>
      <c r="MMP1" s="950"/>
      <c r="MMQ1" s="950"/>
      <c r="MMR1" s="950"/>
      <c r="MMS1" s="950"/>
      <c r="MMT1" s="950"/>
      <c r="MMU1" s="950"/>
      <c r="MMV1" s="950"/>
      <c r="MMW1" s="950"/>
      <c r="MMX1" s="950"/>
      <c r="MMY1" s="950"/>
      <c r="MMZ1" s="950"/>
      <c r="MNA1" s="950"/>
      <c r="MNB1" s="950"/>
      <c r="MNC1" s="950"/>
      <c r="MND1" s="950"/>
      <c r="MNE1" s="950"/>
      <c r="MNF1" s="950"/>
      <c r="MNG1" s="950"/>
      <c r="MNH1" s="950"/>
      <c r="MNI1" s="950"/>
      <c r="MNJ1" s="950"/>
      <c r="MNK1" s="950"/>
      <c r="MNL1" s="950"/>
      <c r="MNM1" s="950"/>
      <c r="MNN1" s="950"/>
      <c r="MNO1" s="950"/>
      <c r="MNP1" s="950"/>
      <c r="MNQ1" s="950"/>
      <c r="MNR1" s="950"/>
      <c r="MNS1" s="950"/>
      <c r="MNT1" s="950"/>
      <c r="MNU1" s="950"/>
      <c r="MNV1" s="950"/>
      <c r="MNW1" s="950"/>
      <c r="MNX1" s="950"/>
      <c r="MNY1" s="950"/>
      <c r="MNZ1" s="950"/>
      <c r="MOA1" s="950"/>
      <c r="MOB1" s="950"/>
      <c r="MOC1" s="950"/>
      <c r="MOD1" s="950"/>
      <c r="MOE1" s="950"/>
      <c r="MOF1" s="950"/>
      <c r="MOG1" s="950"/>
      <c r="MOH1" s="950"/>
      <c r="MOI1" s="950"/>
      <c r="MOJ1" s="950"/>
      <c r="MOK1" s="950"/>
      <c r="MOL1" s="950"/>
      <c r="MOM1" s="950"/>
      <c r="MON1" s="950"/>
      <c r="MOO1" s="950"/>
      <c r="MOP1" s="950"/>
      <c r="MOQ1" s="950"/>
      <c r="MOR1" s="950"/>
      <c r="MOS1" s="950"/>
      <c r="MOT1" s="950"/>
      <c r="MOU1" s="950"/>
      <c r="MOV1" s="950"/>
      <c r="MOW1" s="950"/>
      <c r="MOX1" s="950"/>
      <c r="MOY1" s="950"/>
      <c r="MOZ1" s="950"/>
      <c r="MPA1" s="950"/>
      <c r="MPB1" s="950"/>
      <c r="MPC1" s="950"/>
      <c r="MPD1" s="950"/>
      <c r="MPE1" s="950"/>
      <c r="MPF1" s="950"/>
      <c r="MPG1" s="950"/>
      <c r="MPH1" s="950"/>
      <c r="MPI1" s="950"/>
      <c r="MPJ1" s="950"/>
      <c r="MPK1" s="950"/>
      <c r="MPL1" s="950"/>
      <c r="MPM1" s="950"/>
      <c r="MPN1" s="950"/>
      <c r="MPO1" s="950"/>
      <c r="MPP1" s="950"/>
      <c r="MPQ1" s="950"/>
      <c r="MPR1" s="950"/>
      <c r="MPS1" s="950"/>
      <c r="MPT1" s="950"/>
      <c r="MPU1" s="950"/>
      <c r="MPV1" s="950"/>
      <c r="MPW1" s="950"/>
      <c r="MPX1" s="950"/>
      <c r="MPY1" s="950"/>
      <c r="MPZ1" s="950"/>
      <c r="MQA1" s="950"/>
      <c r="MQB1" s="950"/>
      <c r="MQC1" s="950"/>
      <c r="MQD1" s="950"/>
      <c r="MQE1" s="950"/>
      <c r="MQF1" s="950"/>
      <c r="MQG1" s="950"/>
      <c r="MQH1" s="950"/>
      <c r="MQI1" s="950"/>
      <c r="MQJ1" s="950"/>
      <c r="MQK1" s="950"/>
      <c r="MQL1" s="950"/>
      <c r="MQM1" s="950"/>
      <c r="MQN1" s="950"/>
      <c r="MQO1" s="950"/>
      <c r="MQP1" s="950"/>
      <c r="MQQ1" s="950"/>
      <c r="MQR1" s="950"/>
      <c r="MQS1" s="950"/>
      <c r="MQT1" s="950"/>
      <c r="MQU1" s="950"/>
      <c r="MQV1" s="950"/>
      <c r="MQW1" s="950"/>
      <c r="MQX1" s="950"/>
      <c r="MQY1" s="950"/>
      <c r="MQZ1" s="950"/>
      <c r="MRA1" s="950"/>
      <c r="MRB1" s="950"/>
      <c r="MRC1" s="950"/>
      <c r="MRD1" s="950"/>
      <c r="MRE1" s="950"/>
      <c r="MRF1" s="950"/>
      <c r="MRG1" s="950"/>
      <c r="MRH1" s="950"/>
      <c r="MRI1" s="950"/>
      <c r="MRJ1" s="950"/>
      <c r="MRK1" s="950"/>
      <c r="MRL1" s="950"/>
      <c r="MRM1" s="950"/>
      <c r="MRN1" s="950"/>
      <c r="MRO1" s="950"/>
      <c r="MRP1" s="950"/>
      <c r="MRQ1" s="950"/>
      <c r="MRR1" s="950"/>
      <c r="MRS1" s="950"/>
      <c r="MRT1" s="950"/>
      <c r="MRU1" s="950"/>
      <c r="MRV1" s="950"/>
      <c r="MRW1" s="950"/>
      <c r="MRX1" s="950"/>
      <c r="MRY1" s="950"/>
      <c r="MRZ1" s="950"/>
      <c r="MSA1" s="950"/>
      <c r="MSB1" s="950"/>
      <c r="MSC1" s="950"/>
      <c r="MSD1" s="950"/>
      <c r="MSE1" s="950"/>
      <c r="MSF1" s="950"/>
      <c r="MSG1" s="950"/>
      <c r="MSH1" s="950"/>
      <c r="MSI1" s="950"/>
      <c r="MSJ1" s="950"/>
      <c r="MSK1" s="950"/>
      <c r="MSL1" s="950"/>
      <c r="MSM1" s="950"/>
      <c r="MSN1" s="950"/>
      <c r="MSO1" s="950"/>
      <c r="MSP1" s="950"/>
      <c r="MSQ1" s="950"/>
      <c r="MSR1" s="950"/>
      <c r="MSS1" s="950"/>
      <c r="MST1" s="950"/>
      <c r="MSU1" s="950"/>
      <c r="MSV1" s="950"/>
      <c r="MSW1" s="950"/>
      <c r="MSX1" s="950"/>
      <c r="MSY1" s="950"/>
      <c r="MSZ1" s="950"/>
      <c r="MTA1" s="950"/>
      <c r="MTB1" s="950"/>
      <c r="MTC1" s="950"/>
      <c r="MTD1" s="950"/>
      <c r="MTE1" s="950"/>
      <c r="MTF1" s="950"/>
      <c r="MTG1" s="950"/>
      <c r="MTH1" s="950"/>
      <c r="MTI1" s="950"/>
      <c r="MTJ1" s="950"/>
      <c r="MTK1" s="950"/>
      <c r="MTL1" s="950"/>
      <c r="MTM1" s="950"/>
      <c r="MTN1" s="950"/>
      <c r="MTO1" s="950"/>
      <c r="MTP1" s="950"/>
      <c r="MTQ1" s="950"/>
      <c r="MTR1" s="950"/>
      <c r="MTS1" s="950"/>
      <c r="MTT1" s="950"/>
      <c r="MTU1" s="950"/>
      <c r="MTV1" s="950"/>
      <c r="MTW1" s="950"/>
      <c r="MTX1" s="950"/>
      <c r="MTY1" s="950"/>
      <c r="MTZ1" s="950"/>
      <c r="MUA1" s="950"/>
      <c r="MUB1" s="950"/>
      <c r="MUC1" s="950"/>
      <c r="MUD1" s="950"/>
      <c r="MUE1" s="950"/>
      <c r="MUF1" s="950"/>
      <c r="MUG1" s="950"/>
      <c r="MUH1" s="950"/>
      <c r="MUI1" s="950"/>
      <c r="MUJ1" s="950"/>
      <c r="MUK1" s="950"/>
      <c r="MUL1" s="950"/>
      <c r="MUM1" s="950"/>
      <c r="MUN1" s="950"/>
      <c r="MUO1" s="950"/>
      <c r="MUP1" s="950"/>
      <c r="MUQ1" s="950"/>
      <c r="MUR1" s="950"/>
      <c r="MUS1" s="950"/>
      <c r="MUT1" s="950"/>
      <c r="MUU1" s="950"/>
      <c r="MUV1" s="950"/>
      <c r="MUW1" s="950"/>
      <c r="MUX1" s="950"/>
      <c r="MUY1" s="950"/>
      <c r="MUZ1" s="950"/>
      <c r="MVA1" s="950"/>
      <c r="MVB1" s="950"/>
      <c r="MVC1" s="950"/>
      <c r="MVD1" s="950"/>
      <c r="MVE1" s="950"/>
      <c r="MVF1" s="950"/>
      <c r="MVG1" s="950"/>
      <c r="MVH1" s="950"/>
      <c r="MVI1" s="950"/>
      <c r="MVJ1" s="950"/>
      <c r="MVK1" s="950"/>
      <c r="MVL1" s="950"/>
      <c r="MVM1" s="950"/>
      <c r="MVN1" s="950"/>
      <c r="MVO1" s="950"/>
      <c r="MVP1" s="950"/>
      <c r="MVQ1" s="950"/>
      <c r="MVR1" s="950"/>
      <c r="MVS1" s="950"/>
      <c r="MVT1" s="950"/>
      <c r="MVU1" s="950"/>
      <c r="MVV1" s="950"/>
      <c r="MVW1" s="950"/>
      <c r="MVX1" s="950"/>
      <c r="MVY1" s="950"/>
      <c r="MVZ1" s="950"/>
      <c r="MWA1" s="950"/>
      <c r="MWB1" s="950"/>
      <c r="MWC1" s="950"/>
      <c r="MWD1" s="950"/>
      <c r="MWE1" s="950"/>
      <c r="MWF1" s="950"/>
      <c r="MWG1" s="950"/>
      <c r="MWH1" s="950"/>
      <c r="MWI1" s="950"/>
      <c r="MWJ1" s="950"/>
      <c r="MWK1" s="950"/>
      <c r="MWL1" s="950"/>
      <c r="MWM1" s="950"/>
      <c r="MWN1" s="950"/>
      <c r="MWO1" s="950"/>
      <c r="MWP1" s="950"/>
      <c r="MWQ1" s="950"/>
      <c r="MWR1" s="950"/>
      <c r="MWS1" s="950"/>
      <c r="MWT1" s="950"/>
      <c r="MWU1" s="950"/>
      <c r="MWV1" s="950"/>
      <c r="MWW1" s="950"/>
      <c r="MWX1" s="950"/>
      <c r="MWY1" s="950"/>
      <c r="MWZ1" s="950"/>
      <c r="MXA1" s="950"/>
      <c r="MXB1" s="950"/>
      <c r="MXC1" s="950"/>
      <c r="MXD1" s="950"/>
      <c r="MXE1" s="950"/>
      <c r="MXF1" s="950"/>
      <c r="MXG1" s="950"/>
      <c r="MXH1" s="950"/>
      <c r="MXI1" s="950"/>
      <c r="MXJ1" s="950"/>
      <c r="MXK1" s="950"/>
      <c r="MXL1" s="950"/>
      <c r="MXM1" s="950"/>
      <c r="MXN1" s="950"/>
      <c r="MXO1" s="950"/>
      <c r="MXP1" s="950"/>
      <c r="MXQ1" s="950"/>
      <c r="MXR1" s="950"/>
      <c r="MXS1" s="950"/>
      <c r="MXT1" s="950"/>
      <c r="MXU1" s="950"/>
      <c r="MXV1" s="950"/>
      <c r="MXW1" s="950"/>
      <c r="MXX1" s="950"/>
      <c r="MXY1" s="950"/>
      <c r="MXZ1" s="950"/>
      <c r="MYA1" s="950"/>
      <c r="MYB1" s="950"/>
      <c r="MYC1" s="950"/>
      <c r="MYD1" s="950"/>
      <c r="MYE1" s="950"/>
      <c r="MYF1" s="950"/>
      <c r="MYG1" s="950"/>
      <c r="MYH1" s="950"/>
      <c r="MYI1" s="950"/>
      <c r="MYJ1" s="950"/>
      <c r="MYK1" s="950"/>
      <c r="MYL1" s="950"/>
      <c r="MYM1" s="950"/>
      <c r="MYN1" s="950"/>
      <c r="MYO1" s="950"/>
      <c r="MYP1" s="950"/>
      <c r="MYQ1" s="950"/>
      <c r="MYR1" s="950"/>
      <c r="MYS1" s="950"/>
      <c r="MYT1" s="950"/>
      <c r="MYU1" s="950"/>
      <c r="MYV1" s="950"/>
      <c r="MYW1" s="950"/>
      <c r="MYX1" s="950"/>
      <c r="MYY1" s="950"/>
      <c r="MYZ1" s="950"/>
      <c r="MZA1" s="950"/>
      <c r="MZB1" s="950"/>
      <c r="MZC1" s="950"/>
      <c r="MZD1" s="950"/>
      <c r="MZE1" s="950"/>
      <c r="MZF1" s="950"/>
      <c r="MZG1" s="950"/>
      <c r="MZH1" s="950"/>
      <c r="MZI1" s="950"/>
      <c r="MZJ1" s="950"/>
      <c r="MZK1" s="950"/>
      <c r="MZL1" s="950"/>
      <c r="MZM1" s="950"/>
      <c r="MZN1" s="950"/>
      <c r="MZO1" s="950"/>
      <c r="MZP1" s="950"/>
      <c r="MZQ1" s="950"/>
      <c r="MZR1" s="950"/>
      <c r="MZS1" s="950"/>
      <c r="MZT1" s="950"/>
      <c r="MZU1" s="950"/>
      <c r="MZV1" s="950"/>
      <c r="MZW1" s="950"/>
      <c r="MZX1" s="950"/>
      <c r="MZY1" s="950"/>
      <c r="MZZ1" s="950"/>
      <c r="NAA1" s="950"/>
      <c r="NAB1" s="950"/>
      <c r="NAC1" s="950"/>
      <c r="NAD1" s="950"/>
      <c r="NAE1" s="950"/>
      <c r="NAF1" s="950"/>
      <c r="NAG1" s="950"/>
      <c r="NAH1" s="950"/>
      <c r="NAI1" s="950"/>
      <c r="NAJ1" s="950"/>
      <c r="NAK1" s="950"/>
      <c r="NAL1" s="950"/>
      <c r="NAM1" s="950"/>
      <c r="NAN1" s="950"/>
      <c r="NAO1" s="950"/>
      <c r="NAP1" s="950"/>
      <c r="NAQ1" s="950"/>
      <c r="NAR1" s="950"/>
      <c r="NAS1" s="950"/>
      <c r="NAT1" s="950"/>
      <c r="NAU1" s="950"/>
      <c r="NAV1" s="950"/>
      <c r="NAW1" s="950"/>
      <c r="NAX1" s="950"/>
      <c r="NAY1" s="950"/>
      <c r="NAZ1" s="950"/>
      <c r="NBA1" s="950"/>
      <c r="NBB1" s="950"/>
      <c r="NBC1" s="950"/>
      <c r="NBD1" s="950"/>
      <c r="NBE1" s="950"/>
      <c r="NBF1" s="950"/>
      <c r="NBG1" s="950"/>
      <c r="NBH1" s="950"/>
      <c r="NBI1" s="950"/>
      <c r="NBJ1" s="950"/>
      <c r="NBK1" s="950"/>
      <c r="NBL1" s="950"/>
      <c r="NBM1" s="950"/>
      <c r="NBN1" s="950"/>
      <c r="NBO1" s="950"/>
      <c r="NBP1" s="950"/>
      <c r="NBQ1" s="950"/>
      <c r="NBR1" s="950"/>
      <c r="NBS1" s="950"/>
      <c r="NBT1" s="950"/>
      <c r="NBU1" s="950"/>
      <c r="NBV1" s="950"/>
      <c r="NBW1" s="950"/>
      <c r="NBX1" s="950"/>
      <c r="NBY1" s="950"/>
      <c r="NBZ1" s="950"/>
      <c r="NCA1" s="950"/>
      <c r="NCB1" s="950"/>
      <c r="NCC1" s="950"/>
      <c r="NCD1" s="950"/>
      <c r="NCE1" s="950"/>
      <c r="NCF1" s="950"/>
      <c r="NCG1" s="950"/>
      <c r="NCH1" s="950"/>
      <c r="NCI1" s="950"/>
      <c r="NCJ1" s="950"/>
      <c r="NCK1" s="950"/>
      <c r="NCL1" s="950"/>
      <c r="NCM1" s="950"/>
      <c r="NCN1" s="950"/>
      <c r="NCO1" s="950"/>
      <c r="NCP1" s="950"/>
      <c r="NCQ1" s="950"/>
      <c r="NCR1" s="950"/>
      <c r="NCS1" s="950"/>
      <c r="NCT1" s="950"/>
      <c r="NCU1" s="950"/>
      <c r="NCV1" s="950"/>
      <c r="NCW1" s="950"/>
      <c r="NCX1" s="950"/>
      <c r="NCY1" s="950"/>
      <c r="NCZ1" s="950"/>
      <c r="NDA1" s="950"/>
      <c r="NDB1" s="950"/>
      <c r="NDC1" s="950"/>
      <c r="NDD1" s="950"/>
      <c r="NDE1" s="950"/>
      <c r="NDF1" s="950"/>
      <c r="NDG1" s="950"/>
      <c r="NDH1" s="950"/>
      <c r="NDI1" s="950"/>
      <c r="NDJ1" s="950"/>
      <c r="NDK1" s="950"/>
      <c r="NDL1" s="950"/>
      <c r="NDM1" s="950"/>
      <c r="NDN1" s="950"/>
      <c r="NDO1" s="950"/>
      <c r="NDP1" s="950"/>
      <c r="NDQ1" s="950"/>
      <c r="NDR1" s="950"/>
      <c r="NDS1" s="950"/>
      <c r="NDT1" s="950"/>
      <c r="NDU1" s="950"/>
      <c r="NDV1" s="950"/>
      <c r="NDW1" s="950"/>
      <c r="NDX1" s="950"/>
      <c r="NDY1" s="950"/>
      <c r="NDZ1" s="950"/>
      <c r="NEA1" s="950"/>
      <c r="NEB1" s="950"/>
      <c r="NEC1" s="950"/>
      <c r="NED1" s="950"/>
      <c r="NEE1" s="950"/>
      <c r="NEF1" s="950"/>
      <c r="NEG1" s="950"/>
      <c r="NEH1" s="950"/>
      <c r="NEI1" s="950"/>
      <c r="NEJ1" s="950"/>
      <c r="NEK1" s="950"/>
      <c r="NEL1" s="950"/>
      <c r="NEM1" s="950"/>
      <c r="NEN1" s="950"/>
      <c r="NEO1" s="950"/>
      <c r="NEP1" s="950"/>
      <c r="NEQ1" s="950"/>
      <c r="NER1" s="950"/>
      <c r="NES1" s="950"/>
      <c r="NET1" s="950"/>
      <c r="NEU1" s="950"/>
      <c r="NEV1" s="950"/>
      <c r="NEW1" s="950"/>
      <c r="NEX1" s="950"/>
      <c r="NEY1" s="950"/>
      <c r="NEZ1" s="950"/>
      <c r="NFA1" s="950"/>
      <c r="NFB1" s="950"/>
      <c r="NFC1" s="950"/>
      <c r="NFD1" s="950"/>
      <c r="NFE1" s="950"/>
      <c r="NFF1" s="950"/>
      <c r="NFG1" s="950"/>
      <c r="NFH1" s="950"/>
      <c r="NFI1" s="950"/>
      <c r="NFJ1" s="950"/>
      <c r="NFK1" s="950"/>
      <c r="NFL1" s="950"/>
      <c r="NFM1" s="950"/>
      <c r="NFN1" s="950"/>
      <c r="NFO1" s="950"/>
      <c r="NFP1" s="950"/>
      <c r="NFQ1" s="950"/>
      <c r="NFR1" s="950"/>
      <c r="NFS1" s="950"/>
      <c r="NFT1" s="950"/>
      <c r="NFU1" s="950"/>
      <c r="NFV1" s="950"/>
      <c r="NFW1" s="950"/>
      <c r="NFX1" s="950"/>
      <c r="NFY1" s="950"/>
      <c r="NFZ1" s="950"/>
      <c r="NGA1" s="950"/>
      <c r="NGB1" s="950"/>
      <c r="NGC1" s="950"/>
      <c r="NGD1" s="950"/>
      <c r="NGE1" s="950"/>
      <c r="NGF1" s="950"/>
      <c r="NGG1" s="950"/>
      <c r="NGH1" s="950"/>
      <c r="NGI1" s="950"/>
      <c r="NGJ1" s="950"/>
      <c r="NGK1" s="950"/>
      <c r="NGL1" s="950"/>
      <c r="NGM1" s="950"/>
      <c r="NGN1" s="950"/>
      <c r="NGO1" s="950"/>
      <c r="NGP1" s="950"/>
      <c r="NGQ1" s="950"/>
      <c r="NGR1" s="950"/>
      <c r="NGS1" s="950"/>
      <c r="NGT1" s="950"/>
      <c r="NGU1" s="950"/>
      <c r="NGV1" s="950"/>
      <c r="NGW1" s="950"/>
      <c r="NGX1" s="950"/>
      <c r="NGY1" s="950"/>
      <c r="NGZ1" s="950"/>
      <c r="NHA1" s="950"/>
      <c r="NHB1" s="950"/>
      <c r="NHC1" s="950"/>
      <c r="NHD1" s="950"/>
      <c r="NHE1" s="950"/>
      <c r="NHF1" s="950"/>
      <c r="NHG1" s="950"/>
      <c r="NHH1" s="950"/>
      <c r="NHI1" s="950"/>
      <c r="NHJ1" s="950"/>
      <c r="NHK1" s="950"/>
      <c r="NHL1" s="950"/>
      <c r="NHM1" s="950"/>
      <c r="NHN1" s="950"/>
      <c r="NHO1" s="950"/>
      <c r="NHP1" s="950"/>
      <c r="NHQ1" s="950"/>
      <c r="NHR1" s="950"/>
      <c r="NHS1" s="950"/>
      <c r="NHT1" s="950"/>
      <c r="NHU1" s="950"/>
      <c r="NHV1" s="950"/>
      <c r="NHW1" s="950"/>
      <c r="NHX1" s="950"/>
      <c r="NHY1" s="950"/>
      <c r="NHZ1" s="950"/>
      <c r="NIA1" s="950"/>
      <c r="NIB1" s="950"/>
      <c r="NIC1" s="950"/>
      <c r="NID1" s="950"/>
      <c r="NIE1" s="950"/>
      <c r="NIF1" s="950"/>
      <c r="NIG1" s="950"/>
      <c r="NIH1" s="950"/>
      <c r="NII1" s="950"/>
      <c r="NIJ1" s="950"/>
      <c r="NIK1" s="950"/>
      <c r="NIL1" s="950"/>
      <c r="NIM1" s="950"/>
      <c r="NIN1" s="950"/>
      <c r="NIO1" s="950"/>
      <c r="NIP1" s="950"/>
      <c r="NIQ1" s="950"/>
      <c r="NIR1" s="950"/>
      <c r="NIS1" s="950"/>
      <c r="NIT1" s="950"/>
      <c r="NIU1" s="950"/>
      <c r="NIV1" s="950"/>
      <c r="NIW1" s="950"/>
      <c r="NIX1" s="950"/>
      <c r="NIY1" s="950"/>
      <c r="NIZ1" s="950"/>
      <c r="NJA1" s="950"/>
      <c r="NJB1" s="950"/>
      <c r="NJC1" s="950"/>
      <c r="NJD1" s="950"/>
      <c r="NJE1" s="950"/>
      <c r="NJF1" s="950"/>
      <c r="NJG1" s="950"/>
      <c r="NJH1" s="950"/>
      <c r="NJI1" s="950"/>
      <c r="NJJ1" s="950"/>
      <c r="NJK1" s="950"/>
      <c r="NJL1" s="950"/>
      <c r="NJM1" s="950"/>
      <c r="NJN1" s="950"/>
      <c r="NJO1" s="950"/>
      <c r="NJP1" s="950"/>
      <c r="NJQ1" s="950"/>
      <c r="NJR1" s="950"/>
      <c r="NJS1" s="950"/>
      <c r="NJT1" s="950"/>
      <c r="NJU1" s="950"/>
      <c r="NJV1" s="950"/>
      <c r="NJW1" s="950"/>
      <c r="NJX1" s="950"/>
      <c r="NJY1" s="950"/>
      <c r="NJZ1" s="950"/>
      <c r="NKA1" s="950"/>
      <c r="NKB1" s="950"/>
      <c r="NKC1" s="950"/>
      <c r="NKD1" s="950"/>
      <c r="NKE1" s="950"/>
      <c r="NKF1" s="950"/>
      <c r="NKG1" s="950"/>
      <c r="NKH1" s="950"/>
      <c r="NKI1" s="950"/>
      <c r="NKJ1" s="950"/>
      <c r="NKK1" s="950"/>
      <c r="NKL1" s="950"/>
      <c r="NKM1" s="950"/>
      <c r="NKN1" s="950"/>
      <c r="NKO1" s="950"/>
      <c r="NKP1" s="950"/>
      <c r="NKQ1" s="950"/>
      <c r="NKR1" s="950"/>
      <c r="NKS1" s="950"/>
      <c r="NKT1" s="950"/>
      <c r="NKU1" s="950"/>
      <c r="NKV1" s="950"/>
      <c r="NKW1" s="950"/>
      <c r="NKX1" s="950"/>
      <c r="NKY1" s="950"/>
      <c r="NKZ1" s="950"/>
      <c r="NLA1" s="950"/>
      <c r="NLB1" s="950"/>
      <c r="NLC1" s="950"/>
      <c r="NLD1" s="950"/>
      <c r="NLE1" s="950"/>
      <c r="NLF1" s="950"/>
      <c r="NLG1" s="950"/>
      <c r="NLH1" s="950"/>
      <c r="NLI1" s="950"/>
      <c r="NLJ1" s="950"/>
      <c r="NLK1" s="950"/>
      <c r="NLL1" s="950"/>
      <c r="NLM1" s="950"/>
      <c r="NLN1" s="950"/>
      <c r="NLO1" s="950"/>
      <c r="NLP1" s="950"/>
      <c r="NLQ1" s="950"/>
      <c r="NLR1" s="950"/>
      <c r="NLS1" s="950"/>
      <c r="NLT1" s="950"/>
      <c r="NLU1" s="950"/>
      <c r="NLV1" s="950"/>
      <c r="NLW1" s="950"/>
      <c r="NLX1" s="950"/>
      <c r="NLY1" s="950"/>
      <c r="NLZ1" s="950"/>
      <c r="NMA1" s="950"/>
      <c r="NMB1" s="950"/>
      <c r="NMC1" s="950"/>
      <c r="NMD1" s="950"/>
      <c r="NME1" s="950"/>
      <c r="NMF1" s="950"/>
      <c r="NMG1" s="950"/>
      <c r="NMH1" s="950"/>
      <c r="NMI1" s="950"/>
      <c r="NMJ1" s="950"/>
      <c r="NMK1" s="950"/>
      <c r="NML1" s="950"/>
      <c r="NMM1" s="950"/>
      <c r="NMN1" s="950"/>
      <c r="NMO1" s="950"/>
      <c r="NMP1" s="950"/>
      <c r="NMQ1" s="950"/>
      <c r="NMR1" s="950"/>
      <c r="NMS1" s="950"/>
      <c r="NMT1" s="950"/>
      <c r="NMU1" s="950"/>
      <c r="NMV1" s="950"/>
      <c r="NMW1" s="950"/>
      <c r="NMX1" s="950"/>
      <c r="NMY1" s="950"/>
      <c r="NMZ1" s="950"/>
      <c r="NNA1" s="950"/>
      <c r="NNB1" s="950"/>
      <c r="NNC1" s="950"/>
      <c r="NND1" s="950"/>
      <c r="NNE1" s="950"/>
      <c r="NNF1" s="950"/>
      <c r="NNG1" s="950"/>
      <c r="NNH1" s="950"/>
      <c r="NNI1" s="950"/>
      <c r="NNJ1" s="950"/>
      <c r="NNK1" s="950"/>
      <c r="NNL1" s="950"/>
      <c r="NNM1" s="950"/>
      <c r="NNN1" s="950"/>
      <c r="NNO1" s="950"/>
      <c r="NNP1" s="950"/>
      <c r="NNQ1" s="950"/>
      <c r="NNR1" s="950"/>
      <c r="NNS1" s="950"/>
      <c r="NNT1" s="950"/>
      <c r="NNU1" s="950"/>
      <c r="NNV1" s="950"/>
      <c r="NNW1" s="950"/>
      <c r="NNX1" s="950"/>
      <c r="NNY1" s="950"/>
      <c r="NNZ1" s="950"/>
      <c r="NOA1" s="950"/>
      <c r="NOB1" s="950"/>
      <c r="NOC1" s="950"/>
      <c r="NOD1" s="950"/>
      <c r="NOE1" s="950"/>
      <c r="NOF1" s="950"/>
      <c r="NOG1" s="950"/>
      <c r="NOH1" s="950"/>
      <c r="NOI1" s="950"/>
      <c r="NOJ1" s="950"/>
      <c r="NOK1" s="950"/>
      <c r="NOL1" s="950"/>
      <c r="NOM1" s="950"/>
      <c r="NON1" s="950"/>
      <c r="NOO1" s="950"/>
      <c r="NOP1" s="950"/>
      <c r="NOQ1" s="950"/>
      <c r="NOR1" s="950"/>
      <c r="NOS1" s="950"/>
      <c r="NOT1" s="950"/>
      <c r="NOU1" s="950"/>
      <c r="NOV1" s="950"/>
      <c r="NOW1" s="950"/>
      <c r="NOX1" s="950"/>
      <c r="NOY1" s="950"/>
      <c r="NOZ1" s="950"/>
      <c r="NPA1" s="950"/>
      <c r="NPB1" s="950"/>
      <c r="NPC1" s="950"/>
      <c r="NPD1" s="950"/>
      <c r="NPE1" s="950"/>
      <c r="NPF1" s="950"/>
      <c r="NPG1" s="950"/>
      <c r="NPH1" s="950"/>
      <c r="NPI1" s="950"/>
      <c r="NPJ1" s="950"/>
      <c r="NPK1" s="950"/>
      <c r="NPL1" s="950"/>
      <c r="NPM1" s="950"/>
      <c r="NPN1" s="950"/>
      <c r="NPO1" s="950"/>
      <c r="NPP1" s="950"/>
      <c r="NPQ1" s="950"/>
      <c r="NPR1" s="950"/>
      <c r="NPS1" s="950"/>
      <c r="NPT1" s="950"/>
      <c r="NPU1" s="950"/>
      <c r="NPV1" s="950"/>
      <c r="NPW1" s="950"/>
      <c r="NPX1" s="950"/>
      <c r="NPY1" s="950"/>
      <c r="NPZ1" s="950"/>
      <c r="NQA1" s="950"/>
      <c r="NQB1" s="950"/>
      <c r="NQC1" s="950"/>
      <c r="NQD1" s="950"/>
      <c r="NQE1" s="950"/>
      <c r="NQF1" s="950"/>
      <c r="NQG1" s="950"/>
      <c r="NQH1" s="950"/>
      <c r="NQI1" s="950"/>
      <c r="NQJ1" s="950"/>
      <c r="NQK1" s="950"/>
      <c r="NQL1" s="950"/>
      <c r="NQM1" s="950"/>
      <c r="NQN1" s="950"/>
      <c r="NQO1" s="950"/>
      <c r="NQP1" s="950"/>
      <c r="NQQ1" s="950"/>
      <c r="NQR1" s="950"/>
      <c r="NQS1" s="950"/>
      <c r="NQT1" s="950"/>
      <c r="NQU1" s="950"/>
      <c r="NQV1" s="950"/>
      <c r="NQW1" s="950"/>
      <c r="NQX1" s="950"/>
      <c r="NQY1" s="950"/>
      <c r="NQZ1" s="950"/>
      <c r="NRA1" s="950"/>
      <c r="NRB1" s="950"/>
      <c r="NRC1" s="950"/>
      <c r="NRD1" s="950"/>
      <c r="NRE1" s="950"/>
      <c r="NRF1" s="950"/>
      <c r="NRG1" s="950"/>
      <c r="NRH1" s="950"/>
      <c r="NRI1" s="950"/>
      <c r="NRJ1" s="950"/>
      <c r="NRK1" s="950"/>
      <c r="NRL1" s="950"/>
      <c r="NRM1" s="950"/>
      <c r="NRN1" s="950"/>
      <c r="NRO1" s="950"/>
      <c r="NRP1" s="950"/>
      <c r="NRQ1" s="950"/>
      <c r="NRR1" s="950"/>
      <c r="NRS1" s="950"/>
      <c r="NRT1" s="950"/>
      <c r="NRU1" s="950"/>
      <c r="NRV1" s="950"/>
      <c r="NRW1" s="950"/>
      <c r="NRX1" s="950"/>
      <c r="NRY1" s="950"/>
      <c r="NRZ1" s="950"/>
      <c r="NSA1" s="950"/>
      <c r="NSB1" s="950"/>
      <c r="NSC1" s="950"/>
      <c r="NSD1" s="950"/>
      <c r="NSE1" s="950"/>
      <c r="NSF1" s="950"/>
      <c r="NSG1" s="950"/>
      <c r="NSH1" s="950"/>
      <c r="NSI1" s="950"/>
      <c r="NSJ1" s="950"/>
      <c r="NSK1" s="950"/>
      <c r="NSL1" s="950"/>
      <c r="NSM1" s="950"/>
      <c r="NSN1" s="950"/>
      <c r="NSO1" s="950"/>
      <c r="NSP1" s="950"/>
      <c r="NSQ1" s="950"/>
      <c r="NSR1" s="950"/>
      <c r="NSS1" s="950"/>
      <c r="NST1" s="950"/>
      <c r="NSU1" s="950"/>
      <c r="NSV1" s="950"/>
      <c r="NSW1" s="950"/>
      <c r="NSX1" s="950"/>
      <c r="NSY1" s="950"/>
      <c r="NSZ1" s="950"/>
      <c r="NTA1" s="950"/>
      <c r="NTB1" s="950"/>
      <c r="NTC1" s="950"/>
      <c r="NTD1" s="950"/>
      <c r="NTE1" s="950"/>
      <c r="NTF1" s="950"/>
      <c r="NTG1" s="950"/>
      <c r="NTH1" s="950"/>
      <c r="NTI1" s="950"/>
      <c r="NTJ1" s="950"/>
      <c r="NTK1" s="950"/>
      <c r="NTL1" s="950"/>
      <c r="NTM1" s="950"/>
      <c r="NTN1" s="950"/>
      <c r="NTO1" s="950"/>
      <c r="NTP1" s="950"/>
      <c r="NTQ1" s="950"/>
      <c r="NTR1" s="950"/>
      <c r="NTS1" s="950"/>
      <c r="NTT1" s="950"/>
      <c r="NTU1" s="950"/>
      <c r="NTV1" s="950"/>
      <c r="NTW1" s="950"/>
      <c r="NTX1" s="950"/>
      <c r="NTY1" s="950"/>
      <c r="NTZ1" s="950"/>
      <c r="NUA1" s="950"/>
      <c r="NUB1" s="950"/>
      <c r="NUC1" s="950"/>
      <c r="NUD1" s="950"/>
      <c r="NUE1" s="950"/>
      <c r="NUF1" s="950"/>
      <c r="NUG1" s="950"/>
      <c r="NUH1" s="950"/>
      <c r="NUI1" s="950"/>
      <c r="NUJ1" s="950"/>
      <c r="NUK1" s="950"/>
      <c r="NUL1" s="950"/>
      <c r="NUM1" s="950"/>
      <c r="NUN1" s="950"/>
      <c r="NUO1" s="950"/>
      <c r="NUP1" s="950"/>
      <c r="NUQ1" s="950"/>
      <c r="NUR1" s="950"/>
      <c r="NUS1" s="950"/>
      <c r="NUT1" s="950"/>
      <c r="NUU1" s="950"/>
      <c r="NUV1" s="950"/>
      <c r="NUW1" s="950"/>
      <c r="NUX1" s="950"/>
      <c r="NUY1" s="950"/>
      <c r="NUZ1" s="950"/>
      <c r="NVA1" s="950"/>
      <c r="NVB1" s="950"/>
      <c r="NVC1" s="950"/>
      <c r="NVD1" s="950"/>
      <c r="NVE1" s="950"/>
      <c r="NVF1" s="950"/>
      <c r="NVG1" s="950"/>
      <c r="NVH1" s="950"/>
      <c r="NVI1" s="950"/>
      <c r="NVJ1" s="950"/>
      <c r="NVK1" s="950"/>
      <c r="NVL1" s="950"/>
      <c r="NVM1" s="950"/>
      <c r="NVN1" s="950"/>
      <c r="NVO1" s="950"/>
      <c r="NVP1" s="950"/>
      <c r="NVQ1" s="950"/>
      <c r="NVR1" s="950"/>
      <c r="NVS1" s="950"/>
      <c r="NVT1" s="950"/>
      <c r="NVU1" s="950"/>
      <c r="NVV1" s="950"/>
      <c r="NVW1" s="950"/>
      <c r="NVX1" s="950"/>
      <c r="NVY1" s="950"/>
      <c r="NVZ1" s="950"/>
      <c r="NWA1" s="950"/>
      <c r="NWB1" s="950"/>
      <c r="NWC1" s="950"/>
      <c r="NWD1" s="950"/>
      <c r="NWE1" s="950"/>
      <c r="NWF1" s="950"/>
      <c r="NWG1" s="950"/>
      <c r="NWH1" s="950"/>
      <c r="NWI1" s="950"/>
      <c r="NWJ1" s="950"/>
      <c r="NWK1" s="950"/>
      <c r="NWL1" s="950"/>
      <c r="NWM1" s="950"/>
      <c r="NWN1" s="950"/>
      <c r="NWO1" s="950"/>
      <c r="NWP1" s="950"/>
      <c r="NWQ1" s="950"/>
      <c r="NWR1" s="950"/>
      <c r="NWS1" s="950"/>
      <c r="NWT1" s="950"/>
      <c r="NWU1" s="950"/>
      <c r="NWV1" s="950"/>
      <c r="NWW1" s="950"/>
      <c r="NWX1" s="950"/>
      <c r="NWY1" s="950"/>
      <c r="NWZ1" s="950"/>
      <c r="NXA1" s="950"/>
      <c r="NXB1" s="950"/>
      <c r="NXC1" s="950"/>
      <c r="NXD1" s="950"/>
      <c r="NXE1" s="950"/>
      <c r="NXF1" s="950"/>
      <c r="NXG1" s="950"/>
      <c r="NXH1" s="950"/>
      <c r="NXI1" s="950"/>
      <c r="NXJ1" s="950"/>
      <c r="NXK1" s="950"/>
      <c r="NXL1" s="950"/>
      <c r="NXM1" s="950"/>
      <c r="NXN1" s="950"/>
      <c r="NXO1" s="950"/>
      <c r="NXP1" s="950"/>
      <c r="NXQ1" s="950"/>
      <c r="NXR1" s="950"/>
      <c r="NXS1" s="950"/>
      <c r="NXT1" s="950"/>
      <c r="NXU1" s="950"/>
      <c r="NXV1" s="950"/>
      <c r="NXW1" s="950"/>
      <c r="NXX1" s="950"/>
      <c r="NXY1" s="950"/>
      <c r="NXZ1" s="950"/>
      <c r="NYA1" s="950"/>
      <c r="NYB1" s="950"/>
      <c r="NYC1" s="950"/>
      <c r="NYD1" s="950"/>
      <c r="NYE1" s="950"/>
      <c r="NYF1" s="950"/>
      <c r="NYG1" s="950"/>
      <c r="NYH1" s="950"/>
      <c r="NYI1" s="950"/>
      <c r="NYJ1" s="950"/>
      <c r="NYK1" s="950"/>
      <c r="NYL1" s="950"/>
      <c r="NYM1" s="950"/>
      <c r="NYN1" s="950"/>
      <c r="NYO1" s="950"/>
      <c r="NYP1" s="950"/>
      <c r="NYQ1" s="950"/>
      <c r="NYR1" s="950"/>
      <c r="NYS1" s="950"/>
      <c r="NYT1" s="950"/>
      <c r="NYU1" s="950"/>
      <c r="NYV1" s="950"/>
      <c r="NYW1" s="950"/>
      <c r="NYX1" s="950"/>
      <c r="NYY1" s="950"/>
      <c r="NYZ1" s="950"/>
      <c r="NZA1" s="950"/>
      <c r="NZB1" s="950"/>
      <c r="NZC1" s="950"/>
      <c r="NZD1" s="950"/>
      <c r="NZE1" s="950"/>
      <c r="NZF1" s="950"/>
      <c r="NZG1" s="950"/>
      <c r="NZH1" s="950"/>
      <c r="NZI1" s="950"/>
      <c r="NZJ1" s="950"/>
      <c r="NZK1" s="950"/>
      <c r="NZL1" s="950"/>
      <c r="NZM1" s="950"/>
      <c r="NZN1" s="950"/>
      <c r="NZO1" s="950"/>
      <c r="NZP1" s="950"/>
      <c r="NZQ1" s="950"/>
      <c r="NZR1" s="950"/>
      <c r="NZS1" s="950"/>
      <c r="NZT1" s="950"/>
      <c r="NZU1" s="950"/>
      <c r="NZV1" s="950"/>
      <c r="NZW1" s="950"/>
      <c r="NZX1" s="950"/>
      <c r="NZY1" s="950"/>
      <c r="NZZ1" s="950"/>
      <c r="OAA1" s="950"/>
      <c r="OAB1" s="950"/>
      <c r="OAC1" s="950"/>
      <c r="OAD1" s="950"/>
      <c r="OAE1" s="950"/>
      <c r="OAF1" s="950"/>
      <c r="OAG1" s="950"/>
      <c r="OAH1" s="950"/>
      <c r="OAI1" s="950"/>
      <c r="OAJ1" s="950"/>
      <c r="OAK1" s="950"/>
      <c r="OAL1" s="950"/>
      <c r="OAM1" s="950"/>
      <c r="OAN1" s="950"/>
      <c r="OAO1" s="950"/>
      <c r="OAP1" s="950"/>
      <c r="OAQ1" s="950"/>
      <c r="OAR1" s="950"/>
      <c r="OAS1" s="950"/>
      <c r="OAT1" s="950"/>
      <c r="OAU1" s="950"/>
      <c r="OAV1" s="950"/>
      <c r="OAW1" s="950"/>
      <c r="OAX1" s="950"/>
      <c r="OAY1" s="950"/>
      <c r="OAZ1" s="950"/>
      <c r="OBA1" s="950"/>
      <c r="OBB1" s="950"/>
      <c r="OBC1" s="950"/>
      <c r="OBD1" s="950"/>
      <c r="OBE1" s="950"/>
      <c r="OBF1" s="950"/>
      <c r="OBG1" s="950"/>
      <c r="OBH1" s="950"/>
      <c r="OBI1" s="950"/>
      <c r="OBJ1" s="950"/>
      <c r="OBK1" s="950"/>
      <c r="OBL1" s="950"/>
      <c r="OBM1" s="950"/>
      <c r="OBN1" s="950"/>
      <c r="OBO1" s="950"/>
      <c r="OBP1" s="950"/>
      <c r="OBQ1" s="950"/>
      <c r="OBR1" s="950"/>
      <c r="OBS1" s="950"/>
      <c r="OBT1" s="950"/>
      <c r="OBU1" s="950"/>
      <c r="OBV1" s="950"/>
      <c r="OBW1" s="950"/>
      <c r="OBX1" s="950"/>
      <c r="OBY1" s="950"/>
      <c r="OBZ1" s="950"/>
      <c r="OCA1" s="950"/>
      <c r="OCB1" s="950"/>
      <c r="OCC1" s="950"/>
      <c r="OCD1" s="950"/>
      <c r="OCE1" s="950"/>
      <c r="OCF1" s="950"/>
      <c r="OCG1" s="950"/>
      <c r="OCH1" s="950"/>
      <c r="OCI1" s="950"/>
      <c r="OCJ1" s="950"/>
      <c r="OCK1" s="950"/>
      <c r="OCL1" s="950"/>
      <c r="OCM1" s="950"/>
      <c r="OCN1" s="950"/>
      <c r="OCO1" s="950"/>
      <c r="OCP1" s="950"/>
      <c r="OCQ1" s="950"/>
      <c r="OCR1" s="950"/>
      <c r="OCS1" s="950"/>
      <c r="OCT1" s="950"/>
      <c r="OCU1" s="950"/>
      <c r="OCV1" s="950"/>
      <c r="OCW1" s="950"/>
      <c r="OCX1" s="950"/>
      <c r="OCY1" s="950"/>
      <c r="OCZ1" s="950"/>
      <c r="ODA1" s="950"/>
      <c r="ODB1" s="950"/>
      <c r="ODC1" s="950"/>
      <c r="ODD1" s="950"/>
      <c r="ODE1" s="950"/>
      <c r="ODF1" s="950"/>
      <c r="ODG1" s="950"/>
      <c r="ODH1" s="950"/>
      <c r="ODI1" s="950"/>
      <c r="ODJ1" s="950"/>
      <c r="ODK1" s="950"/>
      <c r="ODL1" s="950"/>
      <c r="ODM1" s="950"/>
      <c r="ODN1" s="950"/>
      <c r="ODO1" s="950"/>
      <c r="ODP1" s="950"/>
      <c r="ODQ1" s="950"/>
      <c r="ODR1" s="950"/>
      <c r="ODS1" s="950"/>
      <c r="ODT1" s="950"/>
      <c r="ODU1" s="950"/>
      <c r="ODV1" s="950"/>
      <c r="ODW1" s="950"/>
      <c r="ODX1" s="950"/>
      <c r="ODY1" s="950"/>
      <c r="ODZ1" s="950"/>
      <c r="OEA1" s="950"/>
      <c r="OEB1" s="950"/>
      <c r="OEC1" s="950"/>
      <c r="OED1" s="950"/>
      <c r="OEE1" s="950"/>
      <c r="OEF1" s="950"/>
      <c r="OEG1" s="950"/>
      <c r="OEH1" s="950"/>
      <c r="OEI1" s="950"/>
      <c r="OEJ1" s="950"/>
      <c r="OEK1" s="950"/>
      <c r="OEL1" s="950"/>
      <c r="OEM1" s="950"/>
      <c r="OEN1" s="950"/>
      <c r="OEO1" s="950"/>
      <c r="OEP1" s="950"/>
      <c r="OEQ1" s="950"/>
      <c r="OER1" s="950"/>
      <c r="OES1" s="950"/>
      <c r="OET1" s="950"/>
      <c r="OEU1" s="950"/>
      <c r="OEV1" s="950"/>
      <c r="OEW1" s="950"/>
      <c r="OEX1" s="950"/>
      <c r="OEY1" s="950"/>
      <c r="OEZ1" s="950"/>
      <c r="OFA1" s="950"/>
      <c r="OFB1" s="950"/>
      <c r="OFC1" s="950"/>
      <c r="OFD1" s="950"/>
      <c r="OFE1" s="950"/>
      <c r="OFF1" s="950"/>
      <c r="OFG1" s="950"/>
      <c r="OFH1" s="950"/>
      <c r="OFI1" s="950"/>
      <c r="OFJ1" s="950"/>
      <c r="OFK1" s="950"/>
      <c r="OFL1" s="950"/>
      <c r="OFM1" s="950"/>
      <c r="OFN1" s="950"/>
      <c r="OFO1" s="950"/>
      <c r="OFP1" s="950"/>
      <c r="OFQ1" s="950"/>
      <c r="OFR1" s="950"/>
      <c r="OFS1" s="950"/>
      <c r="OFT1" s="950"/>
      <c r="OFU1" s="950"/>
      <c r="OFV1" s="950"/>
      <c r="OFW1" s="950"/>
      <c r="OFX1" s="950"/>
      <c r="OFY1" s="950"/>
      <c r="OFZ1" s="950"/>
      <c r="OGA1" s="950"/>
      <c r="OGB1" s="950"/>
      <c r="OGC1" s="950"/>
      <c r="OGD1" s="950"/>
      <c r="OGE1" s="950"/>
      <c r="OGF1" s="950"/>
      <c r="OGG1" s="950"/>
      <c r="OGH1" s="950"/>
      <c r="OGI1" s="950"/>
      <c r="OGJ1" s="950"/>
      <c r="OGK1" s="950"/>
      <c r="OGL1" s="950"/>
      <c r="OGM1" s="950"/>
      <c r="OGN1" s="950"/>
      <c r="OGO1" s="950"/>
      <c r="OGP1" s="950"/>
      <c r="OGQ1" s="950"/>
      <c r="OGR1" s="950"/>
      <c r="OGS1" s="950"/>
      <c r="OGT1" s="950"/>
      <c r="OGU1" s="950"/>
      <c r="OGV1" s="950"/>
      <c r="OGW1" s="950"/>
      <c r="OGX1" s="950"/>
      <c r="OGY1" s="950"/>
      <c r="OGZ1" s="950"/>
      <c r="OHA1" s="950"/>
      <c r="OHB1" s="950"/>
      <c r="OHC1" s="950"/>
      <c r="OHD1" s="950"/>
      <c r="OHE1" s="950"/>
      <c r="OHF1" s="950"/>
      <c r="OHG1" s="950"/>
      <c r="OHH1" s="950"/>
      <c r="OHI1" s="950"/>
      <c r="OHJ1" s="950"/>
      <c r="OHK1" s="950"/>
      <c r="OHL1" s="950"/>
      <c r="OHM1" s="950"/>
      <c r="OHN1" s="950"/>
      <c r="OHO1" s="950"/>
      <c r="OHP1" s="950"/>
      <c r="OHQ1" s="950"/>
      <c r="OHR1" s="950"/>
      <c r="OHS1" s="950"/>
      <c r="OHT1" s="950"/>
      <c r="OHU1" s="950"/>
      <c r="OHV1" s="950"/>
      <c r="OHW1" s="950"/>
      <c r="OHX1" s="950"/>
      <c r="OHY1" s="950"/>
      <c r="OHZ1" s="950"/>
      <c r="OIA1" s="950"/>
      <c r="OIB1" s="950"/>
      <c r="OIC1" s="950"/>
      <c r="OID1" s="950"/>
      <c r="OIE1" s="950"/>
      <c r="OIF1" s="950"/>
      <c r="OIG1" s="950"/>
      <c r="OIH1" s="950"/>
      <c r="OII1" s="950"/>
      <c r="OIJ1" s="950"/>
      <c r="OIK1" s="950"/>
      <c r="OIL1" s="950"/>
      <c r="OIM1" s="950"/>
      <c r="OIN1" s="950"/>
      <c r="OIO1" s="950"/>
      <c r="OIP1" s="950"/>
      <c r="OIQ1" s="950"/>
      <c r="OIR1" s="950"/>
      <c r="OIS1" s="950"/>
      <c r="OIT1" s="950"/>
      <c r="OIU1" s="950"/>
      <c r="OIV1" s="950"/>
      <c r="OIW1" s="950"/>
      <c r="OIX1" s="950"/>
      <c r="OIY1" s="950"/>
      <c r="OIZ1" s="950"/>
      <c r="OJA1" s="950"/>
      <c r="OJB1" s="950"/>
      <c r="OJC1" s="950"/>
      <c r="OJD1" s="950"/>
      <c r="OJE1" s="950"/>
      <c r="OJF1" s="950"/>
      <c r="OJG1" s="950"/>
      <c r="OJH1" s="950"/>
      <c r="OJI1" s="950"/>
      <c r="OJJ1" s="950"/>
      <c r="OJK1" s="950"/>
      <c r="OJL1" s="950"/>
      <c r="OJM1" s="950"/>
      <c r="OJN1" s="950"/>
      <c r="OJO1" s="950"/>
      <c r="OJP1" s="950"/>
      <c r="OJQ1" s="950"/>
      <c r="OJR1" s="950"/>
      <c r="OJS1" s="950"/>
      <c r="OJT1" s="950"/>
      <c r="OJU1" s="950"/>
      <c r="OJV1" s="950"/>
      <c r="OJW1" s="950"/>
      <c r="OJX1" s="950"/>
      <c r="OJY1" s="950"/>
      <c r="OJZ1" s="950"/>
      <c r="OKA1" s="950"/>
      <c r="OKB1" s="950"/>
      <c r="OKC1" s="950"/>
      <c r="OKD1" s="950"/>
      <c r="OKE1" s="950"/>
      <c r="OKF1" s="950"/>
      <c r="OKG1" s="950"/>
      <c r="OKH1" s="950"/>
      <c r="OKI1" s="950"/>
      <c r="OKJ1" s="950"/>
      <c r="OKK1" s="950"/>
      <c r="OKL1" s="950"/>
      <c r="OKM1" s="950"/>
      <c r="OKN1" s="950"/>
      <c r="OKO1" s="950"/>
      <c r="OKP1" s="950"/>
      <c r="OKQ1" s="950"/>
      <c r="OKR1" s="950"/>
      <c r="OKS1" s="950"/>
      <c r="OKT1" s="950"/>
      <c r="OKU1" s="950"/>
      <c r="OKV1" s="950"/>
      <c r="OKW1" s="950"/>
      <c r="OKX1" s="950"/>
      <c r="OKY1" s="950"/>
      <c r="OKZ1" s="950"/>
      <c r="OLA1" s="950"/>
      <c r="OLB1" s="950"/>
      <c r="OLC1" s="950"/>
      <c r="OLD1" s="950"/>
      <c r="OLE1" s="950"/>
      <c r="OLF1" s="950"/>
      <c r="OLG1" s="950"/>
      <c r="OLH1" s="950"/>
      <c r="OLI1" s="950"/>
      <c r="OLJ1" s="950"/>
      <c r="OLK1" s="950"/>
      <c r="OLL1" s="950"/>
      <c r="OLM1" s="950"/>
      <c r="OLN1" s="950"/>
      <c r="OLO1" s="950"/>
      <c r="OLP1" s="950"/>
      <c r="OLQ1" s="950"/>
      <c r="OLR1" s="950"/>
      <c r="OLS1" s="950"/>
      <c r="OLT1" s="950"/>
      <c r="OLU1" s="950"/>
      <c r="OLV1" s="950"/>
      <c r="OLW1" s="950"/>
      <c r="OLX1" s="950"/>
      <c r="OLY1" s="950"/>
      <c r="OLZ1" s="950"/>
      <c r="OMA1" s="950"/>
      <c r="OMB1" s="950"/>
      <c r="OMC1" s="950"/>
      <c r="OMD1" s="950"/>
      <c r="OME1" s="950"/>
      <c r="OMF1" s="950"/>
      <c r="OMG1" s="950"/>
      <c r="OMH1" s="950"/>
      <c r="OMI1" s="950"/>
      <c r="OMJ1" s="950"/>
      <c r="OMK1" s="950"/>
      <c r="OML1" s="950"/>
      <c r="OMM1" s="950"/>
      <c r="OMN1" s="950"/>
      <c r="OMO1" s="950"/>
      <c r="OMP1" s="950"/>
      <c r="OMQ1" s="950"/>
      <c r="OMR1" s="950"/>
      <c r="OMS1" s="950"/>
      <c r="OMT1" s="950"/>
      <c r="OMU1" s="950"/>
      <c r="OMV1" s="950"/>
      <c r="OMW1" s="950"/>
      <c r="OMX1" s="950"/>
      <c r="OMY1" s="950"/>
      <c r="OMZ1" s="950"/>
      <c r="ONA1" s="950"/>
      <c r="ONB1" s="950"/>
      <c r="ONC1" s="950"/>
      <c r="OND1" s="950"/>
      <c r="ONE1" s="950"/>
      <c r="ONF1" s="950"/>
      <c r="ONG1" s="950"/>
      <c r="ONH1" s="950"/>
      <c r="ONI1" s="950"/>
      <c r="ONJ1" s="950"/>
      <c r="ONK1" s="950"/>
      <c r="ONL1" s="950"/>
      <c r="ONM1" s="950"/>
      <c r="ONN1" s="950"/>
      <c r="ONO1" s="950"/>
      <c r="ONP1" s="950"/>
      <c r="ONQ1" s="950"/>
      <c r="ONR1" s="950"/>
      <c r="ONS1" s="950"/>
      <c r="ONT1" s="950"/>
      <c r="ONU1" s="950"/>
      <c r="ONV1" s="950"/>
      <c r="ONW1" s="950"/>
      <c r="ONX1" s="950"/>
      <c r="ONY1" s="950"/>
      <c r="ONZ1" s="950"/>
      <c r="OOA1" s="950"/>
      <c r="OOB1" s="950"/>
      <c r="OOC1" s="950"/>
      <c r="OOD1" s="950"/>
      <c r="OOE1" s="950"/>
      <c r="OOF1" s="950"/>
      <c r="OOG1" s="950"/>
      <c r="OOH1" s="950"/>
      <c r="OOI1" s="950"/>
      <c r="OOJ1" s="950"/>
      <c r="OOK1" s="950"/>
      <c r="OOL1" s="950"/>
      <c r="OOM1" s="950"/>
      <c r="OON1" s="950"/>
      <c r="OOO1" s="950"/>
      <c r="OOP1" s="950"/>
      <c r="OOQ1" s="950"/>
      <c r="OOR1" s="950"/>
      <c r="OOS1" s="950"/>
      <c r="OOT1" s="950"/>
      <c r="OOU1" s="950"/>
      <c r="OOV1" s="950"/>
      <c r="OOW1" s="950"/>
      <c r="OOX1" s="950"/>
      <c r="OOY1" s="950"/>
      <c r="OOZ1" s="950"/>
      <c r="OPA1" s="950"/>
      <c r="OPB1" s="950"/>
      <c r="OPC1" s="950"/>
      <c r="OPD1" s="950"/>
      <c r="OPE1" s="950"/>
      <c r="OPF1" s="950"/>
      <c r="OPG1" s="950"/>
      <c r="OPH1" s="950"/>
      <c r="OPI1" s="950"/>
      <c r="OPJ1" s="950"/>
      <c r="OPK1" s="950"/>
      <c r="OPL1" s="950"/>
      <c r="OPM1" s="950"/>
      <c r="OPN1" s="950"/>
      <c r="OPO1" s="950"/>
      <c r="OPP1" s="950"/>
      <c r="OPQ1" s="950"/>
      <c r="OPR1" s="950"/>
      <c r="OPS1" s="950"/>
      <c r="OPT1" s="950"/>
      <c r="OPU1" s="950"/>
      <c r="OPV1" s="950"/>
      <c r="OPW1" s="950"/>
      <c r="OPX1" s="950"/>
      <c r="OPY1" s="950"/>
      <c r="OPZ1" s="950"/>
      <c r="OQA1" s="950"/>
      <c r="OQB1" s="950"/>
      <c r="OQC1" s="950"/>
      <c r="OQD1" s="950"/>
      <c r="OQE1" s="950"/>
      <c r="OQF1" s="950"/>
      <c r="OQG1" s="950"/>
      <c r="OQH1" s="950"/>
      <c r="OQI1" s="950"/>
      <c r="OQJ1" s="950"/>
      <c r="OQK1" s="950"/>
      <c r="OQL1" s="950"/>
      <c r="OQM1" s="950"/>
      <c r="OQN1" s="950"/>
      <c r="OQO1" s="950"/>
      <c r="OQP1" s="950"/>
      <c r="OQQ1" s="950"/>
      <c r="OQR1" s="950"/>
      <c r="OQS1" s="950"/>
      <c r="OQT1" s="950"/>
      <c r="OQU1" s="950"/>
      <c r="OQV1" s="950"/>
      <c r="OQW1" s="950"/>
      <c r="OQX1" s="950"/>
      <c r="OQY1" s="950"/>
      <c r="OQZ1" s="950"/>
      <c r="ORA1" s="950"/>
      <c r="ORB1" s="950"/>
      <c r="ORC1" s="950"/>
      <c r="ORD1" s="950"/>
      <c r="ORE1" s="950"/>
      <c r="ORF1" s="950"/>
      <c r="ORG1" s="950"/>
      <c r="ORH1" s="950"/>
      <c r="ORI1" s="950"/>
      <c r="ORJ1" s="950"/>
      <c r="ORK1" s="950"/>
      <c r="ORL1" s="950"/>
      <c r="ORM1" s="950"/>
      <c r="ORN1" s="950"/>
      <c r="ORO1" s="950"/>
      <c r="ORP1" s="950"/>
      <c r="ORQ1" s="950"/>
      <c r="ORR1" s="950"/>
      <c r="ORS1" s="950"/>
      <c r="ORT1" s="950"/>
      <c r="ORU1" s="950"/>
      <c r="ORV1" s="950"/>
      <c r="ORW1" s="950"/>
      <c r="ORX1" s="950"/>
      <c r="ORY1" s="950"/>
      <c r="ORZ1" s="950"/>
      <c r="OSA1" s="950"/>
      <c r="OSB1" s="950"/>
      <c r="OSC1" s="950"/>
      <c r="OSD1" s="950"/>
      <c r="OSE1" s="950"/>
      <c r="OSF1" s="950"/>
      <c r="OSG1" s="950"/>
      <c r="OSH1" s="950"/>
      <c r="OSI1" s="950"/>
      <c r="OSJ1" s="950"/>
      <c r="OSK1" s="950"/>
      <c r="OSL1" s="950"/>
      <c r="OSM1" s="950"/>
      <c r="OSN1" s="950"/>
      <c r="OSO1" s="950"/>
      <c r="OSP1" s="950"/>
      <c r="OSQ1" s="950"/>
      <c r="OSR1" s="950"/>
      <c r="OSS1" s="950"/>
      <c r="OST1" s="950"/>
      <c r="OSU1" s="950"/>
      <c r="OSV1" s="950"/>
      <c r="OSW1" s="950"/>
      <c r="OSX1" s="950"/>
      <c r="OSY1" s="950"/>
      <c r="OSZ1" s="950"/>
      <c r="OTA1" s="950"/>
      <c r="OTB1" s="950"/>
      <c r="OTC1" s="950"/>
      <c r="OTD1" s="950"/>
      <c r="OTE1" s="950"/>
      <c r="OTF1" s="950"/>
      <c r="OTG1" s="950"/>
      <c r="OTH1" s="950"/>
      <c r="OTI1" s="950"/>
      <c r="OTJ1" s="950"/>
      <c r="OTK1" s="950"/>
      <c r="OTL1" s="950"/>
      <c r="OTM1" s="950"/>
      <c r="OTN1" s="950"/>
      <c r="OTO1" s="950"/>
      <c r="OTP1" s="950"/>
      <c r="OTQ1" s="950"/>
      <c r="OTR1" s="950"/>
      <c r="OTS1" s="950"/>
      <c r="OTT1" s="950"/>
      <c r="OTU1" s="950"/>
      <c r="OTV1" s="950"/>
      <c r="OTW1" s="950"/>
      <c r="OTX1" s="950"/>
      <c r="OTY1" s="950"/>
      <c r="OTZ1" s="950"/>
      <c r="OUA1" s="950"/>
      <c r="OUB1" s="950"/>
      <c r="OUC1" s="950"/>
      <c r="OUD1" s="950"/>
      <c r="OUE1" s="950"/>
      <c r="OUF1" s="950"/>
      <c r="OUG1" s="950"/>
      <c r="OUH1" s="950"/>
      <c r="OUI1" s="950"/>
      <c r="OUJ1" s="950"/>
      <c r="OUK1" s="950"/>
      <c r="OUL1" s="950"/>
      <c r="OUM1" s="950"/>
      <c r="OUN1" s="950"/>
      <c r="OUO1" s="950"/>
      <c r="OUP1" s="950"/>
      <c r="OUQ1" s="950"/>
      <c r="OUR1" s="950"/>
      <c r="OUS1" s="950"/>
      <c r="OUT1" s="950"/>
      <c r="OUU1" s="950"/>
      <c r="OUV1" s="950"/>
      <c r="OUW1" s="950"/>
      <c r="OUX1" s="950"/>
      <c r="OUY1" s="950"/>
      <c r="OUZ1" s="950"/>
      <c r="OVA1" s="950"/>
      <c r="OVB1" s="950"/>
      <c r="OVC1" s="950"/>
      <c r="OVD1" s="950"/>
      <c r="OVE1" s="950"/>
      <c r="OVF1" s="950"/>
      <c r="OVG1" s="950"/>
      <c r="OVH1" s="950"/>
      <c r="OVI1" s="950"/>
      <c r="OVJ1" s="950"/>
      <c r="OVK1" s="950"/>
      <c r="OVL1" s="950"/>
      <c r="OVM1" s="950"/>
      <c r="OVN1" s="950"/>
      <c r="OVO1" s="950"/>
      <c r="OVP1" s="950"/>
      <c r="OVQ1" s="950"/>
      <c r="OVR1" s="950"/>
      <c r="OVS1" s="950"/>
      <c r="OVT1" s="950"/>
      <c r="OVU1" s="950"/>
      <c r="OVV1" s="950"/>
      <c r="OVW1" s="950"/>
      <c r="OVX1" s="950"/>
      <c r="OVY1" s="950"/>
      <c r="OVZ1" s="950"/>
      <c r="OWA1" s="950"/>
      <c r="OWB1" s="950"/>
      <c r="OWC1" s="950"/>
      <c r="OWD1" s="950"/>
      <c r="OWE1" s="950"/>
      <c r="OWF1" s="950"/>
      <c r="OWG1" s="950"/>
      <c r="OWH1" s="950"/>
      <c r="OWI1" s="950"/>
      <c r="OWJ1" s="950"/>
      <c r="OWK1" s="950"/>
      <c r="OWL1" s="950"/>
      <c r="OWM1" s="950"/>
      <c r="OWN1" s="950"/>
      <c r="OWO1" s="950"/>
      <c r="OWP1" s="950"/>
      <c r="OWQ1" s="950"/>
      <c r="OWR1" s="950"/>
      <c r="OWS1" s="950"/>
      <c r="OWT1" s="950"/>
      <c r="OWU1" s="950"/>
      <c r="OWV1" s="950"/>
      <c r="OWW1" s="950"/>
      <c r="OWX1" s="950"/>
      <c r="OWY1" s="950"/>
      <c r="OWZ1" s="950"/>
      <c r="OXA1" s="950"/>
      <c r="OXB1" s="950"/>
      <c r="OXC1" s="950"/>
      <c r="OXD1" s="950"/>
      <c r="OXE1" s="950"/>
      <c r="OXF1" s="950"/>
      <c r="OXG1" s="950"/>
      <c r="OXH1" s="950"/>
      <c r="OXI1" s="950"/>
      <c r="OXJ1" s="950"/>
      <c r="OXK1" s="950"/>
      <c r="OXL1" s="950"/>
      <c r="OXM1" s="950"/>
      <c r="OXN1" s="950"/>
      <c r="OXO1" s="950"/>
      <c r="OXP1" s="950"/>
      <c r="OXQ1" s="950"/>
      <c r="OXR1" s="950"/>
      <c r="OXS1" s="950"/>
      <c r="OXT1" s="950"/>
      <c r="OXU1" s="950"/>
      <c r="OXV1" s="950"/>
      <c r="OXW1" s="950"/>
      <c r="OXX1" s="950"/>
      <c r="OXY1" s="950"/>
      <c r="OXZ1" s="950"/>
      <c r="OYA1" s="950"/>
      <c r="OYB1" s="950"/>
      <c r="OYC1" s="950"/>
      <c r="OYD1" s="950"/>
      <c r="OYE1" s="950"/>
      <c r="OYF1" s="950"/>
      <c r="OYG1" s="950"/>
      <c r="OYH1" s="950"/>
      <c r="OYI1" s="950"/>
      <c r="OYJ1" s="950"/>
      <c r="OYK1" s="950"/>
      <c r="OYL1" s="950"/>
      <c r="OYM1" s="950"/>
      <c r="OYN1" s="950"/>
      <c r="OYO1" s="950"/>
      <c r="OYP1" s="950"/>
      <c r="OYQ1" s="950"/>
      <c r="OYR1" s="950"/>
      <c r="OYS1" s="950"/>
      <c r="OYT1" s="950"/>
      <c r="OYU1" s="950"/>
      <c r="OYV1" s="950"/>
      <c r="OYW1" s="950"/>
      <c r="OYX1" s="950"/>
      <c r="OYY1" s="950"/>
      <c r="OYZ1" s="950"/>
      <c r="OZA1" s="950"/>
      <c r="OZB1" s="950"/>
      <c r="OZC1" s="950"/>
      <c r="OZD1" s="950"/>
      <c r="OZE1" s="950"/>
      <c r="OZF1" s="950"/>
      <c r="OZG1" s="950"/>
      <c r="OZH1" s="950"/>
      <c r="OZI1" s="950"/>
      <c r="OZJ1" s="950"/>
      <c r="OZK1" s="950"/>
      <c r="OZL1" s="950"/>
      <c r="OZM1" s="950"/>
      <c r="OZN1" s="950"/>
      <c r="OZO1" s="950"/>
      <c r="OZP1" s="950"/>
      <c r="OZQ1" s="950"/>
      <c r="OZR1" s="950"/>
      <c r="OZS1" s="950"/>
      <c r="OZT1" s="950"/>
      <c r="OZU1" s="950"/>
      <c r="OZV1" s="950"/>
      <c r="OZW1" s="950"/>
      <c r="OZX1" s="950"/>
      <c r="OZY1" s="950"/>
      <c r="OZZ1" s="950"/>
      <c r="PAA1" s="950"/>
      <c r="PAB1" s="950"/>
      <c r="PAC1" s="950"/>
      <c r="PAD1" s="950"/>
      <c r="PAE1" s="950"/>
      <c r="PAF1" s="950"/>
      <c r="PAG1" s="950"/>
      <c r="PAH1" s="950"/>
      <c r="PAI1" s="950"/>
      <c r="PAJ1" s="950"/>
      <c r="PAK1" s="950"/>
      <c r="PAL1" s="950"/>
      <c r="PAM1" s="950"/>
      <c r="PAN1" s="950"/>
      <c r="PAO1" s="950"/>
      <c r="PAP1" s="950"/>
      <c r="PAQ1" s="950"/>
      <c r="PAR1" s="950"/>
      <c r="PAS1" s="950"/>
      <c r="PAT1" s="950"/>
      <c r="PAU1" s="950"/>
      <c r="PAV1" s="950"/>
      <c r="PAW1" s="950"/>
      <c r="PAX1" s="950"/>
      <c r="PAY1" s="950"/>
      <c r="PAZ1" s="950"/>
      <c r="PBA1" s="950"/>
      <c r="PBB1" s="950"/>
      <c r="PBC1" s="950"/>
      <c r="PBD1" s="950"/>
      <c r="PBE1" s="950"/>
      <c r="PBF1" s="950"/>
      <c r="PBG1" s="950"/>
      <c r="PBH1" s="950"/>
      <c r="PBI1" s="950"/>
      <c r="PBJ1" s="950"/>
      <c r="PBK1" s="950"/>
      <c r="PBL1" s="950"/>
      <c r="PBM1" s="950"/>
      <c r="PBN1" s="950"/>
      <c r="PBO1" s="950"/>
      <c r="PBP1" s="950"/>
      <c r="PBQ1" s="950"/>
      <c r="PBR1" s="950"/>
      <c r="PBS1" s="950"/>
      <c r="PBT1" s="950"/>
      <c r="PBU1" s="950"/>
      <c r="PBV1" s="950"/>
      <c r="PBW1" s="950"/>
      <c r="PBX1" s="950"/>
      <c r="PBY1" s="950"/>
      <c r="PBZ1" s="950"/>
      <c r="PCA1" s="950"/>
      <c r="PCB1" s="950"/>
      <c r="PCC1" s="950"/>
      <c r="PCD1" s="950"/>
      <c r="PCE1" s="950"/>
      <c r="PCF1" s="950"/>
      <c r="PCG1" s="950"/>
      <c r="PCH1" s="950"/>
      <c r="PCI1" s="950"/>
      <c r="PCJ1" s="950"/>
      <c r="PCK1" s="950"/>
      <c r="PCL1" s="950"/>
      <c r="PCM1" s="950"/>
      <c r="PCN1" s="950"/>
      <c r="PCO1" s="950"/>
      <c r="PCP1" s="950"/>
      <c r="PCQ1" s="950"/>
      <c r="PCR1" s="950"/>
      <c r="PCS1" s="950"/>
      <c r="PCT1" s="950"/>
      <c r="PCU1" s="950"/>
      <c r="PCV1" s="950"/>
      <c r="PCW1" s="950"/>
      <c r="PCX1" s="950"/>
      <c r="PCY1" s="950"/>
      <c r="PCZ1" s="950"/>
      <c r="PDA1" s="950"/>
      <c r="PDB1" s="950"/>
      <c r="PDC1" s="950"/>
      <c r="PDD1" s="950"/>
      <c r="PDE1" s="950"/>
      <c r="PDF1" s="950"/>
      <c r="PDG1" s="950"/>
      <c r="PDH1" s="950"/>
      <c r="PDI1" s="950"/>
      <c r="PDJ1" s="950"/>
      <c r="PDK1" s="950"/>
      <c r="PDL1" s="950"/>
      <c r="PDM1" s="950"/>
      <c r="PDN1" s="950"/>
      <c r="PDO1" s="950"/>
      <c r="PDP1" s="950"/>
      <c r="PDQ1" s="950"/>
      <c r="PDR1" s="950"/>
      <c r="PDS1" s="950"/>
      <c r="PDT1" s="950"/>
      <c r="PDU1" s="950"/>
      <c r="PDV1" s="950"/>
      <c r="PDW1" s="950"/>
      <c r="PDX1" s="950"/>
      <c r="PDY1" s="950"/>
      <c r="PDZ1" s="950"/>
      <c r="PEA1" s="950"/>
      <c r="PEB1" s="950"/>
      <c r="PEC1" s="950"/>
      <c r="PED1" s="950"/>
      <c r="PEE1" s="950"/>
      <c r="PEF1" s="950"/>
      <c r="PEG1" s="950"/>
      <c r="PEH1" s="950"/>
      <c r="PEI1" s="950"/>
      <c r="PEJ1" s="950"/>
      <c r="PEK1" s="950"/>
      <c r="PEL1" s="950"/>
      <c r="PEM1" s="950"/>
      <c r="PEN1" s="950"/>
      <c r="PEO1" s="950"/>
      <c r="PEP1" s="950"/>
      <c r="PEQ1" s="950"/>
      <c r="PER1" s="950"/>
      <c r="PES1" s="950"/>
      <c r="PET1" s="950"/>
      <c r="PEU1" s="950"/>
      <c r="PEV1" s="950"/>
      <c r="PEW1" s="950"/>
      <c r="PEX1" s="950"/>
      <c r="PEY1" s="950"/>
      <c r="PEZ1" s="950"/>
      <c r="PFA1" s="950"/>
      <c r="PFB1" s="950"/>
      <c r="PFC1" s="950"/>
      <c r="PFD1" s="950"/>
      <c r="PFE1" s="950"/>
      <c r="PFF1" s="950"/>
      <c r="PFG1" s="950"/>
      <c r="PFH1" s="950"/>
      <c r="PFI1" s="950"/>
      <c r="PFJ1" s="950"/>
      <c r="PFK1" s="950"/>
      <c r="PFL1" s="950"/>
      <c r="PFM1" s="950"/>
      <c r="PFN1" s="950"/>
      <c r="PFO1" s="950"/>
      <c r="PFP1" s="950"/>
      <c r="PFQ1" s="950"/>
      <c r="PFR1" s="950"/>
      <c r="PFS1" s="950"/>
      <c r="PFT1" s="950"/>
      <c r="PFU1" s="950"/>
      <c r="PFV1" s="950"/>
      <c r="PFW1" s="950"/>
      <c r="PFX1" s="950"/>
      <c r="PFY1" s="950"/>
      <c r="PFZ1" s="950"/>
      <c r="PGA1" s="950"/>
      <c r="PGB1" s="950"/>
      <c r="PGC1" s="950"/>
      <c r="PGD1" s="950"/>
      <c r="PGE1" s="950"/>
      <c r="PGF1" s="950"/>
      <c r="PGG1" s="950"/>
      <c r="PGH1" s="950"/>
      <c r="PGI1" s="950"/>
      <c r="PGJ1" s="950"/>
      <c r="PGK1" s="950"/>
      <c r="PGL1" s="950"/>
      <c r="PGM1" s="950"/>
      <c r="PGN1" s="950"/>
      <c r="PGO1" s="950"/>
      <c r="PGP1" s="950"/>
      <c r="PGQ1" s="950"/>
      <c r="PGR1" s="950"/>
      <c r="PGS1" s="950"/>
      <c r="PGT1" s="950"/>
      <c r="PGU1" s="950"/>
      <c r="PGV1" s="950"/>
      <c r="PGW1" s="950"/>
      <c r="PGX1" s="950"/>
      <c r="PGY1" s="950"/>
      <c r="PGZ1" s="950"/>
      <c r="PHA1" s="950"/>
      <c r="PHB1" s="950"/>
      <c r="PHC1" s="950"/>
      <c r="PHD1" s="950"/>
      <c r="PHE1" s="950"/>
      <c r="PHF1" s="950"/>
      <c r="PHG1" s="950"/>
      <c r="PHH1" s="950"/>
      <c r="PHI1" s="950"/>
      <c r="PHJ1" s="950"/>
      <c r="PHK1" s="950"/>
      <c r="PHL1" s="950"/>
      <c r="PHM1" s="950"/>
      <c r="PHN1" s="950"/>
      <c r="PHO1" s="950"/>
      <c r="PHP1" s="950"/>
      <c r="PHQ1" s="950"/>
      <c r="PHR1" s="950"/>
      <c r="PHS1" s="950"/>
      <c r="PHT1" s="950"/>
      <c r="PHU1" s="950"/>
      <c r="PHV1" s="950"/>
      <c r="PHW1" s="950"/>
      <c r="PHX1" s="950"/>
      <c r="PHY1" s="950"/>
      <c r="PHZ1" s="950"/>
      <c r="PIA1" s="950"/>
      <c r="PIB1" s="950"/>
      <c r="PIC1" s="950"/>
      <c r="PID1" s="950"/>
      <c r="PIE1" s="950"/>
      <c r="PIF1" s="950"/>
      <c r="PIG1" s="950"/>
      <c r="PIH1" s="950"/>
      <c r="PII1" s="950"/>
      <c r="PIJ1" s="950"/>
      <c r="PIK1" s="950"/>
      <c r="PIL1" s="950"/>
      <c r="PIM1" s="950"/>
      <c r="PIN1" s="950"/>
      <c r="PIO1" s="950"/>
      <c r="PIP1" s="950"/>
      <c r="PIQ1" s="950"/>
      <c r="PIR1" s="950"/>
      <c r="PIS1" s="950"/>
      <c r="PIT1" s="950"/>
      <c r="PIU1" s="950"/>
      <c r="PIV1" s="950"/>
      <c r="PIW1" s="950"/>
      <c r="PIX1" s="950"/>
      <c r="PIY1" s="950"/>
      <c r="PIZ1" s="950"/>
      <c r="PJA1" s="950"/>
      <c r="PJB1" s="950"/>
      <c r="PJC1" s="950"/>
      <c r="PJD1" s="950"/>
      <c r="PJE1" s="950"/>
      <c r="PJF1" s="950"/>
      <c r="PJG1" s="950"/>
      <c r="PJH1" s="950"/>
      <c r="PJI1" s="950"/>
      <c r="PJJ1" s="950"/>
      <c r="PJK1" s="950"/>
      <c r="PJL1" s="950"/>
      <c r="PJM1" s="950"/>
      <c r="PJN1" s="950"/>
      <c r="PJO1" s="950"/>
      <c r="PJP1" s="950"/>
      <c r="PJQ1" s="950"/>
      <c r="PJR1" s="950"/>
      <c r="PJS1" s="950"/>
      <c r="PJT1" s="950"/>
      <c r="PJU1" s="950"/>
      <c r="PJV1" s="950"/>
      <c r="PJW1" s="950"/>
      <c r="PJX1" s="950"/>
      <c r="PJY1" s="950"/>
      <c r="PJZ1" s="950"/>
      <c r="PKA1" s="950"/>
      <c r="PKB1" s="950"/>
      <c r="PKC1" s="950"/>
      <c r="PKD1" s="950"/>
      <c r="PKE1" s="950"/>
      <c r="PKF1" s="950"/>
      <c r="PKG1" s="950"/>
      <c r="PKH1" s="950"/>
      <c r="PKI1" s="950"/>
      <c r="PKJ1" s="950"/>
      <c r="PKK1" s="950"/>
      <c r="PKL1" s="950"/>
      <c r="PKM1" s="950"/>
      <c r="PKN1" s="950"/>
      <c r="PKO1" s="950"/>
      <c r="PKP1" s="950"/>
      <c r="PKQ1" s="950"/>
      <c r="PKR1" s="950"/>
      <c r="PKS1" s="950"/>
      <c r="PKT1" s="950"/>
      <c r="PKU1" s="950"/>
      <c r="PKV1" s="950"/>
      <c r="PKW1" s="950"/>
      <c r="PKX1" s="950"/>
      <c r="PKY1" s="950"/>
      <c r="PKZ1" s="950"/>
      <c r="PLA1" s="950"/>
      <c r="PLB1" s="950"/>
      <c r="PLC1" s="950"/>
      <c r="PLD1" s="950"/>
      <c r="PLE1" s="950"/>
      <c r="PLF1" s="950"/>
      <c r="PLG1" s="950"/>
      <c r="PLH1" s="950"/>
      <c r="PLI1" s="950"/>
      <c r="PLJ1" s="950"/>
      <c r="PLK1" s="950"/>
      <c r="PLL1" s="950"/>
      <c r="PLM1" s="950"/>
      <c r="PLN1" s="950"/>
      <c r="PLO1" s="950"/>
      <c r="PLP1" s="950"/>
      <c r="PLQ1" s="950"/>
      <c r="PLR1" s="950"/>
      <c r="PLS1" s="950"/>
      <c r="PLT1" s="950"/>
      <c r="PLU1" s="950"/>
      <c r="PLV1" s="950"/>
      <c r="PLW1" s="950"/>
      <c r="PLX1" s="950"/>
      <c r="PLY1" s="950"/>
      <c r="PLZ1" s="950"/>
      <c r="PMA1" s="950"/>
      <c r="PMB1" s="950"/>
      <c r="PMC1" s="950"/>
      <c r="PMD1" s="950"/>
      <c r="PME1" s="950"/>
      <c r="PMF1" s="950"/>
      <c r="PMG1" s="950"/>
      <c r="PMH1" s="950"/>
      <c r="PMI1" s="950"/>
      <c r="PMJ1" s="950"/>
      <c r="PMK1" s="950"/>
      <c r="PML1" s="950"/>
      <c r="PMM1" s="950"/>
      <c r="PMN1" s="950"/>
      <c r="PMO1" s="950"/>
      <c r="PMP1" s="950"/>
      <c r="PMQ1" s="950"/>
      <c r="PMR1" s="950"/>
      <c r="PMS1" s="950"/>
      <c r="PMT1" s="950"/>
      <c r="PMU1" s="950"/>
      <c r="PMV1" s="950"/>
      <c r="PMW1" s="950"/>
      <c r="PMX1" s="950"/>
      <c r="PMY1" s="950"/>
      <c r="PMZ1" s="950"/>
      <c r="PNA1" s="950"/>
      <c r="PNB1" s="950"/>
      <c r="PNC1" s="950"/>
      <c r="PND1" s="950"/>
      <c r="PNE1" s="950"/>
      <c r="PNF1" s="950"/>
      <c r="PNG1" s="950"/>
      <c r="PNH1" s="950"/>
      <c r="PNI1" s="950"/>
      <c r="PNJ1" s="950"/>
      <c r="PNK1" s="950"/>
      <c r="PNL1" s="950"/>
      <c r="PNM1" s="950"/>
      <c r="PNN1" s="950"/>
      <c r="PNO1" s="950"/>
      <c r="PNP1" s="950"/>
      <c r="PNQ1" s="950"/>
      <c r="PNR1" s="950"/>
      <c r="PNS1" s="950"/>
      <c r="PNT1" s="950"/>
      <c r="PNU1" s="950"/>
      <c r="PNV1" s="950"/>
      <c r="PNW1" s="950"/>
      <c r="PNX1" s="950"/>
      <c r="PNY1" s="950"/>
      <c r="PNZ1" s="950"/>
      <c r="POA1" s="950"/>
      <c r="POB1" s="950"/>
      <c r="POC1" s="950"/>
      <c r="POD1" s="950"/>
      <c r="POE1" s="950"/>
      <c r="POF1" s="950"/>
      <c r="POG1" s="950"/>
      <c r="POH1" s="950"/>
      <c r="POI1" s="950"/>
      <c r="POJ1" s="950"/>
      <c r="POK1" s="950"/>
      <c r="POL1" s="950"/>
      <c r="POM1" s="950"/>
      <c r="PON1" s="950"/>
      <c r="POO1" s="950"/>
      <c r="POP1" s="950"/>
      <c r="POQ1" s="950"/>
      <c r="POR1" s="950"/>
      <c r="POS1" s="950"/>
      <c r="POT1" s="950"/>
      <c r="POU1" s="950"/>
      <c r="POV1" s="950"/>
      <c r="POW1" s="950"/>
      <c r="POX1" s="950"/>
      <c r="POY1" s="950"/>
      <c r="POZ1" s="950"/>
      <c r="PPA1" s="950"/>
      <c r="PPB1" s="950"/>
      <c r="PPC1" s="950"/>
      <c r="PPD1" s="950"/>
      <c r="PPE1" s="950"/>
      <c r="PPF1" s="950"/>
      <c r="PPG1" s="950"/>
      <c r="PPH1" s="950"/>
      <c r="PPI1" s="950"/>
      <c r="PPJ1" s="950"/>
      <c r="PPK1" s="950"/>
      <c r="PPL1" s="950"/>
      <c r="PPM1" s="950"/>
      <c r="PPN1" s="950"/>
      <c r="PPO1" s="950"/>
      <c r="PPP1" s="950"/>
      <c r="PPQ1" s="950"/>
      <c r="PPR1" s="950"/>
      <c r="PPS1" s="950"/>
      <c r="PPT1" s="950"/>
      <c r="PPU1" s="950"/>
      <c r="PPV1" s="950"/>
      <c r="PPW1" s="950"/>
      <c r="PPX1" s="950"/>
      <c r="PPY1" s="950"/>
      <c r="PPZ1" s="950"/>
      <c r="PQA1" s="950"/>
      <c r="PQB1" s="950"/>
      <c r="PQC1" s="950"/>
      <c r="PQD1" s="950"/>
      <c r="PQE1" s="950"/>
      <c r="PQF1" s="950"/>
      <c r="PQG1" s="950"/>
      <c r="PQH1" s="950"/>
      <c r="PQI1" s="950"/>
      <c r="PQJ1" s="950"/>
      <c r="PQK1" s="950"/>
      <c r="PQL1" s="950"/>
      <c r="PQM1" s="950"/>
      <c r="PQN1" s="950"/>
      <c r="PQO1" s="950"/>
      <c r="PQP1" s="950"/>
      <c r="PQQ1" s="950"/>
      <c r="PQR1" s="950"/>
      <c r="PQS1" s="950"/>
      <c r="PQT1" s="950"/>
      <c r="PQU1" s="950"/>
      <c r="PQV1" s="950"/>
      <c r="PQW1" s="950"/>
      <c r="PQX1" s="950"/>
      <c r="PQY1" s="950"/>
      <c r="PQZ1" s="950"/>
      <c r="PRA1" s="950"/>
      <c r="PRB1" s="950"/>
      <c r="PRC1" s="950"/>
      <c r="PRD1" s="950"/>
      <c r="PRE1" s="950"/>
      <c r="PRF1" s="950"/>
      <c r="PRG1" s="950"/>
      <c r="PRH1" s="950"/>
      <c r="PRI1" s="950"/>
      <c r="PRJ1" s="950"/>
      <c r="PRK1" s="950"/>
      <c r="PRL1" s="950"/>
      <c r="PRM1" s="950"/>
      <c r="PRN1" s="950"/>
      <c r="PRO1" s="950"/>
      <c r="PRP1" s="950"/>
      <c r="PRQ1" s="950"/>
      <c r="PRR1" s="950"/>
      <c r="PRS1" s="950"/>
      <c r="PRT1" s="950"/>
      <c r="PRU1" s="950"/>
      <c r="PRV1" s="950"/>
      <c r="PRW1" s="950"/>
      <c r="PRX1" s="950"/>
      <c r="PRY1" s="950"/>
      <c r="PRZ1" s="950"/>
      <c r="PSA1" s="950"/>
      <c r="PSB1" s="950"/>
      <c r="PSC1" s="950"/>
      <c r="PSD1" s="950"/>
      <c r="PSE1" s="950"/>
      <c r="PSF1" s="950"/>
      <c r="PSG1" s="950"/>
      <c r="PSH1" s="950"/>
      <c r="PSI1" s="950"/>
      <c r="PSJ1" s="950"/>
      <c r="PSK1" s="950"/>
      <c r="PSL1" s="950"/>
      <c r="PSM1" s="950"/>
      <c r="PSN1" s="950"/>
      <c r="PSO1" s="950"/>
      <c r="PSP1" s="950"/>
      <c r="PSQ1" s="950"/>
      <c r="PSR1" s="950"/>
      <c r="PSS1" s="950"/>
      <c r="PST1" s="950"/>
      <c r="PSU1" s="950"/>
      <c r="PSV1" s="950"/>
      <c r="PSW1" s="950"/>
      <c r="PSX1" s="950"/>
      <c r="PSY1" s="950"/>
      <c r="PSZ1" s="950"/>
      <c r="PTA1" s="950"/>
      <c r="PTB1" s="950"/>
      <c r="PTC1" s="950"/>
      <c r="PTD1" s="950"/>
      <c r="PTE1" s="950"/>
      <c r="PTF1" s="950"/>
      <c r="PTG1" s="950"/>
      <c r="PTH1" s="950"/>
      <c r="PTI1" s="950"/>
      <c r="PTJ1" s="950"/>
      <c r="PTK1" s="950"/>
      <c r="PTL1" s="950"/>
      <c r="PTM1" s="950"/>
      <c r="PTN1" s="950"/>
      <c r="PTO1" s="950"/>
      <c r="PTP1" s="950"/>
      <c r="PTQ1" s="950"/>
      <c r="PTR1" s="950"/>
      <c r="PTS1" s="950"/>
      <c r="PTT1" s="950"/>
      <c r="PTU1" s="950"/>
      <c r="PTV1" s="950"/>
      <c r="PTW1" s="950"/>
      <c r="PTX1" s="950"/>
      <c r="PTY1" s="950"/>
      <c r="PTZ1" s="950"/>
      <c r="PUA1" s="950"/>
      <c r="PUB1" s="950"/>
      <c r="PUC1" s="950"/>
      <c r="PUD1" s="950"/>
      <c r="PUE1" s="950"/>
      <c r="PUF1" s="950"/>
      <c r="PUG1" s="950"/>
      <c r="PUH1" s="950"/>
      <c r="PUI1" s="950"/>
      <c r="PUJ1" s="950"/>
      <c r="PUK1" s="950"/>
      <c r="PUL1" s="950"/>
      <c r="PUM1" s="950"/>
      <c r="PUN1" s="950"/>
      <c r="PUO1" s="950"/>
      <c r="PUP1" s="950"/>
      <c r="PUQ1" s="950"/>
      <c r="PUR1" s="950"/>
      <c r="PUS1" s="950"/>
      <c r="PUT1" s="950"/>
      <c r="PUU1" s="950"/>
      <c r="PUV1" s="950"/>
      <c r="PUW1" s="950"/>
      <c r="PUX1" s="950"/>
      <c r="PUY1" s="950"/>
      <c r="PUZ1" s="950"/>
      <c r="PVA1" s="950"/>
      <c r="PVB1" s="950"/>
      <c r="PVC1" s="950"/>
      <c r="PVD1" s="950"/>
      <c r="PVE1" s="950"/>
      <c r="PVF1" s="950"/>
      <c r="PVG1" s="950"/>
      <c r="PVH1" s="950"/>
      <c r="PVI1" s="950"/>
      <c r="PVJ1" s="950"/>
      <c r="PVK1" s="950"/>
      <c r="PVL1" s="950"/>
      <c r="PVM1" s="950"/>
      <c r="PVN1" s="950"/>
      <c r="PVO1" s="950"/>
      <c r="PVP1" s="950"/>
      <c r="PVQ1" s="950"/>
      <c r="PVR1" s="950"/>
      <c r="PVS1" s="950"/>
      <c r="PVT1" s="950"/>
      <c r="PVU1" s="950"/>
      <c r="PVV1" s="950"/>
      <c r="PVW1" s="950"/>
      <c r="PVX1" s="950"/>
      <c r="PVY1" s="950"/>
      <c r="PVZ1" s="950"/>
      <c r="PWA1" s="950"/>
      <c r="PWB1" s="950"/>
      <c r="PWC1" s="950"/>
      <c r="PWD1" s="950"/>
      <c r="PWE1" s="950"/>
      <c r="PWF1" s="950"/>
      <c r="PWG1" s="950"/>
      <c r="PWH1" s="950"/>
      <c r="PWI1" s="950"/>
      <c r="PWJ1" s="950"/>
      <c r="PWK1" s="950"/>
      <c r="PWL1" s="950"/>
      <c r="PWM1" s="950"/>
      <c r="PWN1" s="950"/>
      <c r="PWO1" s="950"/>
      <c r="PWP1" s="950"/>
      <c r="PWQ1" s="950"/>
      <c r="PWR1" s="950"/>
      <c r="PWS1" s="950"/>
      <c r="PWT1" s="950"/>
      <c r="PWU1" s="950"/>
      <c r="PWV1" s="950"/>
      <c r="PWW1" s="950"/>
      <c r="PWX1" s="950"/>
      <c r="PWY1" s="950"/>
      <c r="PWZ1" s="950"/>
      <c r="PXA1" s="950"/>
      <c r="PXB1" s="950"/>
      <c r="PXC1" s="950"/>
      <c r="PXD1" s="950"/>
      <c r="PXE1" s="950"/>
      <c r="PXF1" s="950"/>
      <c r="PXG1" s="950"/>
      <c r="PXH1" s="950"/>
      <c r="PXI1" s="950"/>
      <c r="PXJ1" s="950"/>
      <c r="PXK1" s="950"/>
      <c r="PXL1" s="950"/>
      <c r="PXM1" s="950"/>
      <c r="PXN1" s="950"/>
      <c r="PXO1" s="950"/>
      <c r="PXP1" s="950"/>
      <c r="PXQ1" s="950"/>
      <c r="PXR1" s="950"/>
      <c r="PXS1" s="950"/>
      <c r="PXT1" s="950"/>
      <c r="PXU1" s="950"/>
      <c r="PXV1" s="950"/>
      <c r="PXW1" s="950"/>
      <c r="PXX1" s="950"/>
      <c r="PXY1" s="950"/>
      <c r="PXZ1" s="950"/>
      <c r="PYA1" s="950"/>
      <c r="PYB1" s="950"/>
      <c r="PYC1" s="950"/>
      <c r="PYD1" s="950"/>
      <c r="PYE1" s="950"/>
      <c r="PYF1" s="950"/>
      <c r="PYG1" s="950"/>
      <c r="PYH1" s="950"/>
      <c r="PYI1" s="950"/>
      <c r="PYJ1" s="950"/>
      <c r="PYK1" s="950"/>
      <c r="PYL1" s="950"/>
      <c r="PYM1" s="950"/>
      <c r="PYN1" s="950"/>
      <c r="PYO1" s="950"/>
      <c r="PYP1" s="950"/>
      <c r="PYQ1" s="950"/>
      <c r="PYR1" s="950"/>
      <c r="PYS1" s="950"/>
      <c r="PYT1" s="950"/>
      <c r="PYU1" s="950"/>
      <c r="PYV1" s="950"/>
      <c r="PYW1" s="950"/>
      <c r="PYX1" s="950"/>
      <c r="PYY1" s="950"/>
      <c r="PYZ1" s="950"/>
      <c r="PZA1" s="950"/>
      <c r="PZB1" s="950"/>
      <c r="PZC1" s="950"/>
      <c r="PZD1" s="950"/>
      <c r="PZE1" s="950"/>
      <c r="PZF1" s="950"/>
      <c r="PZG1" s="950"/>
      <c r="PZH1" s="950"/>
      <c r="PZI1" s="950"/>
      <c r="PZJ1" s="950"/>
      <c r="PZK1" s="950"/>
      <c r="PZL1" s="950"/>
      <c r="PZM1" s="950"/>
      <c r="PZN1" s="950"/>
      <c r="PZO1" s="950"/>
      <c r="PZP1" s="950"/>
      <c r="PZQ1" s="950"/>
      <c r="PZR1" s="950"/>
      <c r="PZS1" s="950"/>
      <c r="PZT1" s="950"/>
      <c r="PZU1" s="950"/>
      <c r="PZV1" s="950"/>
      <c r="PZW1" s="950"/>
      <c r="PZX1" s="950"/>
      <c r="PZY1" s="950"/>
      <c r="PZZ1" s="950"/>
      <c r="QAA1" s="950"/>
      <c r="QAB1" s="950"/>
      <c r="QAC1" s="950"/>
      <c r="QAD1" s="950"/>
      <c r="QAE1" s="950"/>
      <c r="QAF1" s="950"/>
      <c r="QAG1" s="950"/>
      <c r="QAH1" s="950"/>
      <c r="QAI1" s="950"/>
      <c r="QAJ1" s="950"/>
      <c r="QAK1" s="950"/>
      <c r="QAL1" s="950"/>
      <c r="QAM1" s="950"/>
      <c r="QAN1" s="950"/>
      <c r="QAO1" s="950"/>
      <c r="QAP1" s="950"/>
      <c r="QAQ1" s="950"/>
      <c r="QAR1" s="950"/>
      <c r="QAS1" s="950"/>
      <c r="QAT1" s="950"/>
      <c r="QAU1" s="950"/>
      <c r="QAV1" s="950"/>
      <c r="QAW1" s="950"/>
      <c r="QAX1" s="950"/>
      <c r="QAY1" s="950"/>
      <c r="QAZ1" s="950"/>
      <c r="QBA1" s="950"/>
      <c r="QBB1" s="950"/>
      <c r="QBC1" s="950"/>
      <c r="QBD1" s="950"/>
      <c r="QBE1" s="950"/>
      <c r="QBF1" s="950"/>
      <c r="QBG1" s="950"/>
      <c r="QBH1" s="950"/>
      <c r="QBI1" s="950"/>
      <c r="QBJ1" s="950"/>
      <c r="QBK1" s="950"/>
      <c r="QBL1" s="950"/>
      <c r="QBM1" s="950"/>
      <c r="QBN1" s="950"/>
      <c r="QBO1" s="950"/>
      <c r="QBP1" s="950"/>
      <c r="QBQ1" s="950"/>
      <c r="QBR1" s="950"/>
      <c r="QBS1" s="950"/>
      <c r="QBT1" s="950"/>
      <c r="QBU1" s="950"/>
      <c r="QBV1" s="950"/>
      <c r="QBW1" s="950"/>
      <c r="QBX1" s="950"/>
      <c r="QBY1" s="950"/>
      <c r="QBZ1" s="950"/>
      <c r="QCA1" s="950"/>
      <c r="QCB1" s="950"/>
      <c r="QCC1" s="950"/>
      <c r="QCD1" s="950"/>
      <c r="QCE1" s="950"/>
      <c r="QCF1" s="950"/>
      <c r="QCG1" s="950"/>
      <c r="QCH1" s="950"/>
      <c r="QCI1" s="950"/>
      <c r="QCJ1" s="950"/>
      <c r="QCK1" s="950"/>
      <c r="QCL1" s="950"/>
      <c r="QCM1" s="950"/>
      <c r="QCN1" s="950"/>
      <c r="QCO1" s="950"/>
      <c r="QCP1" s="950"/>
      <c r="QCQ1" s="950"/>
      <c r="QCR1" s="950"/>
      <c r="QCS1" s="950"/>
      <c r="QCT1" s="950"/>
      <c r="QCU1" s="950"/>
      <c r="QCV1" s="950"/>
      <c r="QCW1" s="950"/>
      <c r="QCX1" s="950"/>
      <c r="QCY1" s="950"/>
      <c r="QCZ1" s="950"/>
      <c r="QDA1" s="950"/>
      <c r="QDB1" s="950"/>
      <c r="QDC1" s="950"/>
      <c r="QDD1" s="950"/>
      <c r="QDE1" s="950"/>
      <c r="QDF1" s="950"/>
      <c r="QDG1" s="950"/>
      <c r="QDH1" s="950"/>
      <c r="QDI1" s="950"/>
      <c r="QDJ1" s="950"/>
      <c r="QDK1" s="950"/>
      <c r="QDL1" s="950"/>
      <c r="QDM1" s="950"/>
      <c r="QDN1" s="950"/>
      <c r="QDO1" s="950"/>
      <c r="QDP1" s="950"/>
      <c r="QDQ1" s="950"/>
      <c r="QDR1" s="950"/>
      <c r="QDS1" s="950"/>
      <c r="QDT1" s="950"/>
      <c r="QDU1" s="950"/>
      <c r="QDV1" s="950"/>
      <c r="QDW1" s="950"/>
      <c r="QDX1" s="950"/>
      <c r="QDY1" s="950"/>
      <c r="QDZ1" s="950"/>
      <c r="QEA1" s="950"/>
      <c r="QEB1" s="950"/>
      <c r="QEC1" s="950"/>
      <c r="QED1" s="950"/>
      <c r="QEE1" s="950"/>
      <c r="QEF1" s="950"/>
      <c r="QEG1" s="950"/>
      <c r="QEH1" s="950"/>
      <c r="QEI1" s="950"/>
      <c r="QEJ1" s="950"/>
      <c r="QEK1" s="950"/>
      <c r="QEL1" s="950"/>
      <c r="QEM1" s="950"/>
      <c r="QEN1" s="950"/>
      <c r="QEO1" s="950"/>
      <c r="QEP1" s="950"/>
      <c r="QEQ1" s="950"/>
      <c r="QER1" s="950"/>
      <c r="QES1" s="950"/>
      <c r="QET1" s="950"/>
      <c r="QEU1" s="950"/>
      <c r="QEV1" s="950"/>
      <c r="QEW1" s="950"/>
      <c r="QEX1" s="950"/>
      <c r="QEY1" s="950"/>
      <c r="QEZ1" s="950"/>
      <c r="QFA1" s="950"/>
      <c r="QFB1" s="950"/>
      <c r="QFC1" s="950"/>
      <c r="QFD1" s="950"/>
      <c r="QFE1" s="950"/>
      <c r="QFF1" s="950"/>
      <c r="QFG1" s="950"/>
      <c r="QFH1" s="950"/>
      <c r="QFI1" s="950"/>
      <c r="QFJ1" s="950"/>
      <c r="QFK1" s="950"/>
      <c r="QFL1" s="950"/>
      <c r="QFM1" s="950"/>
      <c r="QFN1" s="950"/>
      <c r="QFO1" s="950"/>
      <c r="QFP1" s="950"/>
      <c r="QFQ1" s="950"/>
      <c r="QFR1" s="950"/>
      <c r="QFS1" s="950"/>
      <c r="QFT1" s="950"/>
      <c r="QFU1" s="950"/>
      <c r="QFV1" s="950"/>
      <c r="QFW1" s="950"/>
      <c r="QFX1" s="950"/>
      <c r="QFY1" s="950"/>
      <c r="QFZ1" s="950"/>
      <c r="QGA1" s="950"/>
      <c r="QGB1" s="950"/>
      <c r="QGC1" s="950"/>
      <c r="QGD1" s="950"/>
      <c r="QGE1" s="950"/>
      <c r="QGF1" s="950"/>
      <c r="QGG1" s="950"/>
      <c r="QGH1" s="950"/>
      <c r="QGI1" s="950"/>
      <c r="QGJ1" s="950"/>
      <c r="QGK1" s="950"/>
      <c r="QGL1" s="950"/>
      <c r="QGM1" s="950"/>
      <c r="QGN1" s="950"/>
      <c r="QGO1" s="950"/>
      <c r="QGP1" s="950"/>
      <c r="QGQ1" s="950"/>
      <c r="QGR1" s="950"/>
      <c r="QGS1" s="950"/>
      <c r="QGT1" s="950"/>
      <c r="QGU1" s="950"/>
      <c r="QGV1" s="950"/>
      <c r="QGW1" s="950"/>
      <c r="QGX1" s="950"/>
      <c r="QGY1" s="950"/>
      <c r="QGZ1" s="950"/>
      <c r="QHA1" s="950"/>
      <c r="QHB1" s="950"/>
      <c r="QHC1" s="950"/>
      <c r="QHD1" s="950"/>
      <c r="QHE1" s="950"/>
      <c r="QHF1" s="950"/>
      <c r="QHG1" s="950"/>
      <c r="QHH1" s="950"/>
      <c r="QHI1" s="950"/>
      <c r="QHJ1" s="950"/>
      <c r="QHK1" s="950"/>
      <c r="QHL1" s="950"/>
      <c r="QHM1" s="950"/>
      <c r="QHN1" s="950"/>
      <c r="QHO1" s="950"/>
      <c r="QHP1" s="950"/>
      <c r="QHQ1" s="950"/>
      <c r="QHR1" s="950"/>
      <c r="QHS1" s="950"/>
      <c r="QHT1" s="950"/>
      <c r="QHU1" s="950"/>
      <c r="QHV1" s="950"/>
      <c r="QHW1" s="950"/>
      <c r="QHX1" s="950"/>
      <c r="QHY1" s="950"/>
      <c r="QHZ1" s="950"/>
      <c r="QIA1" s="950"/>
      <c r="QIB1" s="950"/>
      <c r="QIC1" s="950"/>
      <c r="QID1" s="950"/>
      <c r="QIE1" s="950"/>
      <c r="QIF1" s="950"/>
      <c r="QIG1" s="950"/>
      <c r="QIH1" s="950"/>
      <c r="QII1" s="950"/>
      <c r="QIJ1" s="950"/>
      <c r="QIK1" s="950"/>
      <c r="QIL1" s="950"/>
      <c r="QIM1" s="950"/>
      <c r="QIN1" s="950"/>
      <c r="QIO1" s="950"/>
      <c r="QIP1" s="950"/>
      <c r="QIQ1" s="950"/>
      <c r="QIR1" s="950"/>
      <c r="QIS1" s="950"/>
      <c r="QIT1" s="950"/>
      <c r="QIU1" s="950"/>
      <c r="QIV1" s="950"/>
      <c r="QIW1" s="950"/>
      <c r="QIX1" s="950"/>
      <c r="QIY1" s="950"/>
      <c r="QIZ1" s="950"/>
      <c r="QJA1" s="950"/>
      <c r="QJB1" s="950"/>
      <c r="QJC1" s="950"/>
      <c r="QJD1" s="950"/>
      <c r="QJE1" s="950"/>
      <c r="QJF1" s="950"/>
      <c r="QJG1" s="950"/>
      <c r="QJH1" s="950"/>
      <c r="QJI1" s="950"/>
      <c r="QJJ1" s="950"/>
      <c r="QJK1" s="950"/>
      <c r="QJL1" s="950"/>
      <c r="QJM1" s="950"/>
      <c r="QJN1" s="950"/>
      <c r="QJO1" s="950"/>
      <c r="QJP1" s="950"/>
      <c r="QJQ1" s="950"/>
      <c r="QJR1" s="950"/>
      <c r="QJS1" s="950"/>
      <c r="QJT1" s="950"/>
      <c r="QJU1" s="950"/>
      <c r="QJV1" s="950"/>
      <c r="QJW1" s="950"/>
      <c r="QJX1" s="950"/>
      <c r="QJY1" s="950"/>
      <c r="QJZ1" s="950"/>
      <c r="QKA1" s="950"/>
      <c r="QKB1" s="950"/>
      <c r="QKC1" s="950"/>
      <c r="QKD1" s="950"/>
      <c r="QKE1" s="950"/>
      <c r="QKF1" s="950"/>
      <c r="QKG1" s="950"/>
      <c r="QKH1" s="950"/>
      <c r="QKI1" s="950"/>
      <c r="QKJ1" s="950"/>
      <c r="QKK1" s="950"/>
      <c r="QKL1" s="950"/>
      <c r="QKM1" s="950"/>
      <c r="QKN1" s="950"/>
      <c r="QKO1" s="950"/>
      <c r="QKP1" s="950"/>
      <c r="QKQ1" s="950"/>
      <c r="QKR1" s="950"/>
      <c r="QKS1" s="950"/>
      <c r="QKT1" s="950"/>
      <c r="QKU1" s="950"/>
      <c r="QKV1" s="950"/>
      <c r="QKW1" s="950"/>
      <c r="QKX1" s="950"/>
      <c r="QKY1" s="950"/>
      <c r="QKZ1" s="950"/>
      <c r="QLA1" s="950"/>
      <c r="QLB1" s="950"/>
      <c r="QLC1" s="950"/>
      <c r="QLD1" s="950"/>
      <c r="QLE1" s="950"/>
      <c r="QLF1" s="950"/>
      <c r="QLG1" s="950"/>
      <c r="QLH1" s="950"/>
      <c r="QLI1" s="950"/>
      <c r="QLJ1" s="950"/>
      <c r="QLK1" s="950"/>
      <c r="QLL1" s="950"/>
      <c r="QLM1" s="950"/>
      <c r="QLN1" s="950"/>
      <c r="QLO1" s="950"/>
      <c r="QLP1" s="950"/>
      <c r="QLQ1" s="950"/>
      <c r="QLR1" s="950"/>
      <c r="QLS1" s="950"/>
      <c r="QLT1" s="950"/>
      <c r="QLU1" s="950"/>
      <c r="QLV1" s="950"/>
      <c r="QLW1" s="950"/>
      <c r="QLX1" s="950"/>
      <c r="QLY1" s="950"/>
      <c r="QLZ1" s="950"/>
      <c r="QMA1" s="950"/>
      <c r="QMB1" s="950"/>
      <c r="QMC1" s="950"/>
      <c r="QMD1" s="950"/>
      <c r="QME1" s="950"/>
      <c r="QMF1" s="950"/>
      <c r="QMG1" s="950"/>
      <c r="QMH1" s="950"/>
      <c r="QMI1" s="950"/>
      <c r="QMJ1" s="950"/>
      <c r="QMK1" s="950"/>
      <c r="QML1" s="950"/>
      <c r="QMM1" s="950"/>
      <c r="QMN1" s="950"/>
      <c r="QMO1" s="950"/>
      <c r="QMP1" s="950"/>
      <c r="QMQ1" s="950"/>
      <c r="QMR1" s="950"/>
      <c r="QMS1" s="950"/>
      <c r="QMT1" s="950"/>
      <c r="QMU1" s="950"/>
      <c r="QMV1" s="950"/>
      <c r="QMW1" s="950"/>
      <c r="QMX1" s="950"/>
      <c r="QMY1" s="950"/>
      <c r="QMZ1" s="950"/>
      <c r="QNA1" s="950"/>
      <c r="QNB1" s="950"/>
      <c r="QNC1" s="950"/>
      <c r="QND1" s="950"/>
      <c r="QNE1" s="950"/>
      <c r="QNF1" s="950"/>
      <c r="QNG1" s="950"/>
      <c r="QNH1" s="950"/>
      <c r="QNI1" s="950"/>
      <c r="QNJ1" s="950"/>
      <c r="QNK1" s="950"/>
      <c r="QNL1" s="950"/>
      <c r="QNM1" s="950"/>
      <c r="QNN1" s="950"/>
      <c r="QNO1" s="950"/>
      <c r="QNP1" s="950"/>
      <c r="QNQ1" s="950"/>
      <c r="QNR1" s="950"/>
      <c r="QNS1" s="950"/>
      <c r="QNT1" s="950"/>
      <c r="QNU1" s="950"/>
      <c r="QNV1" s="950"/>
      <c r="QNW1" s="950"/>
      <c r="QNX1" s="950"/>
      <c r="QNY1" s="950"/>
      <c r="QNZ1" s="950"/>
      <c r="QOA1" s="950"/>
      <c r="QOB1" s="950"/>
      <c r="QOC1" s="950"/>
      <c r="QOD1" s="950"/>
      <c r="QOE1" s="950"/>
      <c r="QOF1" s="950"/>
      <c r="QOG1" s="950"/>
      <c r="QOH1" s="950"/>
      <c r="QOI1" s="950"/>
      <c r="QOJ1" s="950"/>
      <c r="QOK1" s="950"/>
      <c r="QOL1" s="950"/>
      <c r="QOM1" s="950"/>
      <c r="QON1" s="950"/>
      <c r="QOO1" s="950"/>
      <c r="QOP1" s="950"/>
      <c r="QOQ1" s="950"/>
      <c r="QOR1" s="950"/>
      <c r="QOS1" s="950"/>
      <c r="QOT1" s="950"/>
      <c r="QOU1" s="950"/>
      <c r="QOV1" s="950"/>
      <c r="QOW1" s="950"/>
      <c r="QOX1" s="950"/>
      <c r="QOY1" s="950"/>
      <c r="QOZ1" s="950"/>
      <c r="QPA1" s="950"/>
      <c r="QPB1" s="950"/>
      <c r="QPC1" s="950"/>
      <c r="QPD1" s="950"/>
      <c r="QPE1" s="950"/>
      <c r="QPF1" s="950"/>
      <c r="QPG1" s="950"/>
      <c r="QPH1" s="950"/>
      <c r="QPI1" s="950"/>
      <c r="QPJ1" s="950"/>
      <c r="QPK1" s="950"/>
      <c r="QPL1" s="950"/>
      <c r="QPM1" s="950"/>
      <c r="QPN1" s="950"/>
      <c r="QPO1" s="950"/>
      <c r="QPP1" s="950"/>
      <c r="QPQ1" s="950"/>
      <c r="QPR1" s="950"/>
      <c r="QPS1" s="950"/>
      <c r="QPT1" s="950"/>
      <c r="QPU1" s="950"/>
      <c r="QPV1" s="950"/>
      <c r="QPW1" s="950"/>
      <c r="QPX1" s="950"/>
      <c r="QPY1" s="950"/>
      <c r="QPZ1" s="950"/>
      <c r="QQA1" s="950"/>
      <c r="QQB1" s="950"/>
      <c r="QQC1" s="950"/>
      <c r="QQD1" s="950"/>
      <c r="QQE1" s="950"/>
      <c r="QQF1" s="950"/>
      <c r="QQG1" s="950"/>
      <c r="QQH1" s="950"/>
      <c r="QQI1" s="950"/>
      <c r="QQJ1" s="950"/>
      <c r="QQK1" s="950"/>
      <c r="QQL1" s="950"/>
      <c r="QQM1" s="950"/>
      <c r="QQN1" s="950"/>
      <c r="QQO1" s="950"/>
      <c r="QQP1" s="950"/>
      <c r="QQQ1" s="950"/>
      <c r="QQR1" s="950"/>
      <c r="QQS1" s="950"/>
      <c r="QQT1" s="950"/>
      <c r="QQU1" s="950"/>
      <c r="QQV1" s="950"/>
      <c r="QQW1" s="950"/>
      <c r="QQX1" s="950"/>
      <c r="QQY1" s="950"/>
      <c r="QQZ1" s="950"/>
      <c r="QRA1" s="950"/>
      <c r="QRB1" s="950"/>
      <c r="QRC1" s="950"/>
      <c r="QRD1" s="950"/>
      <c r="QRE1" s="950"/>
      <c r="QRF1" s="950"/>
      <c r="QRG1" s="950"/>
      <c r="QRH1" s="950"/>
      <c r="QRI1" s="950"/>
      <c r="QRJ1" s="950"/>
      <c r="QRK1" s="950"/>
      <c r="QRL1" s="950"/>
      <c r="QRM1" s="950"/>
      <c r="QRN1" s="950"/>
      <c r="QRO1" s="950"/>
      <c r="QRP1" s="950"/>
      <c r="QRQ1" s="950"/>
      <c r="QRR1" s="950"/>
      <c r="QRS1" s="950"/>
      <c r="QRT1" s="950"/>
      <c r="QRU1" s="950"/>
      <c r="QRV1" s="950"/>
      <c r="QRW1" s="950"/>
      <c r="QRX1" s="950"/>
      <c r="QRY1" s="950"/>
      <c r="QRZ1" s="950"/>
      <c r="QSA1" s="950"/>
      <c r="QSB1" s="950"/>
      <c r="QSC1" s="950"/>
      <c r="QSD1" s="950"/>
      <c r="QSE1" s="950"/>
      <c r="QSF1" s="950"/>
      <c r="QSG1" s="950"/>
      <c r="QSH1" s="950"/>
      <c r="QSI1" s="950"/>
      <c r="QSJ1" s="950"/>
      <c r="QSK1" s="950"/>
      <c r="QSL1" s="950"/>
      <c r="QSM1" s="950"/>
      <c r="QSN1" s="950"/>
      <c r="QSO1" s="950"/>
      <c r="QSP1" s="950"/>
      <c r="QSQ1" s="950"/>
      <c r="QSR1" s="950"/>
      <c r="QSS1" s="950"/>
      <c r="QST1" s="950"/>
      <c r="QSU1" s="950"/>
      <c r="QSV1" s="950"/>
      <c r="QSW1" s="950"/>
      <c r="QSX1" s="950"/>
      <c r="QSY1" s="950"/>
      <c r="QSZ1" s="950"/>
      <c r="QTA1" s="950"/>
      <c r="QTB1" s="950"/>
      <c r="QTC1" s="950"/>
      <c r="QTD1" s="950"/>
      <c r="QTE1" s="950"/>
      <c r="QTF1" s="950"/>
      <c r="QTG1" s="950"/>
      <c r="QTH1" s="950"/>
      <c r="QTI1" s="950"/>
      <c r="QTJ1" s="950"/>
      <c r="QTK1" s="950"/>
      <c r="QTL1" s="950"/>
      <c r="QTM1" s="950"/>
      <c r="QTN1" s="950"/>
      <c r="QTO1" s="950"/>
      <c r="QTP1" s="950"/>
      <c r="QTQ1" s="950"/>
      <c r="QTR1" s="950"/>
      <c r="QTS1" s="950"/>
      <c r="QTT1" s="950"/>
      <c r="QTU1" s="950"/>
      <c r="QTV1" s="950"/>
      <c r="QTW1" s="950"/>
      <c r="QTX1" s="950"/>
      <c r="QTY1" s="950"/>
      <c r="QTZ1" s="950"/>
      <c r="QUA1" s="950"/>
      <c r="QUB1" s="950"/>
      <c r="QUC1" s="950"/>
      <c r="QUD1" s="950"/>
      <c r="QUE1" s="950"/>
      <c r="QUF1" s="950"/>
      <c r="QUG1" s="950"/>
      <c r="QUH1" s="950"/>
      <c r="QUI1" s="950"/>
      <c r="QUJ1" s="950"/>
      <c r="QUK1" s="950"/>
      <c r="QUL1" s="950"/>
      <c r="QUM1" s="950"/>
      <c r="QUN1" s="950"/>
      <c r="QUO1" s="950"/>
      <c r="QUP1" s="950"/>
      <c r="QUQ1" s="950"/>
      <c r="QUR1" s="950"/>
      <c r="QUS1" s="950"/>
      <c r="QUT1" s="950"/>
      <c r="QUU1" s="950"/>
      <c r="QUV1" s="950"/>
      <c r="QUW1" s="950"/>
      <c r="QUX1" s="950"/>
      <c r="QUY1" s="950"/>
      <c r="QUZ1" s="950"/>
      <c r="QVA1" s="950"/>
      <c r="QVB1" s="950"/>
      <c r="QVC1" s="950"/>
      <c r="QVD1" s="950"/>
      <c r="QVE1" s="950"/>
      <c r="QVF1" s="950"/>
      <c r="QVG1" s="950"/>
      <c r="QVH1" s="950"/>
      <c r="QVI1" s="950"/>
      <c r="QVJ1" s="950"/>
      <c r="QVK1" s="950"/>
      <c r="QVL1" s="950"/>
      <c r="QVM1" s="950"/>
      <c r="QVN1" s="950"/>
      <c r="QVO1" s="950"/>
      <c r="QVP1" s="950"/>
      <c r="QVQ1" s="950"/>
      <c r="QVR1" s="950"/>
      <c r="QVS1" s="950"/>
      <c r="QVT1" s="950"/>
      <c r="QVU1" s="950"/>
      <c r="QVV1" s="950"/>
      <c r="QVW1" s="950"/>
      <c r="QVX1" s="950"/>
      <c r="QVY1" s="950"/>
      <c r="QVZ1" s="950"/>
      <c r="QWA1" s="950"/>
      <c r="QWB1" s="950"/>
      <c r="QWC1" s="950"/>
      <c r="QWD1" s="950"/>
      <c r="QWE1" s="950"/>
      <c r="QWF1" s="950"/>
      <c r="QWG1" s="950"/>
      <c r="QWH1" s="950"/>
      <c r="QWI1" s="950"/>
      <c r="QWJ1" s="950"/>
      <c r="QWK1" s="950"/>
      <c r="QWL1" s="950"/>
      <c r="QWM1" s="950"/>
      <c r="QWN1" s="950"/>
      <c r="QWO1" s="950"/>
      <c r="QWP1" s="950"/>
      <c r="QWQ1" s="950"/>
      <c r="QWR1" s="950"/>
      <c r="QWS1" s="950"/>
      <c r="QWT1" s="950"/>
      <c r="QWU1" s="950"/>
      <c r="QWV1" s="950"/>
      <c r="QWW1" s="950"/>
      <c r="QWX1" s="950"/>
      <c r="QWY1" s="950"/>
      <c r="QWZ1" s="950"/>
      <c r="QXA1" s="950"/>
      <c r="QXB1" s="950"/>
      <c r="QXC1" s="950"/>
      <c r="QXD1" s="950"/>
      <c r="QXE1" s="950"/>
      <c r="QXF1" s="950"/>
      <c r="QXG1" s="950"/>
      <c r="QXH1" s="950"/>
      <c r="QXI1" s="950"/>
      <c r="QXJ1" s="950"/>
      <c r="QXK1" s="950"/>
      <c r="QXL1" s="950"/>
      <c r="QXM1" s="950"/>
      <c r="QXN1" s="950"/>
      <c r="QXO1" s="950"/>
      <c r="QXP1" s="950"/>
      <c r="QXQ1" s="950"/>
      <c r="QXR1" s="950"/>
      <c r="QXS1" s="950"/>
      <c r="QXT1" s="950"/>
      <c r="QXU1" s="950"/>
      <c r="QXV1" s="950"/>
      <c r="QXW1" s="950"/>
      <c r="QXX1" s="950"/>
      <c r="QXY1" s="950"/>
      <c r="QXZ1" s="950"/>
      <c r="QYA1" s="950"/>
      <c r="QYB1" s="950"/>
      <c r="QYC1" s="950"/>
      <c r="QYD1" s="950"/>
      <c r="QYE1" s="950"/>
      <c r="QYF1" s="950"/>
      <c r="QYG1" s="950"/>
      <c r="QYH1" s="950"/>
      <c r="QYI1" s="950"/>
      <c r="QYJ1" s="950"/>
      <c r="QYK1" s="950"/>
      <c r="QYL1" s="950"/>
      <c r="QYM1" s="950"/>
      <c r="QYN1" s="950"/>
      <c r="QYO1" s="950"/>
      <c r="QYP1" s="950"/>
      <c r="QYQ1" s="950"/>
      <c r="QYR1" s="950"/>
      <c r="QYS1" s="950"/>
      <c r="QYT1" s="950"/>
      <c r="QYU1" s="950"/>
      <c r="QYV1" s="950"/>
      <c r="QYW1" s="950"/>
      <c r="QYX1" s="950"/>
      <c r="QYY1" s="950"/>
      <c r="QYZ1" s="950"/>
      <c r="QZA1" s="950"/>
      <c r="QZB1" s="950"/>
      <c r="QZC1" s="950"/>
      <c r="QZD1" s="950"/>
      <c r="QZE1" s="950"/>
      <c r="QZF1" s="950"/>
      <c r="QZG1" s="950"/>
      <c r="QZH1" s="950"/>
      <c r="QZI1" s="950"/>
      <c r="QZJ1" s="950"/>
      <c r="QZK1" s="950"/>
      <c r="QZL1" s="950"/>
      <c r="QZM1" s="950"/>
      <c r="QZN1" s="950"/>
      <c r="QZO1" s="950"/>
      <c r="QZP1" s="950"/>
      <c r="QZQ1" s="950"/>
      <c r="QZR1" s="950"/>
      <c r="QZS1" s="950"/>
      <c r="QZT1" s="950"/>
      <c r="QZU1" s="950"/>
      <c r="QZV1" s="950"/>
      <c r="QZW1" s="950"/>
      <c r="QZX1" s="950"/>
      <c r="QZY1" s="950"/>
      <c r="QZZ1" s="950"/>
      <c r="RAA1" s="950"/>
      <c r="RAB1" s="950"/>
      <c r="RAC1" s="950"/>
      <c r="RAD1" s="950"/>
      <c r="RAE1" s="950"/>
      <c r="RAF1" s="950"/>
      <c r="RAG1" s="950"/>
      <c r="RAH1" s="950"/>
      <c r="RAI1" s="950"/>
      <c r="RAJ1" s="950"/>
      <c r="RAK1" s="950"/>
      <c r="RAL1" s="950"/>
      <c r="RAM1" s="950"/>
      <c r="RAN1" s="950"/>
      <c r="RAO1" s="950"/>
      <c r="RAP1" s="950"/>
      <c r="RAQ1" s="950"/>
      <c r="RAR1" s="950"/>
      <c r="RAS1" s="950"/>
      <c r="RAT1" s="950"/>
      <c r="RAU1" s="950"/>
      <c r="RAV1" s="950"/>
      <c r="RAW1" s="950"/>
      <c r="RAX1" s="950"/>
      <c r="RAY1" s="950"/>
      <c r="RAZ1" s="950"/>
      <c r="RBA1" s="950"/>
      <c r="RBB1" s="950"/>
      <c r="RBC1" s="950"/>
      <c r="RBD1" s="950"/>
      <c r="RBE1" s="950"/>
      <c r="RBF1" s="950"/>
      <c r="RBG1" s="950"/>
      <c r="RBH1" s="950"/>
      <c r="RBI1" s="950"/>
      <c r="RBJ1" s="950"/>
      <c r="RBK1" s="950"/>
      <c r="RBL1" s="950"/>
      <c r="RBM1" s="950"/>
      <c r="RBN1" s="950"/>
      <c r="RBO1" s="950"/>
      <c r="RBP1" s="950"/>
      <c r="RBQ1" s="950"/>
      <c r="RBR1" s="950"/>
      <c r="RBS1" s="950"/>
      <c r="RBT1" s="950"/>
      <c r="RBU1" s="950"/>
      <c r="RBV1" s="950"/>
      <c r="RBW1" s="950"/>
      <c r="RBX1" s="950"/>
      <c r="RBY1" s="950"/>
      <c r="RBZ1" s="950"/>
      <c r="RCA1" s="950"/>
      <c r="RCB1" s="950"/>
      <c r="RCC1" s="950"/>
      <c r="RCD1" s="950"/>
      <c r="RCE1" s="950"/>
      <c r="RCF1" s="950"/>
      <c r="RCG1" s="950"/>
      <c r="RCH1" s="950"/>
      <c r="RCI1" s="950"/>
      <c r="RCJ1" s="950"/>
      <c r="RCK1" s="950"/>
      <c r="RCL1" s="950"/>
      <c r="RCM1" s="950"/>
      <c r="RCN1" s="950"/>
      <c r="RCO1" s="950"/>
      <c r="RCP1" s="950"/>
      <c r="RCQ1" s="950"/>
      <c r="RCR1" s="950"/>
      <c r="RCS1" s="950"/>
      <c r="RCT1" s="950"/>
      <c r="RCU1" s="950"/>
      <c r="RCV1" s="950"/>
      <c r="RCW1" s="950"/>
      <c r="RCX1" s="950"/>
      <c r="RCY1" s="950"/>
      <c r="RCZ1" s="950"/>
      <c r="RDA1" s="950"/>
      <c r="RDB1" s="950"/>
      <c r="RDC1" s="950"/>
      <c r="RDD1" s="950"/>
      <c r="RDE1" s="950"/>
      <c r="RDF1" s="950"/>
      <c r="RDG1" s="950"/>
      <c r="RDH1" s="950"/>
      <c r="RDI1" s="950"/>
      <c r="RDJ1" s="950"/>
      <c r="RDK1" s="950"/>
      <c r="RDL1" s="950"/>
      <c r="RDM1" s="950"/>
      <c r="RDN1" s="950"/>
      <c r="RDO1" s="950"/>
      <c r="RDP1" s="950"/>
      <c r="RDQ1" s="950"/>
      <c r="RDR1" s="950"/>
      <c r="RDS1" s="950"/>
      <c r="RDT1" s="950"/>
      <c r="RDU1" s="950"/>
      <c r="RDV1" s="950"/>
      <c r="RDW1" s="950"/>
      <c r="RDX1" s="950"/>
      <c r="RDY1" s="950"/>
      <c r="RDZ1" s="950"/>
      <c r="REA1" s="950"/>
      <c r="REB1" s="950"/>
      <c r="REC1" s="950"/>
      <c r="RED1" s="950"/>
      <c r="REE1" s="950"/>
      <c r="REF1" s="950"/>
      <c r="REG1" s="950"/>
      <c r="REH1" s="950"/>
      <c r="REI1" s="950"/>
      <c r="REJ1" s="950"/>
      <c r="REK1" s="950"/>
      <c r="REL1" s="950"/>
      <c r="REM1" s="950"/>
      <c r="REN1" s="950"/>
      <c r="REO1" s="950"/>
      <c r="REP1" s="950"/>
      <c r="REQ1" s="950"/>
      <c r="RER1" s="950"/>
      <c r="RES1" s="950"/>
      <c r="RET1" s="950"/>
      <c r="REU1" s="950"/>
      <c r="REV1" s="950"/>
      <c r="REW1" s="950"/>
      <c r="REX1" s="950"/>
      <c r="REY1" s="950"/>
      <c r="REZ1" s="950"/>
      <c r="RFA1" s="950"/>
      <c r="RFB1" s="950"/>
      <c r="RFC1" s="950"/>
      <c r="RFD1" s="950"/>
      <c r="RFE1" s="950"/>
      <c r="RFF1" s="950"/>
      <c r="RFG1" s="950"/>
      <c r="RFH1" s="950"/>
      <c r="RFI1" s="950"/>
      <c r="RFJ1" s="950"/>
      <c r="RFK1" s="950"/>
      <c r="RFL1" s="950"/>
      <c r="RFM1" s="950"/>
      <c r="RFN1" s="950"/>
      <c r="RFO1" s="950"/>
      <c r="RFP1" s="950"/>
      <c r="RFQ1" s="950"/>
      <c r="RFR1" s="950"/>
      <c r="RFS1" s="950"/>
      <c r="RFT1" s="950"/>
      <c r="RFU1" s="950"/>
      <c r="RFV1" s="950"/>
      <c r="RFW1" s="950"/>
      <c r="RFX1" s="950"/>
      <c r="RFY1" s="950"/>
      <c r="RFZ1" s="950"/>
      <c r="RGA1" s="950"/>
      <c r="RGB1" s="950"/>
      <c r="RGC1" s="950"/>
      <c r="RGD1" s="950"/>
      <c r="RGE1" s="950"/>
      <c r="RGF1" s="950"/>
      <c r="RGG1" s="950"/>
      <c r="RGH1" s="950"/>
      <c r="RGI1" s="950"/>
      <c r="RGJ1" s="950"/>
      <c r="RGK1" s="950"/>
      <c r="RGL1" s="950"/>
      <c r="RGM1" s="950"/>
      <c r="RGN1" s="950"/>
      <c r="RGO1" s="950"/>
      <c r="RGP1" s="950"/>
      <c r="RGQ1" s="950"/>
      <c r="RGR1" s="950"/>
      <c r="RGS1" s="950"/>
      <c r="RGT1" s="950"/>
      <c r="RGU1" s="950"/>
      <c r="RGV1" s="950"/>
      <c r="RGW1" s="950"/>
      <c r="RGX1" s="950"/>
      <c r="RGY1" s="950"/>
      <c r="RGZ1" s="950"/>
      <c r="RHA1" s="950"/>
      <c r="RHB1" s="950"/>
      <c r="RHC1" s="950"/>
      <c r="RHD1" s="950"/>
      <c r="RHE1" s="950"/>
      <c r="RHF1" s="950"/>
      <c r="RHG1" s="950"/>
      <c r="RHH1" s="950"/>
      <c r="RHI1" s="950"/>
      <c r="RHJ1" s="950"/>
      <c r="RHK1" s="950"/>
      <c r="RHL1" s="950"/>
      <c r="RHM1" s="950"/>
      <c r="RHN1" s="950"/>
      <c r="RHO1" s="950"/>
      <c r="RHP1" s="950"/>
      <c r="RHQ1" s="950"/>
      <c r="RHR1" s="950"/>
      <c r="RHS1" s="950"/>
      <c r="RHT1" s="950"/>
      <c r="RHU1" s="950"/>
      <c r="RHV1" s="950"/>
      <c r="RHW1" s="950"/>
      <c r="RHX1" s="950"/>
      <c r="RHY1" s="950"/>
      <c r="RHZ1" s="950"/>
      <c r="RIA1" s="950"/>
      <c r="RIB1" s="950"/>
      <c r="RIC1" s="950"/>
      <c r="RID1" s="950"/>
      <c r="RIE1" s="950"/>
      <c r="RIF1" s="950"/>
      <c r="RIG1" s="950"/>
      <c r="RIH1" s="950"/>
      <c r="RII1" s="950"/>
      <c r="RIJ1" s="950"/>
      <c r="RIK1" s="950"/>
      <c r="RIL1" s="950"/>
      <c r="RIM1" s="950"/>
      <c r="RIN1" s="950"/>
      <c r="RIO1" s="950"/>
      <c r="RIP1" s="950"/>
      <c r="RIQ1" s="950"/>
      <c r="RIR1" s="950"/>
      <c r="RIS1" s="950"/>
      <c r="RIT1" s="950"/>
      <c r="RIU1" s="950"/>
      <c r="RIV1" s="950"/>
      <c r="RIW1" s="950"/>
      <c r="RIX1" s="950"/>
      <c r="RIY1" s="950"/>
      <c r="RIZ1" s="950"/>
      <c r="RJA1" s="950"/>
      <c r="RJB1" s="950"/>
      <c r="RJC1" s="950"/>
      <c r="RJD1" s="950"/>
      <c r="RJE1" s="950"/>
      <c r="RJF1" s="950"/>
      <c r="RJG1" s="950"/>
      <c r="RJH1" s="950"/>
      <c r="RJI1" s="950"/>
      <c r="RJJ1" s="950"/>
      <c r="RJK1" s="950"/>
      <c r="RJL1" s="950"/>
      <c r="RJM1" s="950"/>
      <c r="RJN1" s="950"/>
      <c r="RJO1" s="950"/>
      <c r="RJP1" s="950"/>
      <c r="RJQ1" s="950"/>
      <c r="RJR1" s="950"/>
      <c r="RJS1" s="950"/>
      <c r="RJT1" s="950"/>
      <c r="RJU1" s="950"/>
      <c r="RJV1" s="950"/>
      <c r="RJW1" s="950"/>
      <c r="RJX1" s="950"/>
      <c r="RJY1" s="950"/>
      <c r="RJZ1" s="950"/>
      <c r="RKA1" s="950"/>
      <c r="RKB1" s="950"/>
      <c r="RKC1" s="950"/>
      <c r="RKD1" s="950"/>
      <c r="RKE1" s="950"/>
      <c r="RKF1" s="950"/>
      <c r="RKG1" s="950"/>
      <c r="RKH1" s="950"/>
      <c r="RKI1" s="950"/>
      <c r="RKJ1" s="950"/>
      <c r="RKK1" s="950"/>
      <c r="RKL1" s="950"/>
      <c r="RKM1" s="950"/>
      <c r="RKN1" s="950"/>
      <c r="RKO1" s="950"/>
      <c r="RKP1" s="950"/>
      <c r="RKQ1" s="950"/>
      <c r="RKR1" s="950"/>
      <c r="RKS1" s="950"/>
      <c r="RKT1" s="950"/>
      <c r="RKU1" s="950"/>
      <c r="RKV1" s="950"/>
      <c r="RKW1" s="950"/>
      <c r="RKX1" s="950"/>
      <c r="RKY1" s="950"/>
      <c r="RKZ1" s="950"/>
      <c r="RLA1" s="950"/>
      <c r="RLB1" s="950"/>
      <c r="RLC1" s="950"/>
      <c r="RLD1" s="950"/>
      <c r="RLE1" s="950"/>
      <c r="RLF1" s="950"/>
      <c r="RLG1" s="950"/>
      <c r="RLH1" s="950"/>
      <c r="RLI1" s="950"/>
      <c r="RLJ1" s="950"/>
      <c r="RLK1" s="950"/>
      <c r="RLL1" s="950"/>
      <c r="RLM1" s="950"/>
      <c r="RLN1" s="950"/>
      <c r="RLO1" s="950"/>
      <c r="RLP1" s="950"/>
      <c r="RLQ1" s="950"/>
      <c r="RLR1" s="950"/>
      <c r="RLS1" s="950"/>
      <c r="RLT1" s="950"/>
      <c r="RLU1" s="950"/>
      <c r="RLV1" s="950"/>
      <c r="RLW1" s="950"/>
      <c r="RLX1" s="950"/>
      <c r="RLY1" s="950"/>
      <c r="RLZ1" s="950"/>
      <c r="RMA1" s="950"/>
      <c r="RMB1" s="950"/>
      <c r="RMC1" s="950"/>
      <c r="RMD1" s="950"/>
      <c r="RME1" s="950"/>
      <c r="RMF1" s="950"/>
      <c r="RMG1" s="950"/>
      <c r="RMH1" s="950"/>
      <c r="RMI1" s="950"/>
      <c r="RMJ1" s="950"/>
      <c r="RMK1" s="950"/>
      <c r="RML1" s="950"/>
      <c r="RMM1" s="950"/>
      <c r="RMN1" s="950"/>
      <c r="RMO1" s="950"/>
      <c r="RMP1" s="950"/>
      <c r="RMQ1" s="950"/>
      <c r="RMR1" s="950"/>
      <c r="RMS1" s="950"/>
      <c r="RMT1" s="950"/>
      <c r="RMU1" s="950"/>
      <c r="RMV1" s="950"/>
      <c r="RMW1" s="950"/>
      <c r="RMX1" s="950"/>
      <c r="RMY1" s="950"/>
      <c r="RMZ1" s="950"/>
      <c r="RNA1" s="950"/>
      <c r="RNB1" s="950"/>
      <c r="RNC1" s="950"/>
      <c r="RND1" s="950"/>
      <c r="RNE1" s="950"/>
      <c r="RNF1" s="950"/>
      <c r="RNG1" s="950"/>
      <c r="RNH1" s="950"/>
      <c r="RNI1" s="950"/>
      <c r="RNJ1" s="950"/>
      <c r="RNK1" s="950"/>
      <c r="RNL1" s="950"/>
      <c r="RNM1" s="950"/>
      <c r="RNN1" s="950"/>
      <c r="RNO1" s="950"/>
      <c r="RNP1" s="950"/>
      <c r="RNQ1" s="950"/>
      <c r="RNR1" s="950"/>
      <c r="RNS1" s="950"/>
      <c r="RNT1" s="950"/>
      <c r="RNU1" s="950"/>
      <c r="RNV1" s="950"/>
      <c r="RNW1" s="950"/>
      <c r="RNX1" s="950"/>
      <c r="RNY1" s="950"/>
      <c r="RNZ1" s="950"/>
      <c r="ROA1" s="950"/>
      <c r="ROB1" s="950"/>
      <c r="ROC1" s="950"/>
      <c r="ROD1" s="950"/>
      <c r="ROE1" s="950"/>
      <c r="ROF1" s="950"/>
      <c r="ROG1" s="950"/>
      <c r="ROH1" s="950"/>
      <c r="ROI1" s="950"/>
      <c r="ROJ1" s="950"/>
      <c r="ROK1" s="950"/>
      <c r="ROL1" s="950"/>
      <c r="ROM1" s="950"/>
      <c r="RON1" s="950"/>
      <c r="ROO1" s="950"/>
      <c r="ROP1" s="950"/>
      <c r="ROQ1" s="950"/>
      <c r="ROR1" s="950"/>
      <c r="ROS1" s="950"/>
      <c r="ROT1" s="950"/>
      <c r="ROU1" s="950"/>
      <c r="ROV1" s="950"/>
      <c r="ROW1" s="950"/>
      <c r="ROX1" s="950"/>
      <c r="ROY1" s="950"/>
      <c r="ROZ1" s="950"/>
      <c r="RPA1" s="950"/>
      <c r="RPB1" s="950"/>
      <c r="RPC1" s="950"/>
      <c r="RPD1" s="950"/>
      <c r="RPE1" s="950"/>
      <c r="RPF1" s="950"/>
      <c r="RPG1" s="950"/>
      <c r="RPH1" s="950"/>
      <c r="RPI1" s="950"/>
      <c r="RPJ1" s="950"/>
      <c r="RPK1" s="950"/>
      <c r="RPL1" s="950"/>
      <c r="RPM1" s="950"/>
      <c r="RPN1" s="950"/>
      <c r="RPO1" s="950"/>
      <c r="RPP1" s="950"/>
      <c r="RPQ1" s="950"/>
      <c r="RPR1" s="950"/>
      <c r="RPS1" s="950"/>
      <c r="RPT1" s="950"/>
      <c r="RPU1" s="950"/>
      <c r="RPV1" s="950"/>
      <c r="RPW1" s="950"/>
      <c r="RPX1" s="950"/>
      <c r="RPY1" s="950"/>
      <c r="RPZ1" s="950"/>
      <c r="RQA1" s="950"/>
      <c r="RQB1" s="950"/>
      <c r="RQC1" s="950"/>
      <c r="RQD1" s="950"/>
      <c r="RQE1" s="950"/>
      <c r="RQF1" s="950"/>
      <c r="RQG1" s="950"/>
      <c r="RQH1" s="950"/>
      <c r="RQI1" s="950"/>
      <c r="RQJ1" s="950"/>
      <c r="RQK1" s="950"/>
      <c r="RQL1" s="950"/>
      <c r="RQM1" s="950"/>
      <c r="RQN1" s="950"/>
      <c r="RQO1" s="950"/>
      <c r="RQP1" s="950"/>
      <c r="RQQ1" s="950"/>
      <c r="RQR1" s="950"/>
      <c r="RQS1" s="950"/>
      <c r="RQT1" s="950"/>
      <c r="RQU1" s="950"/>
      <c r="RQV1" s="950"/>
      <c r="RQW1" s="950"/>
      <c r="RQX1" s="950"/>
      <c r="RQY1" s="950"/>
      <c r="RQZ1" s="950"/>
      <c r="RRA1" s="950"/>
      <c r="RRB1" s="950"/>
      <c r="RRC1" s="950"/>
      <c r="RRD1" s="950"/>
      <c r="RRE1" s="950"/>
      <c r="RRF1" s="950"/>
      <c r="RRG1" s="950"/>
      <c r="RRH1" s="950"/>
      <c r="RRI1" s="950"/>
      <c r="RRJ1" s="950"/>
      <c r="RRK1" s="950"/>
      <c r="RRL1" s="950"/>
      <c r="RRM1" s="950"/>
      <c r="RRN1" s="950"/>
      <c r="RRO1" s="950"/>
      <c r="RRP1" s="950"/>
      <c r="RRQ1" s="950"/>
      <c r="RRR1" s="950"/>
      <c r="RRS1" s="950"/>
      <c r="RRT1" s="950"/>
      <c r="RRU1" s="950"/>
      <c r="RRV1" s="950"/>
      <c r="RRW1" s="950"/>
      <c r="RRX1" s="950"/>
      <c r="RRY1" s="950"/>
      <c r="RRZ1" s="950"/>
      <c r="RSA1" s="950"/>
      <c r="RSB1" s="950"/>
      <c r="RSC1" s="950"/>
      <c r="RSD1" s="950"/>
      <c r="RSE1" s="950"/>
      <c r="RSF1" s="950"/>
      <c r="RSG1" s="950"/>
      <c r="RSH1" s="950"/>
      <c r="RSI1" s="950"/>
      <c r="RSJ1" s="950"/>
      <c r="RSK1" s="950"/>
      <c r="RSL1" s="950"/>
      <c r="RSM1" s="950"/>
      <c r="RSN1" s="950"/>
      <c r="RSO1" s="950"/>
      <c r="RSP1" s="950"/>
      <c r="RSQ1" s="950"/>
      <c r="RSR1" s="950"/>
      <c r="RSS1" s="950"/>
      <c r="RST1" s="950"/>
      <c r="RSU1" s="950"/>
      <c r="RSV1" s="950"/>
      <c r="RSW1" s="950"/>
      <c r="RSX1" s="950"/>
      <c r="RSY1" s="950"/>
      <c r="RSZ1" s="950"/>
      <c r="RTA1" s="950"/>
      <c r="RTB1" s="950"/>
      <c r="RTC1" s="950"/>
      <c r="RTD1" s="950"/>
      <c r="RTE1" s="950"/>
      <c r="RTF1" s="950"/>
      <c r="RTG1" s="950"/>
      <c r="RTH1" s="950"/>
      <c r="RTI1" s="950"/>
      <c r="RTJ1" s="950"/>
      <c r="RTK1" s="950"/>
      <c r="RTL1" s="950"/>
      <c r="RTM1" s="950"/>
      <c r="RTN1" s="950"/>
      <c r="RTO1" s="950"/>
      <c r="RTP1" s="950"/>
      <c r="RTQ1" s="950"/>
      <c r="RTR1" s="950"/>
      <c r="RTS1" s="950"/>
      <c r="RTT1" s="950"/>
      <c r="RTU1" s="950"/>
      <c r="RTV1" s="950"/>
      <c r="RTW1" s="950"/>
      <c r="RTX1" s="950"/>
      <c r="RTY1" s="950"/>
      <c r="RTZ1" s="950"/>
      <c r="RUA1" s="950"/>
      <c r="RUB1" s="950"/>
      <c r="RUC1" s="950"/>
      <c r="RUD1" s="950"/>
      <c r="RUE1" s="950"/>
      <c r="RUF1" s="950"/>
      <c r="RUG1" s="950"/>
      <c r="RUH1" s="950"/>
      <c r="RUI1" s="950"/>
      <c r="RUJ1" s="950"/>
      <c r="RUK1" s="950"/>
      <c r="RUL1" s="950"/>
      <c r="RUM1" s="950"/>
      <c r="RUN1" s="950"/>
      <c r="RUO1" s="950"/>
      <c r="RUP1" s="950"/>
      <c r="RUQ1" s="950"/>
      <c r="RUR1" s="950"/>
      <c r="RUS1" s="950"/>
      <c r="RUT1" s="950"/>
      <c r="RUU1" s="950"/>
      <c r="RUV1" s="950"/>
      <c r="RUW1" s="950"/>
      <c r="RUX1" s="950"/>
      <c r="RUY1" s="950"/>
      <c r="RUZ1" s="950"/>
      <c r="RVA1" s="950"/>
      <c r="RVB1" s="950"/>
      <c r="RVC1" s="950"/>
      <c r="RVD1" s="950"/>
      <c r="RVE1" s="950"/>
      <c r="RVF1" s="950"/>
      <c r="RVG1" s="950"/>
      <c r="RVH1" s="950"/>
      <c r="RVI1" s="950"/>
      <c r="RVJ1" s="950"/>
      <c r="RVK1" s="950"/>
      <c r="RVL1" s="950"/>
      <c r="RVM1" s="950"/>
      <c r="RVN1" s="950"/>
      <c r="RVO1" s="950"/>
      <c r="RVP1" s="950"/>
      <c r="RVQ1" s="950"/>
      <c r="RVR1" s="950"/>
      <c r="RVS1" s="950"/>
      <c r="RVT1" s="950"/>
      <c r="RVU1" s="950"/>
      <c r="RVV1" s="950"/>
      <c r="RVW1" s="950"/>
      <c r="RVX1" s="950"/>
      <c r="RVY1" s="950"/>
      <c r="RVZ1" s="950"/>
      <c r="RWA1" s="950"/>
      <c r="RWB1" s="950"/>
      <c r="RWC1" s="950"/>
      <c r="RWD1" s="950"/>
      <c r="RWE1" s="950"/>
      <c r="RWF1" s="950"/>
      <c r="RWG1" s="950"/>
      <c r="RWH1" s="950"/>
      <c r="RWI1" s="950"/>
      <c r="RWJ1" s="950"/>
      <c r="RWK1" s="950"/>
      <c r="RWL1" s="950"/>
      <c r="RWM1" s="950"/>
      <c r="RWN1" s="950"/>
      <c r="RWO1" s="950"/>
      <c r="RWP1" s="950"/>
      <c r="RWQ1" s="950"/>
      <c r="RWR1" s="950"/>
      <c r="RWS1" s="950"/>
      <c r="RWT1" s="950"/>
      <c r="RWU1" s="950"/>
      <c r="RWV1" s="950"/>
      <c r="RWW1" s="950"/>
      <c r="RWX1" s="950"/>
      <c r="RWY1" s="950"/>
      <c r="RWZ1" s="950"/>
      <c r="RXA1" s="950"/>
      <c r="RXB1" s="950"/>
      <c r="RXC1" s="950"/>
      <c r="RXD1" s="950"/>
      <c r="RXE1" s="950"/>
      <c r="RXF1" s="950"/>
      <c r="RXG1" s="950"/>
      <c r="RXH1" s="950"/>
      <c r="RXI1" s="950"/>
      <c r="RXJ1" s="950"/>
      <c r="RXK1" s="950"/>
      <c r="RXL1" s="950"/>
      <c r="RXM1" s="950"/>
      <c r="RXN1" s="950"/>
      <c r="RXO1" s="950"/>
      <c r="RXP1" s="950"/>
      <c r="RXQ1" s="950"/>
      <c r="RXR1" s="950"/>
      <c r="RXS1" s="950"/>
      <c r="RXT1" s="950"/>
      <c r="RXU1" s="950"/>
      <c r="RXV1" s="950"/>
      <c r="RXW1" s="950"/>
      <c r="RXX1" s="950"/>
      <c r="RXY1" s="950"/>
      <c r="RXZ1" s="950"/>
      <c r="RYA1" s="950"/>
      <c r="RYB1" s="950"/>
      <c r="RYC1" s="950"/>
      <c r="RYD1" s="950"/>
      <c r="RYE1" s="950"/>
      <c r="RYF1" s="950"/>
      <c r="RYG1" s="950"/>
      <c r="RYH1" s="950"/>
      <c r="RYI1" s="950"/>
      <c r="RYJ1" s="950"/>
      <c r="RYK1" s="950"/>
      <c r="RYL1" s="950"/>
      <c r="RYM1" s="950"/>
      <c r="RYN1" s="950"/>
      <c r="RYO1" s="950"/>
      <c r="RYP1" s="950"/>
      <c r="RYQ1" s="950"/>
      <c r="RYR1" s="950"/>
      <c r="RYS1" s="950"/>
      <c r="RYT1" s="950"/>
      <c r="RYU1" s="950"/>
      <c r="RYV1" s="950"/>
      <c r="RYW1" s="950"/>
      <c r="RYX1" s="950"/>
      <c r="RYY1" s="950"/>
      <c r="RYZ1" s="950"/>
      <c r="RZA1" s="950"/>
      <c r="RZB1" s="950"/>
      <c r="RZC1" s="950"/>
      <c r="RZD1" s="950"/>
      <c r="RZE1" s="950"/>
      <c r="RZF1" s="950"/>
      <c r="RZG1" s="950"/>
      <c r="RZH1" s="950"/>
      <c r="RZI1" s="950"/>
      <c r="RZJ1" s="950"/>
      <c r="RZK1" s="950"/>
      <c r="RZL1" s="950"/>
      <c r="RZM1" s="950"/>
      <c r="RZN1" s="950"/>
      <c r="RZO1" s="950"/>
      <c r="RZP1" s="950"/>
      <c r="RZQ1" s="950"/>
      <c r="RZR1" s="950"/>
      <c r="RZS1" s="950"/>
      <c r="RZT1" s="950"/>
      <c r="RZU1" s="950"/>
      <c r="RZV1" s="950"/>
      <c r="RZW1" s="950"/>
      <c r="RZX1" s="950"/>
      <c r="RZY1" s="950"/>
      <c r="RZZ1" s="950"/>
      <c r="SAA1" s="950"/>
      <c r="SAB1" s="950"/>
      <c r="SAC1" s="950"/>
      <c r="SAD1" s="950"/>
      <c r="SAE1" s="950"/>
      <c r="SAF1" s="950"/>
      <c r="SAG1" s="950"/>
      <c r="SAH1" s="950"/>
      <c r="SAI1" s="950"/>
      <c r="SAJ1" s="950"/>
      <c r="SAK1" s="950"/>
      <c r="SAL1" s="950"/>
      <c r="SAM1" s="950"/>
      <c r="SAN1" s="950"/>
      <c r="SAO1" s="950"/>
      <c r="SAP1" s="950"/>
      <c r="SAQ1" s="950"/>
      <c r="SAR1" s="950"/>
      <c r="SAS1" s="950"/>
      <c r="SAT1" s="950"/>
      <c r="SAU1" s="950"/>
      <c r="SAV1" s="950"/>
      <c r="SAW1" s="950"/>
      <c r="SAX1" s="950"/>
      <c r="SAY1" s="950"/>
      <c r="SAZ1" s="950"/>
      <c r="SBA1" s="950"/>
      <c r="SBB1" s="950"/>
      <c r="SBC1" s="950"/>
      <c r="SBD1" s="950"/>
      <c r="SBE1" s="950"/>
      <c r="SBF1" s="950"/>
      <c r="SBG1" s="950"/>
      <c r="SBH1" s="950"/>
      <c r="SBI1" s="950"/>
      <c r="SBJ1" s="950"/>
      <c r="SBK1" s="950"/>
      <c r="SBL1" s="950"/>
      <c r="SBM1" s="950"/>
      <c r="SBN1" s="950"/>
      <c r="SBO1" s="950"/>
      <c r="SBP1" s="950"/>
      <c r="SBQ1" s="950"/>
      <c r="SBR1" s="950"/>
      <c r="SBS1" s="950"/>
      <c r="SBT1" s="950"/>
      <c r="SBU1" s="950"/>
      <c r="SBV1" s="950"/>
      <c r="SBW1" s="950"/>
      <c r="SBX1" s="950"/>
      <c r="SBY1" s="950"/>
      <c r="SBZ1" s="950"/>
      <c r="SCA1" s="950"/>
      <c r="SCB1" s="950"/>
      <c r="SCC1" s="950"/>
      <c r="SCD1" s="950"/>
      <c r="SCE1" s="950"/>
      <c r="SCF1" s="950"/>
      <c r="SCG1" s="950"/>
      <c r="SCH1" s="950"/>
      <c r="SCI1" s="950"/>
      <c r="SCJ1" s="950"/>
      <c r="SCK1" s="950"/>
      <c r="SCL1" s="950"/>
      <c r="SCM1" s="950"/>
      <c r="SCN1" s="950"/>
      <c r="SCO1" s="950"/>
      <c r="SCP1" s="950"/>
      <c r="SCQ1" s="950"/>
      <c r="SCR1" s="950"/>
      <c r="SCS1" s="950"/>
      <c r="SCT1" s="950"/>
      <c r="SCU1" s="950"/>
      <c r="SCV1" s="950"/>
      <c r="SCW1" s="950"/>
      <c r="SCX1" s="950"/>
      <c r="SCY1" s="950"/>
      <c r="SCZ1" s="950"/>
      <c r="SDA1" s="950"/>
      <c r="SDB1" s="950"/>
      <c r="SDC1" s="950"/>
      <c r="SDD1" s="950"/>
      <c r="SDE1" s="950"/>
      <c r="SDF1" s="950"/>
      <c r="SDG1" s="950"/>
      <c r="SDH1" s="950"/>
      <c r="SDI1" s="950"/>
      <c r="SDJ1" s="950"/>
      <c r="SDK1" s="950"/>
      <c r="SDL1" s="950"/>
      <c r="SDM1" s="950"/>
      <c r="SDN1" s="950"/>
      <c r="SDO1" s="950"/>
      <c r="SDP1" s="950"/>
      <c r="SDQ1" s="950"/>
      <c r="SDR1" s="950"/>
      <c r="SDS1" s="950"/>
      <c r="SDT1" s="950"/>
      <c r="SDU1" s="950"/>
      <c r="SDV1" s="950"/>
      <c r="SDW1" s="950"/>
      <c r="SDX1" s="950"/>
      <c r="SDY1" s="950"/>
      <c r="SDZ1" s="950"/>
      <c r="SEA1" s="950"/>
      <c r="SEB1" s="950"/>
      <c r="SEC1" s="950"/>
      <c r="SED1" s="950"/>
      <c r="SEE1" s="950"/>
      <c r="SEF1" s="950"/>
      <c r="SEG1" s="950"/>
      <c r="SEH1" s="950"/>
      <c r="SEI1" s="950"/>
      <c r="SEJ1" s="950"/>
      <c r="SEK1" s="950"/>
      <c r="SEL1" s="950"/>
      <c r="SEM1" s="950"/>
      <c r="SEN1" s="950"/>
      <c r="SEO1" s="950"/>
      <c r="SEP1" s="950"/>
      <c r="SEQ1" s="950"/>
      <c r="SER1" s="950"/>
      <c r="SES1" s="950"/>
      <c r="SET1" s="950"/>
      <c r="SEU1" s="950"/>
      <c r="SEV1" s="950"/>
      <c r="SEW1" s="950"/>
      <c r="SEX1" s="950"/>
      <c r="SEY1" s="950"/>
      <c r="SEZ1" s="950"/>
      <c r="SFA1" s="950"/>
      <c r="SFB1" s="950"/>
      <c r="SFC1" s="950"/>
      <c r="SFD1" s="950"/>
      <c r="SFE1" s="950"/>
      <c r="SFF1" s="950"/>
      <c r="SFG1" s="950"/>
      <c r="SFH1" s="950"/>
      <c r="SFI1" s="950"/>
      <c r="SFJ1" s="950"/>
      <c r="SFK1" s="950"/>
      <c r="SFL1" s="950"/>
      <c r="SFM1" s="950"/>
      <c r="SFN1" s="950"/>
      <c r="SFO1" s="950"/>
      <c r="SFP1" s="950"/>
      <c r="SFQ1" s="950"/>
      <c r="SFR1" s="950"/>
      <c r="SFS1" s="950"/>
      <c r="SFT1" s="950"/>
      <c r="SFU1" s="950"/>
      <c r="SFV1" s="950"/>
      <c r="SFW1" s="950"/>
      <c r="SFX1" s="950"/>
      <c r="SFY1" s="950"/>
      <c r="SFZ1" s="950"/>
      <c r="SGA1" s="950"/>
      <c r="SGB1" s="950"/>
      <c r="SGC1" s="950"/>
      <c r="SGD1" s="950"/>
      <c r="SGE1" s="950"/>
      <c r="SGF1" s="950"/>
      <c r="SGG1" s="950"/>
      <c r="SGH1" s="950"/>
      <c r="SGI1" s="950"/>
      <c r="SGJ1" s="950"/>
      <c r="SGK1" s="950"/>
      <c r="SGL1" s="950"/>
      <c r="SGM1" s="950"/>
      <c r="SGN1" s="950"/>
      <c r="SGO1" s="950"/>
      <c r="SGP1" s="950"/>
      <c r="SGQ1" s="950"/>
      <c r="SGR1" s="950"/>
      <c r="SGS1" s="950"/>
      <c r="SGT1" s="950"/>
      <c r="SGU1" s="950"/>
      <c r="SGV1" s="950"/>
      <c r="SGW1" s="950"/>
      <c r="SGX1" s="950"/>
      <c r="SGY1" s="950"/>
      <c r="SGZ1" s="950"/>
      <c r="SHA1" s="950"/>
      <c r="SHB1" s="950"/>
      <c r="SHC1" s="950"/>
      <c r="SHD1" s="950"/>
      <c r="SHE1" s="950"/>
      <c r="SHF1" s="950"/>
      <c r="SHG1" s="950"/>
      <c r="SHH1" s="950"/>
      <c r="SHI1" s="950"/>
      <c r="SHJ1" s="950"/>
      <c r="SHK1" s="950"/>
      <c r="SHL1" s="950"/>
      <c r="SHM1" s="950"/>
      <c r="SHN1" s="950"/>
      <c r="SHO1" s="950"/>
      <c r="SHP1" s="950"/>
      <c r="SHQ1" s="950"/>
      <c r="SHR1" s="950"/>
      <c r="SHS1" s="950"/>
      <c r="SHT1" s="950"/>
      <c r="SHU1" s="950"/>
      <c r="SHV1" s="950"/>
      <c r="SHW1" s="950"/>
      <c r="SHX1" s="950"/>
      <c r="SHY1" s="950"/>
      <c r="SHZ1" s="950"/>
      <c r="SIA1" s="950"/>
      <c r="SIB1" s="950"/>
      <c r="SIC1" s="950"/>
      <c r="SID1" s="950"/>
      <c r="SIE1" s="950"/>
      <c r="SIF1" s="950"/>
      <c r="SIG1" s="950"/>
      <c r="SIH1" s="950"/>
      <c r="SII1" s="950"/>
      <c r="SIJ1" s="950"/>
      <c r="SIK1" s="950"/>
      <c r="SIL1" s="950"/>
      <c r="SIM1" s="950"/>
      <c r="SIN1" s="950"/>
      <c r="SIO1" s="950"/>
      <c r="SIP1" s="950"/>
      <c r="SIQ1" s="950"/>
      <c r="SIR1" s="950"/>
      <c r="SIS1" s="950"/>
      <c r="SIT1" s="950"/>
      <c r="SIU1" s="950"/>
      <c r="SIV1" s="950"/>
      <c r="SIW1" s="950"/>
      <c r="SIX1" s="950"/>
      <c r="SIY1" s="950"/>
      <c r="SIZ1" s="950"/>
      <c r="SJA1" s="950"/>
      <c r="SJB1" s="950"/>
      <c r="SJC1" s="950"/>
      <c r="SJD1" s="950"/>
      <c r="SJE1" s="950"/>
      <c r="SJF1" s="950"/>
      <c r="SJG1" s="950"/>
      <c r="SJH1" s="950"/>
      <c r="SJI1" s="950"/>
      <c r="SJJ1" s="950"/>
      <c r="SJK1" s="950"/>
      <c r="SJL1" s="950"/>
      <c r="SJM1" s="950"/>
      <c r="SJN1" s="950"/>
      <c r="SJO1" s="950"/>
      <c r="SJP1" s="950"/>
      <c r="SJQ1" s="950"/>
      <c r="SJR1" s="950"/>
      <c r="SJS1" s="950"/>
      <c r="SJT1" s="950"/>
      <c r="SJU1" s="950"/>
      <c r="SJV1" s="950"/>
      <c r="SJW1" s="950"/>
      <c r="SJX1" s="950"/>
      <c r="SJY1" s="950"/>
      <c r="SJZ1" s="950"/>
      <c r="SKA1" s="950"/>
      <c r="SKB1" s="950"/>
      <c r="SKC1" s="950"/>
      <c r="SKD1" s="950"/>
      <c r="SKE1" s="950"/>
      <c r="SKF1" s="950"/>
      <c r="SKG1" s="950"/>
      <c r="SKH1" s="950"/>
      <c r="SKI1" s="950"/>
      <c r="SKJ1" s="950"/>
      <c r="SKK1" s="950"/>
      <c r="SKL1" s="950"/>
      <c r="SKM1" s="950"/>
      <c r="SKN1" s="950"/>
      <c r="SKO1" s="950"/>
      <c r="SKP1" s="950"/>
      <c r="SKQ1" s="950"/>
      <c r="SKR1" s="950"/>
      <c r="SKS1" s="950"/>
      <c r="SKT1" s="950"/>
      <c r="SKU1" s="950"/>
      <c r="SKV1" s="950"/>
      <c r="SKW1" s="950"/>
      <c r="SKX1" s="950"/>
      <c r="SKY1" s="950"/>
      <c r="SKZ1" s="950"/>
      <c r="SLA1" s="950"/>
      <c r="SLB1" s="950"/>
      <c r="SLC1" s="950"/>
      <c r="SLD1" s="950"/>
      <c r="SLE1" s="950"/>
      <c r="SLF1" s="950"/>
      <c r="SLG1" s="950"/>
      <c r="SLH1" s="950"/>
      <c r="SLI1" s="950"/>
      <c r="SLJ1" s="950"/>
      <c r="SLK1" s="950"/>
      <c r="SLL1" s="950"/>
      <c r="SLM1" s="950"/>
      <c r="SLN1" s="950"/>
      <c r="SLO1" s="950"/>
      <c r="SLP1" s="950"/>
      <c r="SLQ1" s="950"/>
      <c r="SLR1" s="950"/>
      <c r="SLS1" s="950"/>
      <c r="SLT1" s="950"/>
      <c r="SLU1" s="950"/>
      <c r="SLV1" s="950"/>
      <c r="SLW1" s="950"/>
      <c r="SLX1" s="950"/>
      <c r="SLY1" s="950"/>
      <c r="SLZ1" s="950"/>
      <c r="SMA1" s="950"/>
      <c r="SMB1" s="950"/>
      <c r="SMC1" s="950"/>
      <c r="SMD1" s="950"/>
      <c r="SME1" s="950"/>
      <c r="SMF1" s="950"/>
      <c r="SMG1" s="950"/>
      <c r="SMH1" s="950"/>
      <c r="SMI1" s="950"/>
      <c r="SMJ1" s="950"/>
      <c r="SMK1" s="950"/>
      <c r="SML1" s="950"/>
      <c r="SMM1" s="950"/>
      <c r="SMN1" s="950"/>
      <c r="SMO1" s="950"/>
      <c r="SMP1" s="950"/>
      <c r="SMQ1" s="950"/>
      <c r="SMR1" s="950"/>
      <c r="SMS1" s="950"/>
      <c r="SMT1" s="950"/>
      <c r="SMU1" s="950"/>
      <c r="SMV1" s="950"/>
      <c r="SMW1" s="950"/>
      <c r="SMX1" s="950"/>
      <c r="SMY1" s="950"/>
      <c r="SMZ1" s="950"/>
      <c r="SNA1" s="950"/>
      <c r="SNB1" s="950"/>
      <c r="SNC1" s="950"/>
      <c r="SND1" s="950"/>
      <c r="SNE1" s="950"/>
      <c r="SNF1" s="950"/>
      <c r="SNG1" s="950"/>
      <c r="SNH1" s="950"/>
      <c r="SNI1" s="950"/>
      <c r="SNJ1" s="950"/>
      <c r="SNK1" s="950"/>
      <c r="SNL1" s="950"/>
      <c r="SNM1" s="950"/>
      <c r="SNN1" s="950"/>
      <c r="SNO1" s="950"/>
      <c r="SNP1" s="950"/>
      <c r="SNQ1" s="950"/>
      <c r="SNR1" s="950"/>
      <c r="SNS1" s="950"/>
      <c r="SNT1" s="950"/>
      <c r="SNU1" s="950"/>
      <c r="SNV1" s="950"/>
      <c r="SNW1" s="950"/>
      <c r="SNX1" s="950"/>
      <c r="SNY1" s="950"/>
      <c r="SNZ1" s="950"/>
      <c r="SOA1" s="950"/>
      <c r="SOB1" s="950"/>
      <c r="SOC1" s="950"/>
      <c r="SOD1" s="950"/>
      <c r="SOE1" s="950"/>
      <c r="SOF1" s="950"/>
      <c r="SOG1" s="950"/>
      <c r="SOH1" s="950"/>
      <c r="SOI1" s="950"/>
      <c r="SOJ1" s="950"/>
      <c r="SOK1" s="950"/>
      <c r="SOL1" s="950"/>
      <c r="SOM1" s="950"/>
      <c r="SON1" s="950"/>
      <c r="SOO1" s="950"/>
      <c r="SOP1" s="950"/>
      <c r="SOQ1" s="950"/>
      <c r="SOR1" s="950"/>
      <c r="SOS1" s="950"/>
      <c r="SOT1" s="950"/>
      <c r="SOU1" s="950"/>
      <c r="SOV1" s="950"/>
      <c r="SOW1" s="950"/>
      <c r="SOX1" s="950"/>
      <c r="SOY1" s="950"/>
      <c r="SOZ1" s="950"/>
      <c r="SPA1" s="950"/>
      <c r="SPB1" s="950"/>
      <c r="SPC1" s="950"/>
      <c r="SPD1" s="950"/>
      <c r="SPE1" s="950"/>
      <c r="SPF1" s="950"/>
      <c r="SPG1" s="950"/>
      <c r="SPH1" s="950"/>
      <c r="SPI1" s="950"/>
      <c r="SPJ1" s="950"/>
      <c r="SPK1" s="950"/>
      <c r="SPL1" s="950"/>
      <c r="SPM1" s="950"/>
      <c r="SPN1" s="950"/>
      <c r="SPO1" s="950"/>
      <c r="SPP1" s="950"/>
      <c r="SPQ1" s="950"/>
      <c r="SPR1" s="950"/>
      <c r="SPS1" s="950"/>
      <c r="SPT1" s="950"/>
      <c r="SPU1" s="950"/>
      <c r="SPV1" s="950"/>
      <c r="SPW1" s="950"/>
      <c r="SPX1" s="950"/>
      <c r="SPY1" s="950"/>
      <c r="SPZ1" s="950"/>
      <c r="SQA1" s="950"/>
      <c r="SQB1" s="950"/>
      <c r="SQC1" s="950"/>
      <c r="SQD1" s="950"/>
      <c r="SQE1" s="950"/>
      <c r="SQF1" s="950"/>
      <c r="SQG1" s="950"/>
      <c r="SQH1" s="950"/>
      <c r="SQI1" s="950"/>
      <c r="SQJ1" s="950"/>
      <c r="SQK1" s="950"/>
      <c r="SQL1" s="950"/>
      <c r="SQM1" s="950"/>
      <c r="SQN1" s="950"/>
      <c r="SQO1" s="950"/>
      <c r="SQP1" s="950"/>
      <c r="SQQ1" s="950"/>
      <c r="SQR1" s="950"/>
      <c r="SQS1" s="950"/>
      <c r="SQT1" s="950"/>
      <c r="SQU1" s="950"/>
      <c r="SQV1" s="950"/>
      <c r="SQW1" s="950"/>
      <c r="SQX1" s="950"/>
      <c r="SQY1" s="950"/>
      <c r="SQZ1" s="950"/>
      <c r="SRA1" s="950"/>
      <c r="SRB1" s="950"/>
      <c r="SRC1" s="950"/>
      <c r="SRD1" s="950"/>
      <c r="SRE1" s="950"/>
      <c r="SRF1" s="950"/>
      <c r="SRG1" s="950"/>
      <c r="SRH1" s="950"/>
      <c r="SRI1" s="950"/>
      <c r="SRJ1" s="950"/>
      <c r="SRK1" s="950"/>
      <c r="SRL1" s="950"/>
      <c r="SRM1" s="950"/>
      <c r="SRN1" s="950"/>
      <c r="SRO1" s="950"/>
      <c r="SRP1" s="950"/>
      <c r="SRQ1" s="950"/>
      <c r="SRR1" s="950"/>
      <c r="SRS1" s="950"/>
      <c r="SRT1" s="950"/>
      <c r="SRU1" s="950"/>
      <c r="SRV1" s="950"/>
      <c r="SRW1" s="950"/>
      <c r="SRX1" s="950"/>
      <c r="SRY1" s="950"/>
      <c r="SRZ1" s="950"/>
      <c r="SSA1" s="950"/>
      <c r="SSB1" s="950"/>
      <c r="SSC1" s="950"/>
      <c r="SSD1" s="950"/>
      <c r="SSE1" s="950"/>
      <c r="SSF1" s="950"/>
      <c r="SSG1" s="950"/>
      <c r="SSH1" s="950"/>
      <c r="SSI1" s="950"/>
      <c r="SSJ1" s="950"/>
      <c r="SSK1" s="950"/>
      <c r="SSL1" s="950"/>
      <c r="SSM1" s="950"/>
      <c r="SSN1" s="950"/>
      <c r="SSO1" s="950"/>
      <c r="SSP1" s="950"/>
      <c r="SSQ1" s="950"/>
      <c r="SSR1" s="950"/>
      <c r="SSS1" s="950"/>
      <c r="SST1" s="950"/>
      <c r="SSU1" s="950"/>
      <c r="SSV1" s="950"/>
      <c r="SSW1" s="950"/>
      <c r="SSX1" s="950"/>
      <c r="SSY1" s="950"/>
      <c r="SSZ1" s="950"/>
      <c r="STA1" s="950"/>
      <c r="STB1" s="950"/>
      <c r="STC1" s="950"/>
      <c r="STD1" s="950"/>
      <c r="STE1" s="950"/>
      <c r="STF1" s="950"/>
      <c r="STG1" s="950"/>
      <c r="STH1" s="950"/>
      <c r="STI1" s="950"/>
      <c r="STJ1" s="950"/>
      <c r="STK1" s="950"/>
      <c r="STL1" s="950"/>
      <c r="STM1" s="950"/>
      <c r="STN1" s="950"/>
      <c r="STO1" s="950"/>
      <c r="STP1" s="950"/>
      <c r="STQ1" s="950"/>
      <c r="STR1" s="950"/>
      <c r="STS1" s="950"/>
      <c r="STT1" s="950"/>
      <c r="STU1" s="950"/>
      <c r="STV1" s="950"/>
      <c r="STW1" s="950"/>
      <c r="STX1" s="950"/>
      <c r="STY1" s="950"/>
      <c r="STZ1" s="950"/>
      <c r="SUA1" s="950"/>
      <c r="SUB1" s="950"/>
      <c r="SUC1" s="950"/>
      <c r="SUD1" s="950"/>
      <c r="SUE1" s="950"/>
      <c r="SUF1" s="950"/>
      <c r="SUG1" s="950"/>
      <c r="SUH1" s="950"/>
      <c r="SUI1" s="950"/>
      <c r="SUJ1" s="950"/>
      <c r="SUK1" s="950"/>
      <c r="SUL1" s="950"/>
      <c r="SUM1" s="950"/>
      <c r="SUN1" s="950"/>
      <c r="SUO1" s="950"/>
      <c r="SUP1" s="950"/>
      <c r="SUQ1" s="950"/>
      <c r="SUR1" s="950"/>
      <c r="SUS1" s="950"/>
      <c r="SUT1" s="950"/>
      <c r="SUU1" s="950"/>
      <c r="SUV1" s="950"/>
      <c r="SUW1" s="950"/>
      <c r="SUX1" s="950"/>
      <c r="SUY1" s="950"/>
      <c r="SUZ1" s="950"/>
      <c r="SVA1" s="950"/>
      <c r="SVB1" s="950"/>
      <c r="SVC1" s="950"/>
      <c r="SVD1" s="950"/>
      <c r="SVE1" s="950"/>
      <c r="SVF1" s="950"/>
      <c r="SVG1" s="950"/>
      <c r="SVH1" s="950"/>
      <c r="SVI1" s="950"/>
      <c r="SVJ1" s="950"/>
      <c r="SVK1" s="950"/>
      <c r="SVL1" s="950"/>
      <c r="SVM1" s="950"/>
      <c r="SVN1" s="950"/>
      <c r="SVO1" s="950"/>
      <c r="SVP1" s="950"/>
      <c r="SVQ1" s="950"/>
      <c r="SVR1" s="950"/>
      <c r="SVS1" s="950"/>
      <c r="SVT1" s="950"/>
      <c r="SVU1" s="950"/>
      <c r="SVV1" s="950"/>
      <c r="SVW1" s="950"/>
      <c r="SVX1" s="950"/>
      <c r="SVY1" s="950"/>
      <c r="SVZ1" s="950"/>
      <c r="SWA1" s="950"/>
      <c r="SWB1" s="950"/>
      <c r="SWC1" s="950"/>
      <c r="SWD1" s="950"/>
      <c r="SWE1" s="950"/>
      <c r="SWF1" s="950"/>
      <c r="SWG1" s="950"/>
      <c r="SWH1" s="950"/>
      <c r="SWI1" s="950"/>
      <c r="SWJ1" s="950"/>
      <c r="SWK1" s="950"/>
      <c r="SWL1" s="950"/>
      <c r="SWM1" s="950"/>
      <c r="SWN1" s="950"/>
      <c r="SWO1" s="950"/>
      <c r="SWP1" s="950"/>
      <c r="SWQ1" s="950"/>
      <c r="SWR1" s="950"/>
      <c r="SWS1" s="950"/>
      <c r="SWT1" s="950"/>
      <c r="SWU1" s="950"/>
      <c r="SWV1" s="950"/>
      <c r="SWW1" s="950"/>
      <c r="SWX1" s="950"/>
      <c r="SWY1" s="950"/>
      <c r="SWZ1" s="950"/>
      <c r="SXA1" s="950"/>
      <c r="SXB1" s="950"/>
      <c r="SXC1" s="950"/>
      <c r="SXD1" s="950"/>
      <c r="SXE1" s="950"/>
      <c r="SXF1" s="950"/>
      <c r="SXG1" s="950"/>
      <c r="SXH1" s="950"/>
      <c r="SXI1" s="950"/>
      <c r="SXJ1" s="950"/>
      <c r="SXK1" s="950"/>
      <c r="SXL1" s="950"/>
      <c r="SXM1" s="950"/>
      <c r="SXN1" s="950"/>
      <c r="SXO1" s="950"/>
      <c r="SXP1" s="950"/>
      <c r="SXQ1" s="950"/>
      <c r="SXR1" s="950"/>
      <c r="SXS1" s="950"/>
      <c r="SXT1" s="950"/>
      <c r="SXU1" s="950"/>
      <c r="SXV1" s="950"/>
      <c r="SXW1" s="950"/>
      <c r="SXX1" s="950"/>
      <c r="SXY1" s="950"/>
      <c r="SXZ1" s="950"/>
      <c r="SYA1" s="950"/>
      <c r="SYB1" s="950"/>
      <c r="SYC1" s="950"/>
      <c r="SYD1" s="950"/>
      <c r="SYE1" s="950"/>
      <c r="SYF1" s="950"/>
      <c r="SYG1" s="950"/>
      <c r="SYH1" s="950"/>
      <c r="SYI1" s="950"/>
      <c r="SYJ1" s="950"/>
      <c r="SYK1" s="950"/>
      <c r="SYL1" s="950"/>
      <c r="SYM1" s="950"/>
      <c r="SYN1" s="950"/>
      <c r="SYO1" s="950"/>
      <c r="SYP1" s="950"/>
      <c r="SYQ1" s="950"/>
      <c r="SYR1" s="950"/>
      <c r="SYS1" s="950"/>
      <c r="SYT1" s="950"/>
      <c r="SYU1" s="950"/>
      <c r="SYV1" s="950"/>
      <c r="SYW1" s="950"/>
      <c r="SYX1" s="950"/>
      <c r="SYY1" s="950"/>
      <c r="SYZ1" s="950"/>
      <c r="SZA1" s="950"/>
      <c r="SZB1" s="950"/>
      <c r="SZC1" s="950"/>
      <c r="SZD1" s="950"/>
      <c r="SZE1" s="950"/>
      <c r="SZF1" s="950"/>
      <c r="SZG1" s="950"/>
      <c r="SZH1" s="950"/>
      <c r="SZI1" s="950"/>
      <c r="SZJ1" s="950"/>
      <c r="SZK1" s="950"/>
      <c r="SZL1" s="950"/>
      <c r="SZM1" s="950"/>
      <c r="SZN1" s="950"/>
      <c r="SZO1" s="950"/>
      <c r="SZP1" s="950"/>
      <c r="SZQ1" s="950"/>
      <c r="SZR1" s="950"/>
      <c r="SZS1" s="950"/>
      <c r="SZT1" s="950"/>
      <c r="SZU1" s="950"/>
      <c r="SZV1" s="950"/>
      <c r="SZW1" s="950"/>
      <c r="SZX1" s="950"/>
      <c r="SZY1" s="950"/>
      <c r="SZZ1" s="950"/>
      <c r="TAA1" s="950"/>
      <c r="TAB1" s="950"/>
      <c r="TAC1" s="950"/>
      <c r="TAD1" s="950"/>
      <c r="TAE1" s="950"/>
      <c r="TAF1" s="950"/>
      <c r="TAG1" s="950"/>
      <c r="TAH1" s="950"/>
      <c r="TAI1" s="950"/>
      <c r="TAJ1" s="950"/>
      <c r="TAK1" s="950"/>
      <c r="TAL1" s="950"/>
      <c r="TAM1" s="950"/>
      <c r="TAN1" s="950"/>
      <c r="TAO1" s="950"/>
      <c r="TAP1" s="950"/>
      <c r="TAQ1" s="950"/>
      <c r="TAR1" s="950"/>
      <c r="TAS1" s="950"/>
      <c r="TAT1" s="950"/>
      <c r="TAU1" s="950"/>
      <c r="TAV1" s="950"/>
      <c r="TAW1" s="950"/>
      <c r="TAX1" s="950"/>
      <c r="TAY1" s="950"/>
      <c r="TAZ1" s="950"/>
      <c r="TBA1" s="950"/>
      <c r="TBB1" s="950"/>
      <c r="TBC1" s="950"/>
      <c r="TBD1" s="950"/>
      <c r="TBE1" s="950"/>
      <c r="TBF1" s="950"/>
      <c r="TBG1" s="950"/>
      <c r="TBH1" s="950"/>
      <c r="TBI1" s="950"/>
      <c r="TBJ1" s="950"/>
      <c r="TBK1" s="950"/>
      <c r="TBL1" s="950"/>
      <c r="TBM1" s="950"/>
      <c r="TBN1" s="950"/>
      <c r="TBO1" s="950"/>
      <c r="TBP1" s="950"/>
      <c r="TBQ1" s="950"/>
      <c r="TBR1" s="950"/>
      <c r="TBS1" s="950"/>
      <c r="TBT1" s="950"/>
      <c r="TBU1" s="950"/>
      <c r="TBV1" s="950"/>
      <c r="TBW1" s="950"/>
      <c r="TBX1" s="950"/>
      <c r="TBY1" s="950"/>
      <c r="TBZ1" s="950"/>
      <c r="TCA1" s="950"/>
      <c r="TCB1" s="950"/>
      <c r="TCC1" s="950"/>
      <c r="TCD1" s="950"/>
      <c r="TCE1" s="950"/>
      <c r="TCF1" s="950"/>
      <c r="TCG1" s="950"/>
      <c r="TCH1" s="950"/>
      <c r="TCI1" s="950"/>
      <c r="TCJ1" s="950"/>
      <c r="TCK1" s="950"/>
      <c r="TCL1" s="950"/>
      <c r="TCM1" s="950"/>
      <c r="TCN1" s="950"/>
      <c r="TCO1" s="950"/>
      <c r="TCP1" s="950"/>
      <c r="TCQ1" s="950"/>
      <c r="TCR1" s="950"/>
      <c r="TCS1" s="950"/>
      <c r="TCT1" s="950"/>
      <c r="TCU1" s="950"/>
      <c r="TCV1" s="950"/>
      <c r="TCW1" s="950"/>
      <c r="TCX1" s="950"/>
      <c r="TCY1" s="950"/>
      <c r="TCZ1" s="950"/>
      <c r="TDA1" s="950"/>
      <c r="TDB1" s="950"/>
      <c r="TDC1" s="950"/>
      <c r="TDD1" s="950"/>
      <c r="TDE1" s="950"/>
      <c r="TDF1" s="950"/>
      <c r="TDG1" s="950"/>
      <c r="TDH1" s="950"/>
      <c r="TDI1" s="950"/>
      <c r="TDJ1" s="950"/>
      <c r="TDK1" s="950"/>
      <c r="TDL1" s="950"/>
      <c r="TDM1" s="950"/>
      <c r="TDN1" s="950"/>
      <c r="TDO1" s="950"/>
      <c r="TDP1" s="950"/>
      <c r="TDQ1" s="950"/>
      <c r="TDR1" s="950"/>
      <c r="TDS1" s="950"/>
      <c r="TDT1" s="950"/>
      <c r="TDU1" s="950"/>
      <c r="TDV1" s="950"/>
      <c r="TDW1" s="950"/>
      <c r="TDX1" s="950"/>
      <c r="TDY1" s="950"/>
      <c r="TDZ1" s="950"/>
      <c r="TEA1" s="950"/>
      <c r="TEB1" s="950"/>
      <c r="TEC1" s="950"/>
      <c r="TED1" s="950"/>
      <c r="TEE1" s="950"/>
      <c r="TEF1" s="950"/>
      <c r="TEG1" s="950"/>
      <c r="TEH1" s="950"/>
      <c r="TEI1" s="950"/>
      <c r="TEJ1" s="950"/>
      <c r="TEK1" s="950"/>
      <c r="TEL1" s="950"/>
      <c r="TEM1" s="950"/>
      <c r="TEN1" s="950"/>
      <c r="TEO1" s="950"/>
      <c r="TEP1" s="950"/>
      <c r="TEQ1" s="950"/>
      <c r="TER1" s="950"/>
      <c r="TES1" s="950"/>
      <c r="TET1" s="950"/>
      <c r="TEU1" s="950"/>
      <c r="TEV1" s="950"/>
      <c r="TEW1" s="950"/>
      <c r="TEX1" s="950"/>
      <c r="TEY1" s="950"/>
      <c r="TEZ1" s="950"/>
      <c r="TFA1" s="950"/>
      <c r="TFB1" s="950"/>
      <c r="TFC1" s="950"/>
      <c r="TFD1" s="950"/>
      <c r="TFE1" s="950"/>
      <c r="TFF1" s="950"/>
      <c r="TFG1" s="950"/>
      <c r="TFH1" s="950"/>
      <c r="TFI1" s="950"/>
      <c r="TFJ1" s="950"/>
      <c r="TFK1" s="950"/>
      <c r="TFL1" s="950"/>
      <c r="TFM1" s="950"/>
      <c r="TFN1" s="950"/>
      <c r="TFO1" s="950"/>
      <c r="TFP1" s="950"/>
      <c r="TFQ1" s="950"/>
      <c r="TFR1" s="950"/>
      <c r="TFS1" s="950"/>
      <c r="TFT1" s="950"/>
      <c r="TFU1" s="950"/>
      <c r="TFV1" s="950"/>
      <c r="TFW1" s="950"/>
      <c r="TFX1" s="950"/>
      <c r="TFY1" s="950"/>
      <c r="TFZ1" s="950"/>
      <c r="TGA1" s="950"/>
      <c r="TGB1" s="950"/>
      <c r="TGC1" s="950"/>
      <c r="TGD1" s="950"/>
      <c r="TGE1" s="950"/>
      <c r="TGF1" s="950"/>
      <c r="TGG1" s="950"/>
      <c r="TGH1" s="950"/>
      <c r="TGI1" s="950"/>
      <c r="TGJ1" s="950"/>
      <c r="TGK1" s="950"/>
      <c r="TGL1" s="950"/>
      <c r="TGM1" s="950"/>
      <c r="TGN1" s="950"/>
      <c r="TGO1" s="950"/>
      <c r="TGP1" s="950"/>
      <c r="TGQ1" s="950"/>
      <c r="TGR1" s="950"/>
      <c r="TGS1" s="950"/>
      <c r="TGT1" s="950"/>
      <c r="TGU1" s="950"/>
      <c r="TGV1" s="950"/>
      <c r="TGW1" s="950"/>
      <c r="TGX1" s="950"/>
      <c r="TGY1" s="950"/>
      <c r="TGZ1" s="950"/>
      <c r="THA1" s="950"/>
      <c r="THB1" s="950"/>
      <c r="THC1" s="950"/>
      <c r="THD1" s="950"/>
      <c r="THE1" s="950"/>
      <c r="THF1" s="950"/>
      <c r="THG1" s="950"/>
      <c r="THH1" s="950"/>
      <c r="THI1" s="950"/>
      <c r="THJ1" s="950"/>
      <c r="THK1" s="950"/>
      <c r="THL1" s="950"/>
      <c r="THM1" s="950"/>
      <c r="THN1" s="950"/>
      <c r="THO1" s="950"/>
      <c r="THP1" s="950"/>
      <c r="THQ1" s="950"/>
      <c r="THR1" s="950"/>
      <c r="THS1" s="950"/>
      <c r="THT1" s="950"/>
      <c r="THU1" s="950"/>
      <c r="THV1" s="950"/>
      <c r="THW1" s="950"/>
      <c r="THX1" s="950"/>
      <c r="THY1" s="950"/>
      <c r="THZ1" s="950"/>
      <c r="TIA1" s="950"/>
      <c r="TIB1" s="950"/>
      <c r="TIC1" s="950"/>
      <c r="TID1" s="950"/>
      <c r="TIE1" s="950"/>
      <c r="TIF1" s="950"/>
      <c r="TIG1" s="950"/>
      <c r="TIH1" s="950"/>
      <c r="TII1" s="950"/>
      <c r="TIJ1" s="950"/>
      <c r="TIK1" s="950"/>
      <c r="TIL1" s="950"/>
      <c r="TIM1" s="950"/>
      <c r="TIN1" s="950"/>
      <c r="TIO1" s="950"/>
      <c r="TIP1" s="950"/>
      <c r="TIQ1" s="950"/>
      <c r="TIR1" s="950"/>
      <c r="TIS1" s="950"/>
      <c r="TIT1" s="950"/>
      <c r="TIU1" s="950"/>
      <c r="TIV1" s="950"/>
      <c r="TIW1" s="950"/>
      <c r="TIX1" s="950"/>
      <c r="TIY1" s="950"/>
      <c r="TIZ1" s="950"/>
      <c r="TJA1" s="950"/>
      <c r="TJB1" s="950"/>
      <c r="TJC1" s="950"/>
      <c r="TJD1" s="950"/>
      <c r="TJE1" s="950"/>
      <c r="TJF1" s="950"/>
      <c r="TJG1" s="950"/>
      <c r="TJH1" s="950"/>
      <c r="TJI1" s="950"/>
      <c r="TJJ1" s="950"/>
      <c r="TJK1" s="950"/>
      <c r="TJL1" s="950"/>
      <c r="TJM1" s="950"/>
      <c r="TJN1" s="950"/>
      <c r="TJO1" s="950"/>
      <c r="TJP1" s="950"/>
      <c r="TJQ1" s="950"/>
      <c r="TJR1" s="950"/>
      <c r="TJS1" s="950"/>
      <c r="TJT1" s="950"/>
      <c r="TJU1" s="950"/>
      <c r="TJV1" s="950"/>
      <c r="TJW1" s="950"/>
      <c r="TJX1" s="950"/>
      <c r="TJY1" s="950"/>
      <c r="TJZ1" s="950"/>
      <c r="TKA1" s="950"/>
      <c r="TKB1" s="950"/>
      <c r="TKC1" s="950"/>
      <c r="TKD1" s="950"/>
      <c r="TKE1" s="950"/>
      <c r="TKF1" s="950"/>
      <c r="TKG1" s="950"/>
      <c r="TKH1" s="950"/>
      <c r="TKI1" s="950"/>
      <c r="TKJ1" s="950"/>
      <c r="TKK1" s="950"/>
      <c r="TKL1" s="950"/>
      <c r="TKM1" s="950"/>
      <c r="TKN1" s="950"/>
      <c r="TKO1" s="950"/>
      <c r="TKP1" s="950"/>
      <c r="TKQ1" s="950"/>
      <c r="TKR1" s="950"/>
      <c r="TKS1" s="950"/>
      <c r="TKT1" s="950"/>
      <c r="TKU1" s="950"/>
      <c r="TKV1" s="950"/>
      <c r="TKW1" s="950"/>
      <c r="TKX1" s="950"/>
      <c r="TKY1" s="950"/>
      <c r="TKZ1" s="950"/>
      <c r="TLA1" s="950"/>
      <c r="TLB1" s="950"/>
      <c r="TLC1" s="950"/>
      <c r="TLD1" s="950"/>
      <c r="TLE1" s="950"/>
      <c r="TLF1" s="950"/>
      <c r="TLG1" s="950"/>
      <c r="TLH1" s="950"/>
      <c r="TLI1" s="950"/>
      <c r="TLJ1" s="950"/>
      <c r="TLK1" s="950"/>
      <c r="TLL1" s="950"/>
      <c r="TLM1" s="950"/>
      <c r="TLN1" s="950"/>
      <c r="TLO1" s="950"/>
      <c r="TLP1" s="950"/>
      <c r="TLQ1" s="950"/>
      <c r="TLR1" s="950"/>
      <c r="TLS1" s="950"/>
      <c r="TLT1" s="950"/>
      <c r="TLU1" s="950"/>
      <c r="TLV1" s="950"/>
      <c r="TLW1" s="950"/>
      <c r="TLX1" s="950"/>
      <c r="TLY1" s="950"/>
      <c r="TLZ1" s="950"/>
      <c r="TMA1" s="950"/>
      <c r="TMB1" s="950"/>
      <c r="TMC1" s="950"/>
      <c r="TMD1" s="950"/>
      <c r="TME1" s="950"/>
      <c r="TMF1" s="950"/>
      <c r="TMG1" s="950"/>
      <c r="TMH1" s="950"/>
      <c r="TMI1" s="950"/>
      <c r="TMJ1" s="950"/>
      <c r="TMK1" s="950"/>
      <c r="TML1" s="950"/>
      <c r="TMM1" s="950"/>
      <c r="TMN1" s="950"/>
      <c r="TMO1" s="950"/>
      <c r="TMP1" s="950"/>
      <c r="TMQ1" s="950"/>
      <c r="TMR1" s="950"/>
      <c r="TMS1" s="950"/>
      <c r="TMT1" s="950"/>
      <c r="TMU1" s="950"/>
      <c r="TMV1" s="950"/>
      <c r="TMW1" s="950"/>
      <c r="TMX1" s="950"/>
      <c r="TMY1" s="950"/>
      <c r="TMZ1" s="950"/>
      <c r="TNA1" s="950"/>
      <c r="TNB1" s="950"/>
      <c r="TNC1" s="950"/>
      <c r="TND1" s="950"/>
      <c r="TNE1" s="950"/>
      <c r="TNF1" s="950"/>
      <c r="TNG1" s="950"/>
      <c r="TNH1" s="950"/>
      <c r="TNI1" s="950"/>
      <c r="TNJ1" s="950"/>
      <c r="TNK1" s="950"/>
      <c r="TNL1" s="950"/>
      <c r="TNM1" s="950"/>
      <c r="TNN1" s="950"/>
      <c r="TNO1" s="950"/>
      <c r="TNP1" s="950"/>
      <c r="TNQ1" s="950"/>
      <c r="TNR1" s="950"/>
      <c r="TNS1" s="950"/>
      <c r="TNT1" s="950"/>
      <c r="TNU1" s="950"/>
      <c r="TNV1" s="950"/>
      <c r="TNW1" s="950"/>
      <c r="TNX1" s="950"/>
      <c r="TNY1" s="950"/>
      <c r="TNZ1" s="950"/>
      <c r="TOA1" s="950"/>
      <c r="TOB1" s="950"/>
      <c r="TOC1" s="950"/>
      <c r="TOD1" s="950"/>
      <c r="TOE1" s="950"/>
      <c r="TOF1" s="950"/>
      <c r="TOG1" s="950"/>
      <c r="TOH1" s="950"/>
      <c r="TOI1" s="950"/>
      <c r="TOJ1" s="950"/>
      <c r="TOK1" s="950"/>
      <c r="TOL1" s="950"/>
      <c r="TOM1" s="950"/>
      <c r="TON1" s="950"/>
      <c r="TOO1" s="950"/>
      <c r="TOP1" s="950"/>
      <c r="TOQ1" s="950"/>
      <c r="TOR1" s="950"/>
      <c r="TOS1" s="950"/>
      <c r="TOT1" s="950"/>
      <c r="TOU1" s="950"/>
      <c r="TOV1" s="950"/>
      <c r="TOW1" s="950"/>
      <c r="TOX1" s="950"/>
      <c r="TOY1" s="950"/>
      <c r="TOZ1" s="950"/>
      <c r="TPA1" s="950"/>
      <c r="TPB1" s="950"/>
      <c r="TPC1" s="950"/>
      <c r="TPD1" s="950"/>
      <c r="TPE1" s="950"/>
      <c r="TPF1" s="950"/>
      <c r="TPG1" s="950"/>
      <c r="TPH1" s="950"/>
      <c r="TPI1" s="950"/>
      <c r="TPJ1" s="950"/>
      <c r="TPK1" s="950"/>
      <c r="TPL1" s="950"/>
      <c r="TPM1" s="950"/>
      <c r="TPN1" s="950"/>
      <c r="TPO1" s="950"/>
      <c r="TPP1" s="950"/>
      <c r="TPQ1" s="950"/>
      <c r="TPR1" s="950"/>
      <c r="TPS1" s="950"/>
      <c r="TPT1" s="950"/>
      <c r="TPU1" s="950"/>
      <c r="TPV1" s="950"/>
      <c r="TPW1" s="950"/>
      <c r="TPX1" s="950"/>
      <c r="TPY1" s="950"/>
      <c r="TPZ1" s="950"/>
      <c r="TQA1" s="950"/>
      <c r="TQB1" s="950"/>
      <c r="TQC1" s="950"/>
      <c r="TQD1" s="950"/>
      <c r="TQE1" s="950"/>
      <c r="TQF1" s="950"/>
      <c r="TQG1" s="950"/>
      <c r="TQH1" s="950"/>
      <c r="TQI1" s="950"/>
      <c r="TQJ1" s="950"/>
      <c r="TQK1" s="950"/>
      <c r="TQL1" s="950"/>
      <c r="TQM1" s="950"/>
      <c r="TQN1" s="950"/>
      <c r="TQO1" s="950"/>
      <c r="TQP1" s="950"/>
      <c r="TQQ1" s="950"/>
      <c r="TQR1" s="950"/>
      <c r="TQS1" s="950"/>
      <c r="TQT1" s="950"/>
      <c r="TQU1" s="950"/>
      <c r="TQV1" s="950"/>
      <c r="TQW1" s="950"/>
      <c r="TQX1" s="950"/>
      <c r="TQY1" s="950"/>
      <c r="TQZ1" s="950"/>
      <c r="TRA1" s="950"/>
      <c r="TRB1" s="950"/>
      <c r="TRC1" s="950"/>
      <c r="TRD1" s="950"/>
      <c r="TRE1" s="950"/>
      <c r="TRF1" s="950"/>
      <c r="TRG1" s="950"/>
      <c r="TRH1" s="950"/>
      <c r="TRI1" s="950"/>
      <c r="TRJ1" s="950"/>
      <c r="TRK1" s="950"/>
      <c r="TRL1" s="950"/>
      <c r="TRM1" s="950"/>
      <c r="TRN1" s="950"/>
      <c r="TRO1" s="950"/>
      <c r="TRP1" s="950"/>
      <c r="TRQ1" s="950"/>
      <c r="TRR1" s="950"/>
      <c r="TRS1" s="950"/>
      <c r="TRT1" s="950"/>
      <c r="TRU1" s="950"/>
      <c r="TRV1" s="950"/>
      <c r="TRW1" s="950"/>
      <c r="TRX1" s="950"/>
      <c r="TRY1" s="950"/>
      <c r="TRZ1" s="950"/>
      <c r="TSA1" s="950"/>
      <c r="TSB1" s="950"/>
      <c r="TSC1" s="950"/>
      <c r="TSD1" s="950"/>
      <c r="TSE1" s="950"/>
      <c r="TSF1" s="950"/>
      <c r="TSG1" s="950"/>
      <c r="TSH1" s="950"/>
      <c r="TSI1" s="950"/>
      <c r="TSJ1" s="950"/>
      <c r="TSK1" s="950"/>
      <c r="TSL1" s="950"/>
      <c r="TSM1" s="950"/>
      <c r="TSN1" s="950"/>
      <c r="TSO1" s="950"/>
      <c r="TSP1" s="950"/>
      <c r="TSQ1" s="950"/>
      <c r="TSR1" s="950"/>
      <c r="TSS1" s="950"/>
      <c r="TST1" s="950"/>
      <c r="TSU1" s="950"/>
      <c r="TSV1" s="950"/>
      <c r="TSW1" s="950"/>
      <c r="TSX1" s="950"/>
      <c r="TSY1" s="950"/>
      <c r="TSZ1" s="950"/>
      <c r="TTA1" s="950"/>
      <c r="TTB1" s="950"/>
      <c r="TTC1" s="950"/>
      <c r="TTD1" s="950"/>
      <c r="TTE1" s="950"/>
      <c r="TTF1" s="950"/>
      <c r="TTG1" s="950"/>
      <c r="TTH1" s="950"/>
      <c r="TTI1" s="950"/>
      <c r="TTJ1" s="950"/>
      <c r="TTK1" s="950"/>
      <c r="TTL1" s="950"/>
      <c r="TTM1" s="950"/>
      <c r="TTN1" s="950"/>
      <c r="TTO1" s="950"/>
      <c r="TTP1" s="950"/>
      <c r="TTQ1" s="950"/>
      <c r="TTR1" s="950"/>
      <c r="TTS1" s="950"/>
      <c r="TTT1" s="950"/>
      <c r="TTU1" s="950"/>
      <c r="TTV1" s="950"/>
      <c r="TTW1" s="950"/>
      <c r="TTX1" s="950"/>
      <c r="TTY1" s="950"/>
      <c r="TTZ1" s="950"/>
      <c r="TUA1" s="950"/>
      <c r="TUB1" s="950"/>
      <c r="TUC1" s="950"/>
      <c r="TUD1" s="950"/>
      <c r="TUE1" s="950"/>
      <c r="TUF1" s="950"/>
      <c r="TUG1" s="950"/>
      <c r="TUH1" s="950"/>
      <c r="TUI1" s="950"/>
      <c r="TUJ1" s="950"/>
      <c r="TUK1" s="950"/>
      <c r="TUL1" s="950"/>
      <c r="TUM1" s="950"/>
      <c r="TUN1" s="950"/>
      <c r="TUO1" s="950"/>
      <c r="TUP1" s="950"/>
      <c r="TUQ1" s="950"/>
      <c r="TUR1" s="950"/>
      <c r="TUS1" s="950"/>
      <c r="TUT1" s="950"/>
      <c r="TUU1" s="950"/>
      <c r="TUV1" s="950"/>
      <c r="TUW1" s="950"/>
      <c r="TUX1" s="950"/>
      <c r="TUY1" s="950"/>
      <c r="TUZ1" s="950"/>
      <c r="TVA1" s="950"/>
      <c r="TVB1" s="950"/>
      <c r="TVC1" s="950"/>
      <c r="TVD1" s="950"/>
      <c r="TVE1" s="950"/>
      <c r="TVF1" s="950"/>
      <c r="TVG1" s="950"/>
      <c r="TVH1" s="950"/>
      <c r="TVI1" s="950"/>
      <c r="TVJ1" s="950"/>
      <c r="TVK1" s="950"/>
      <c r="TVL1" s="950"/>
      <c r="TVM1" s="950"/>
      <c r="TVN1" s="950"/>
      <c r="TVO1" s="950"/>
      <c r="TVP1" s="950"/>
      <c r="TVQ1" s="950"/>
      <c r="TVR1" s="950"/>
      <c r="TVS1" s="950"/>
      <c r="TVT1" s="950"/>
      <c r="TVU1" s="950"/>
      <c r="TVV1" s="950"/>
      <c r="TVW1" s="950"/>
      <c r="TVX1" s="950"/>
      <c r="TVY1" s="950"/>
      <c r="TVZ1" s="950"/>
      <c r="TWA1" s="950"/>
      <c r="TWB1" s="950"/>
      <c r="TWC1" s="950"/>
      <c r="TWD1" s="950"/>
      <c r="TWE1" s="950"/>
      <c r="TWF1" s="950"/>
      <c r="TWG1" s="950"/>
      <c r="TWH1" s="950"/>
      <c r="TWI1" s="950"/>
      <c r="TWJ1" s="950"/>
      <c r="TWK1" s="950"/>
      <c r="TWL1" s="950"/>
      <c r="TWM1" s="950"/>
      <c r="TWN1" s="950"/>
      <c r="TWO1" s="950"/>
      <c r="TWP1" s="950"/>
      <c r="TWQ1" s="950"/>
      <c r="TWR1" s="950"/>
      <c r="TWS1" s="950"/>
      <c r="TWT1" s="950"/>
      <c r="TWU1" s="950"/>
      <c r="TWV1" s="950"/>
      <c r="TWW1" s="950"/>
      <c r="TWX1" s="950"/>
      <c r="TWY1" s="950"/>
      <c r="TWZ1" s="950"/>
      <c r="TXA1" s="950"/>
      <c r="TXB1" s="950"/>
      <c r="TXC1" s="950"/>
      <c r="TXD1" s="950"/>
      <c r="TXE1" s="950"/>
      <c r="TXF1" s="950"/>
      <c r="TXG1" s="950"/>
      <c r="TXH1" s="950"/>
      <c r="TXI1" s="950"/>
      <c r="TXJ1" s="950"/>
      <c r="TXK1" s="950"/>
      <c r="TXL1" s="950"/>
      <c r="TXM1" s="950"/>
      <c r="TXN1" s="950"/>
      <c r="TXO1" s="950"/>
      <c r="TXP1" s="950"/>
      <c r="TXQ1" s="950"/>
      <c r="TXR1" s="950"/>
      <c r="TXS1" s="950"/>
      <c r="TXT1" s="950"/>
      <c r="TXU1" s="950"/>
      <c r="TXV1" s="950"/>
      <c r="TXW1" s="950"/>
      <c r="TXX1" s="950"/>
      <c r="TXY1" s="950"/>
      <c r="TXZ1" s="950"/>
      <c r="TYA1" s="950"/>
      <c r="TYB1" s="950"/>
      <c r="TYC1" s="950"/>
      <c r="TYD1" s="950"/>
      <c r="TYE1" s="950"/>
      <c r="TYF1" s="950"/>
      <c r="TYG1" s="950"/>
      <c r="TYH1" s="950"/>
      <c r="TYI1" s="950"/>
      <c r="TYJ1" s="950"/>
      <c r="TYK1" s="950"/>
      <c r="TYL1" s="950"/>
      <c r="TYM1" s="950"/>
      <c r="TYN1" s="950"/>
      <c r="TYO1" s="950"/>
      <c r="TYP1" s="950"/>
      <c r="TYQ1" s="950"/>
      <c r="TYR1" s="950"/>
      <c r="TYS1" s="950"/>
      <c r="TYT1" s="950"/>
      <c r="TYU1" s="950"/>
      <c r="TYV1" s="950"/>
      <c r="TYW1" s="950"/>
      <c r="TYX1" s="950"/>
      <c r="TYY1" s="950"/>
      <c r="TYZ1" s="950"/>
      <c r="TZA1" s="950"/>
      <c r="TZB1" s="950"/>
      <c r="TZC1" s="950"/>
      <c r="TZD1" s="950"/>
      <c r="TZE1" s="950"/>
      <c r="TZF1" s="950"/>
      <c r="TZG1" s="950"/>
      <c r="TZH1" s="950"/>
      <c r="TZI1" s="950"/>
      <c r="TZJ1" s="950"/>
      <c r="TZK1" s="950"/>
      <c r="TZL1" s="950"/>
      <c r="TZM1" s="950"/>
      <c r="TZN1" s="950"/>
      <c r="TZO1" s="950"/>
      <c r="TZP1" s="950"/>
      <c r="TZQ1" s="950"/>
      <c r="TZR1" s="950"/>
      <c r="TZS1" s="950"/>
      <c r="TZT1" s="950"/>
      <c r="TZU1" s="950"/>
      <c r="TZV1" s="950"/>
      <c r="TZW1" s="950"/>
      <c r="TZX1" s="950"/>
      <c r="TZY1" s="950"/>
      <c r="TZZ1" s="950"/>
      <c r="UAA1" s="950"/>
      <c r="UAB1" s="950"/>
      <c r="UAC1" s="950"/>
      <c r="UAD1" s="950"/>
      <c r="UAE1" s="950"/>
      <c r="UAF1" s="950"/>
      <c r="UAG1" s="950"/>
      <c r="UAH1" s="950"/>
      <c r="UAI1" s="950"/>
      <c r="UAJ1" s="950"/>
      <c r="UAK1" s="950"/>
      <c r="UAL1" s="950"/>
      <c r="UAM1" s="950"/>
      <c r="UAN1" s="950"/>
      <c r="UAO1" s="950"/>
      <c r="UAP1" s="950"/>
      <c r="UAQ1" s="950"/>
      <c r="UAR1" s="950"/>
      <c r="UAS1" s="950"/>
      <c r="UAT1" s="950"/>
      <c r="UAU1" s="950"/>
      <c r="UAV1" s="950"/>
      <c r="UAW1" s="950"/>
      <c r="UAX1" s="950"/>
      <c r="UAY1" s="950"/>
      <c r="UAZ1" s="950"/>
      <c r="UBA1" s="950"/>
      <c r="UBB1" s="950"/>
      <c r="UBC1" s="950"/>
      <c r="UBD1" s="950"/>
      <c r="UBE1" s="950"/>
      <c r="UBF1" s="950"/>
      <c r="UBG1" s="950"/>
      <c r="UBH1" s="950"/>
      <c r="UBI1" s="950"/>
      <c r="UBJ1" s="950"/>
      <c r="UBK1" s="950"/>
      <c r="UBL1" s="950"/>
      <c r="UBM1" s="950"/>
      <c r="UBN1" s="950"/>
      <c r="UBO1" s="950"/>
      <c r="UBP1" s="950"/>
      <c r="UBQ1" s="950"/>
      <c r="UBR1" s="950"/>
      <c r="UBS1" s="950"/>
      <c r="UBT1" s="950"/>
      <c r="UBU1" s="950"/>
      <c r="UBV1" s="950"/>
      <c r="UBW1" s="950"/>
      <c r="UBX1" s="950"/>
      <c r="UBY1" s="950"/>
      <c r="UBZ1" s="950"/>
      <c r="UCA1" s="950"/>
      <c r="UCB1" s="950"/>
      <c r="UCC1" s="950"/>
      <c r="UCD1" s="950"/>
      <c r="UCE1" s="950"/>
      <c r="UCF1" s="950"/>
      <c r="UCG1" s="950"/>
      <c r="UCH1" s="950"/>
      <c r="UCI1" s="950"/>
      <c r="UCJ1" s="950"/>
      <c r="UCK1" s="950"/>
      <c r="UCL1" s="950"/>
      <c r="UCM1" s="950"/>
      <c r="UCN1" s="950"/>
      <c r="UCO1" s="950"/>
      <c r="UCP1" s="950"/>
      <c r="UCQ1" s="950"/>
      <c r="UCR1" s="950"/>
      <c r="UCS1" s="950"/>
      <c r="UCT1" s="950"/>
      <c r="UCU1" s="950"/>
      <c r="UCV1" s="950"/>
      <c r="UCW1" s="950"/>
      <c r="UCX1" s="950"/>
      <c r="UCY1" s="950"/>
      <c r="UCZ1" s="950"/>
      <c r="UDA1" s="950"/>
      <c r="UDB1" s="950"/>
      <c r="UDC1" s="950"/>
      <c r="UDD1" s="950"/>
      <c r="UDE1" s="950"/>
      <c r="UDF1" s="950"/>
      <c r="UDG1" s="950"/>
      <c r="UDH1" s="950"/>
      <c r="UDI1" s="950"/>
      <c r="UDJ1" s="950"/>
      <c r="UDK1" s="950"/>
      <c r="UDL1" s="950"/>
      <c r="UDM1" s="950"/>
      <c r="UDN1" s="950"/>
      <c r="UDO1" s="950"/>
      <c r="UDP1" s="950"/>
      <c r="UDQ1" s="950"/>
      <c r="UDR1" s="950"/>
      <c r="UDS1" s="950"/>
      <c r="UDT1" s="950"/>
      <c r="UDU1" s="950"/>
      <c r="UDV1" s="950"/>
      <c r="UDW1" s="950"/>
      <c r="UDX1" s="950"/>
      <c r="UDY1" s="950"/>
      <c r="UDZ1" s="950"/>
      <c r="UEA1" s="950"/>
      <c r="UEB1" s="950"/>
      <c r="UEC1" s="950"/>
      <c r="UED1" s="950"/>
      <c r="UEE1" s="950"/>
      <c r="UEF1" s="950"/>
      <c r="UEG1" s="950"/>
      <c r="UEH1" s="950"/>
      <c r="UEI1" s="950"/>
      <c r="UEJ1" s="950"/>
      <c r="UEK1" s="950"/>
      <c r="UEL1" s="950"/>
      <c r="UEM1" s="950"/>
      <c r="UEN1" s="950"/>
      <c r="UEO1" s="950"/>
      <c r="UEP1" s="950"/>
      <c r="UEQ1" s="950"/>
      <c r="UER1" s="950"/>
      <c r="UES1" s="950"/>
      <c r="UET1" s="950"/>
      <c r="UEU1" s="950"/>
      <c r="UEV1" s="950"/>
      <c r="UEW1" s="950"/>
      <c r="UEX1" s="950"/>
      <c r="UEY1" s="950"/>
      <c r="UEZ1" s="950"/>
      <c r="UFA1" s="950"/>
      <c r="UFB1" s="950"/>
      <c r="UFC1" s="950"/>
      <c r="UFD1" s="950"/>
      <c r="UFE1" s="950"/>
      <c r="UFF1" s="950"/>
      <c r="UFG1" s="950"/>
      <c r="UFH1" s="950"/>
      <c r="UFI1" s="950"/>
      <c r="UFJ1" s="950"/>
      <c r="UFK1" s="950"/>
      <c r="UFL1" s="950"/>
      <c r="UFM1" s="950"/>
      <c r="UFN1" s="950"/>
      <c r="UFO1" s="950"/>
      <c r="UFP1" s="950"/>
      <c r="UFQ1" s="950"/>
      <c r="UFR1" s="950"/>
      <c r="UFS1" s="950"/>
      <c r="UFT1" s="950"/>
      <c r="UFU1" s="950"/>
      <c r="UFV1" s="950"/>
      <c r="UFW1" s="950"/>
      <c r="UFX1" s="950"/>
      <c r="UFY1" s="950"/>
      <c r="UFZ1" s="950"/>
      <c r="UGA1" s="950"/>
      <c r="UGB1" s="950"/>
      <c r="UGC1" s="950"/>
      <c r="UGD1" s="950"/>
      <c r="UGE1" s="950"/>
      <c r="UGF1" s="950"/>
      <c r="UGG1" s="950"/>
      <c r="UGH1" s="950"/>
      <c r="UGI1" s="950"/>
      <c r="UGJ1" s="950"/>
      <c r="UGK1" s="950"/>
      <c r="UGL1" s="950"/>
      <c r="UGM1" s="950"/>
      <c r="UGN1" s="950"/>
      <c r="UGO1" s="950"/>
      <c r="UGP1" s="950"/>
      <c r="UGQ1" s="950"/>
      <c r="UGR1" s="950"/>
      <c r="UGS1" s="950"/>
      <c r="UGT1" s="950"/>
      <c r="UGU1" s="950"/>
      <c r="UGV1" s="950"/>
      <c r="UGW1" s="950"/>
      <c r="UGX1" s="950"/>
      <c r="UGY1" s="950"/>
      <c r="UGZ1" s="950"/>
      <c r="UHA1" s="950"/>
      <c r="UHB1" s="950"/>
      <c r="UHC1" s="950"/>
      <c r="UHD1" s="950"/>
      <c r="UHE1" s="950"/>
      <c r="UHF1" s="950"/>
      <c r="UHG1" s="950"/>
      <c r="UHH1" s="950"/>
      <c r="UHI1" s="950"/>
      <c r="UHJ1" s="950"/>
      <c r="UHK1" s="950"/>
      <c r="UHL1" s="950"/>
      <c r="UHM1" s="950"/>
      <c r="UHN1" s="950"/>
      <c r="UHO1" s="950"/>
      <c r="UHP1" s="950"/>
      <c r="UHQ1" s="950"/>
      <c r="UHR1" s="950"/>
      <c r="UHS1" s="950"/>
      <c r="UHT1" s="950"/>
      <c r="UHU1" s="950"/>
      <c r="UHV1" s="950"/>
      <c r="UHW1" s="950"/>
      <c r="UHX1" s="950"/>
      <c r="UHY1" s="950"/>
      <c r="UHZ1" s="950"/>
      <c r="UIA1" s="950"/>
      <c r="UIB1" s="950"/>
      <c r="UIC1" s="950"/>
      <c r="UID1" s="950"/>
      <c r="UIE1" s="950"/>
      <c r="UIF1" s="950"/>
      <c r="UIG1" s="950"/>
      <c r="UIH1" s="950"/>
      <c r="UII1" s="950"/>
      <c r="UIJ1" s="950"/>
      <c r="UIK1" s="950"/>
      <c r="UIL1" s="950"/>
      <c r="UIM1" s="950"/>
      <c r="UIN1" s="950"/>
      <c r="UIO1" s="950"/>
      <c r="UIP1" s="950"/>
      <c r="UIQ1" s="950"/>
      <c r="UIR1" s="950"/>
      <c r="UIS1" s="950"/>
      <c r="UIT1" s="950"/>
      <c r="UIU1" s="950"/>
      <c r="UIV1" s="950"/>
      <c r="UIW1" s="950"/>
      <c r="UIX1" s="950"/>
      <c r="UIY1" s="950"/>
      <c r="UIZ1" s="950"/>
      <c r="UJA1" s="950"/>
      <c r="UJB1" s="950"/>
      <c r="UJC1" s="950"/>
      <c r="UJD1" s="950"/>
      <c r="UJE1" s="950"/>
      <c r="UJF1" s="950"/>
      <c r="UJG1" s="950"/>
      <c r="UJH1" s="950"/>
      <c r="UJI1" s="950"/>
      <c r="UJJ1" s="950"/>
      <c r="UJK1" s="950"/>
      <c r="UJL1" s="950"/>
      <c r="UJM1" s="950"/>
      <c r="UJN1" s="950"/>
      <c r="UJO1" s="950"/>
      <c r="UJP1" s="950"/>
      <c r="UJQ1" s="950"/>
      <c r="UJR1" s="950"/>
      <c r="UJS1" s="950"/>
      <c r="UJT1" s="950"/>
      <c r="UJU1" s="950"/>
      <c r="UJV1" s="950"/>
      <c r="UJW1" s="950"/>
      <c r="UJX1" s="950"/>
      <c r="UJY1" s="950"/>
      <c r="UJZ1" s="950"/>
      <c r="UKA1" s="950"/>
      <c r="UKB1" s="950"/>
      <c r="UKC1" s="950"/>
      <c r="UKD1" s="950"/>
      <c r="UKE1" s="950"/>
      <c r="UKF1" s="950"/>
      <c r="UKG1" s="950"/>
      <c r="UKH1" s="950"/>
      <c r="UKI1" s="950"/>
      <c r="UKJ1" s="950"/>
      <c r="UKK1" s="950"/>
      <c r="UKL1" s="950"/>
      <c r="UKM1" s="950"/>
      <c r="UKN1" s="950"/>
      <c r="UKO1" s="950"/>
      <c r="UKP1" s="950"/>
      <c r="UKQ1" s="950"/>
      <c r="UKR1" s="950"/>
      <c r="UKS1" s="950"/>
      <c r="UKT1" s="950"/>
      <c r="UKU1" s="950"/>
      <c r="UKV1" s="950"/>
      <c r="UKW1" s="950"/>
      <c r="UKX1" s="950"/>
      <c r="UKY1" s="950"/>
      <c r="UKZ1" s="950"/>
      <c r="ULA1" s="950"/>
      <c r="ULB1" s="950"/>
      <c r="ULC1" s="950"/>
      <c r="ULD1" s="950"/>
      <c r="ULE1" s="950"/>
      <c r="ULF1" s="950"/>
      <c r="ULG1" s="950"/>
      <c r="ULH1" s="950"/>
      <c r="ULI1" s="950"/>
      <c r="ULJ1" s="950"/>
      <c r="ULK1" s="950"/>
      <c r="ULL1" s="950"/>
      <c r="ULM1" s="950"/>
      <c r="ULN1" s="950"/>
      <c r="ULO1" s="950"/>
      <c r="ULP1" s="950"/>
      <c r="ULQ1" s="950"/>
      <c r="ULR1" s="950"/>
      <c r="ULS1" s="950"/>
      <c r="ULT1" s="950"/>
      <c r="ULU1" s="950"/>
      <c r="ULV1" s="950"/>
      <c r="ULW1" s="950"/>
      <c r="ULX1" s="950"/>
      <c r="ULY1" s="950"/>
      <c r="ULZ1" s="950"/>
      <c r="UMA1" s="950"/>
      <c r="UMB1" s="950"/>
      <c r="UMC1" s="950"/>
      <c r="UMD1" s="950"/>
      <c r="UME1" s="950"/>
      <c r="UMF1" s="950"/>
      <c r="UMG1" s="950"/>
      <c r="UMH1" s="950"/>
      <c r="UMI1" s="950"/>
      <c r="UMJ1" s="950"/>
      <c r="UMK1" s="950"/>
      <c r="UML1" s="950"/>
      <c r="UMM1" s="950"/>
      <c r="UMN1" s="950"/>
      <c r="UMO1" s="950"/>
      <c r="UMP1" s="950"/>
      <c r="UMQ1" s="950"/>
      <c r="UMR1" s="950"/>
      <c r="UMS1" s="950"/>
      <c r="UMT1" s="950"/>
      <c r="UMU1" s="950"/>
      <c r="UMV1" s="950"/>
      <c r="UMW1" s="950"/>
      <c r="UMX1" s="950"/>
      <c r="UMY1" s="950"/>
      <c r="UMZ1" s="950"/>
      <c r="UNA1" s="950"/>
      <c r="UNB1" s="950"/>
      <c r="UNC1" s="950"/>
      <c r="UND1" s="950"/>
      <c r="UNE1" s="950"/>
      <c r="UNF1" s="950"/>
      <c r="UNG1" s="950"/>
      <c r="UNH1" s="950"/>
      <c r="UNI1" s="950"/>
      <c r="UNJ1" s="950"/>
      <c r="UNK1" s="950"/>
      <c r="UNL1" s="950"/>
      <c r="UNM1" s="950"/>
      <c r="UNN1" s="950"/>
      <c r="UNO1" s="950"/>
      <c r="UNP1" s="950"/>
      <c r="UNQ1" s="950"/>
      <c r="UNR1" s="950"/>
      <c r="UNS1" s="950"/>
      <c r="UNT1" s="950"/>
      <c r="UNU1" s="950"/>
      <c r="UNV1" s="950"/>
      <c r="UNW1" s="950"/>
      <c r="UNX1" s="950"/>
      <c r="UNY1" s="950"/>
      <c r="UNZ1" s="950"/>
      <c r="UOA1" s="950"/>
      <c r="UOB1" s="950"/>
      <c r="UOC1" s="950"/>
      <c r="UOD1" s="950"/>
      <c r="UOE1" s="950"/>
      <c r="UOF1" s="950"/>
      <c r="UOG1" s="950"/>
      <c r="UOH1" s="950"/>
      <c r="UOI1" s="950"/>
      <c r="UOJ1" s="950"/>
      <c r="UOK1" s="950"/>
      <c r="UOL1" s="950"/>
      <c r="UOM1" s="950"/>
      <c r="UON1" s="950"/>
      <c r="UOO1" s="950"/>
      <c r="UOP1" s="950"/>
      <c r="UOQ1" s="950"/>
      <c r="UOR1" s="950"/>
      <c r="UOS1" s="950"/>
      <c r="UOT1" s="950"/>
      <c r="UOU1" s="950"/>
      <c r="UOV1" s="950"/>
      <c r="UOW1" s="950"/>
      <c r="UOX1" s="950"/>
      <c r="UOY1" s="950"/>
      <c r="UOZ1" s="950"/>
      <c r="UPA1" s="950"/>
      <c r="UPB1" s="950"/>
      <c r="UPC1" s="950"/>
      <c r="UPD1" s="950"/>
      <c r="UPE1" s="950"/>
      <c r="UPF1" s="950"/>
      <c r="UPG1" s="950"/>
      <c r="UPH1" s="950"/>
      <c r="UPI1" s="950"/>
      <c r="UPJ1" s="950"/>
      <c r="UPK1" s="950"/>
      <c r="UPL1" s="950"/>
      <c r="UPM1" s="950"/>
      <c r="UPN1" s="950"/>
      <c r="UPO1" s="950"/>
      <c r="UPP1" s="950"/>
      <c r="UPQ1" s="950"/>
      <c r="UPR1" s="950"/>
      <c r="UPS1" s="950"/>
      <c r="UPT1" s="950"/>
      <c r="UPU1" s="950"/>
      <c r="UPV1" s="950"/>
      <c r="UPW1" s="950"/>
      <c r="UPX1" s="950"/>
      <c r="UPY1" s="950"/>
      <c r="UPZ1" s="950"/>
      <c r="UQA1" s="950"/>
      <c r="UQB1" s="950"/>
      <c r="UQC1" s="950"/>
      <c r="UQD1" s="950"/>
      <c r="UQE1" s="950"/>
      <c r="UQF1" s="950"/>
      <c r="UQG1" s="950"/>
      <c r="UQH1" s="950"/>
      <c r="UQI1" s="950"/>
      <c r="UQJ1" s="950"/>
      <c r="UQK1" s="950"/>
      <c r="UQL1" s="950"/>
      <c r="UQM1" s="950"/>
      <c r="UQN1" s="950"/>
      <c r="UQO1" s="950"/>
      <c r="UQP1" s="950"/>
      <c r="UQQ1" s="950"/>
      <c r="UQR1" s="950"/>
      <c r="UQS1" s="950"/>
      <c r="UQT1" s="950"/>
      <c r="UQU1" s="950"/>
      <c r="UQV1" s="950"/>
      <c r="UQW1" s="950"/>
      <c r="UQX1" s="950"/>
      <c r="UQY1" s="950"/>
      <c r="UQZ1" s="950"/>
      <c r="URA1" s="950"/>
      <c r="URB1" s="950"/>
      <c r="URC1" s="950"/>
      <c r="URD1" s="950"/>
      <c r="URE1" s="950"/>
      <c r="URF1" s="950"/>
      <c r="URG1" s="950"/>
      <c r="URH1" s="950"/>
      <c r="URI1" s="950"/>
      <c r="URJ1" s="950"/>
      <c r="URK1" s="950"/>
      <c r="URL1" s="950"/>
      <c r="URM1" s="950"/>
      <c r="URN1" s="950"/>
      <c r="URO1" s="950"/>
      <c r="URP1" s="950"/>
      <c r="URQ1" s="950"/>
      <c r="URR1" s="950"/>
      <c r="URS1" s="950"/>
      <c r="URT1" s="950"/>
      <c r="URU1" s="950"/>
      <c r="URV1" s="950"/>
      <c r="URW1" s="950"/>
      <c r="URX1" s="950"/>
      <c r="URY1" s="950"/>
      <c r="URZ1" s="950"/>
      <c r="USA1" s="950"/>
      <c r="USB1" s="950"/>
      <c r="USC1" s="950"/>
      <c r="USD1" s="950"/>
      <c r="USE1" s="950"/>
      <c r="USF1" s="950"/>
      <c r="USG1" s="950"/>
      <c r="USH1" s="950"/>
      <c r="USI1" s="950"/>
      <c r="USJ1" s="950"/>
      <c r="USK1" s="950"/>
      <c r="USL1" s="950"/>
      <c r="USM1" s="950"/>
      <c r="USN1" s="950"/>
      <c r="USO1" s="950"/>
      <c r="USP1" s="950"/>
      <c r="USQ1" s="950"/>
      <c r="USR1" s="950"/>
      <c r="USS1" s="950"/>
      <c r="UST1" s="950"/>
      <c r="USU1" s="950"/>
      <c r="USV1" s="950"/>
      <c r="USW1" s="950"/>
      <c r="USX1" s="950"/>
      <c r="USY1" s="950"/>
      <c r="USZ1" s="950"/>
      <c r="UTA1" s="950"/>
      <c r="UTB1" s="950"/>
      <c r="UTC1" s="950"/>
      <c r="UTD1" s="950"/>
      <c r="UTE1" s="950"/>
      <c r="UTF1" s="950"/>
      <c r="UTG1" s="950"/>
      <c r="UTH1" s="950"/>
      <c r="UTI1" s="950"/>
      <c r="UTJ1" s="950"/>
      <c r="UTK1" s="950"/>
      <c r="UTL1" s="950"/>
      <c r="UTM1" s="950"/>
      <c r="UTN1" s="950"/>
      <c r="UTO1" s="950"/>
      <c r="UTP1" s="950"/>
      <c r="UTQ1" s="950"/>
      <c r="UTR1" s="950"/>
      <c r="UTS1" s="950"/>
      <c r="UTT1" s="950"/>
      <c r="UTU1" s="950"/>
      <c r="UTV1" s="950"/>
      <c r="UTW1" s="950"/>
      <c r="UTX1" s="950"/>
      <c r="UTY1" s="950"/>
      <c r="UTZ1" s="950"/>
      <c r="UUA1" s="950"/>
      <c r="UUB1" s="950"/>
      <c r="UUC1" s="950"/>
      <c r="UUD1" s="950"/>
      <c r="UUE1" s="950"/>
      <c r="UUF1" s="950"/>
      <c r="UUG1" s="950"/>
      <c r="UUH1" s="950"/>
      <c r="UUI1" s="950"/>
      <c r="UUJ1" s="950"/>
      <c r="UUK1" s="950"/>
      <c r="UUL1" s="950"/>
      <c r="UUM1" s="950"/>
      <c r="UUN1" s="950"/>
      <c r="UUO1" s="950"/>
      <c r="UUP1" s="950"/>
      <c r="UUQ1" s="950"/>
      <c r="UUR1" s="950"/>
      <c r="UUS1" s="950"/>
      <c r="UUT1" s="950"/>
      <c r="UUU1" s="950"/>
      <c r="UUV1" s="950"/>
      <c r="UUW1" s="950"/>
      <c r="UUX1" s="950"/>
      <c r="UUY1" s="950"/>
      <c r="UUZ1" s="950"/>
      <c r="UVA1" s="950"/>
      <c r="UVB1" s="950"/>
      <c r="UVC1" s="950"/>
      <c r="UVD1" s="950"/>
      <c r="UVE1" s="950"/>
      <c r="UVF1" s="950"/>
      <c r="UVG1" s="950"/>
      <c r="UVH1" s="950"/>
      <c r="UVI1" s="950"/>
      <c r="UVJ1" s="950"/>
      <c r="UVK1" s="950"/>
      <c r="UVL1" s="950"/>
      <c r="UVM1" s="950"/>
      <c r="UVN1" s="950"/>
      <c r="UVO1" s="950"/>
      <c r="UVP1" s="950"/>
      <c r="UVQ1" s="950"/>
      <c r="UVR1" s="950"/>
      <c r="UVS1" s="950"/>
      <c r="UVT1" s="950"/>
      <c r="UVU1" s="950"/>
      <c r="UVV1" s="950"/>
      <c r="UVW1" s="950"/>
      <c r="UVX1" s="950"/>
      <c r="UVY1" s="950"/>
      <c r="UVZ1" s="950"/>
      <c r="UWA1" s="950"/>
      <c r="UWB1" s="950"/>
      <c r="UWC1" s="950"/>
      <c r="UWD1" s="950"/>
      <c r="UWE1" s="950"/>
      <c r="UWF1" s="950"/>
      <c r="UWG1" s="950"/>
      <c r="UWH1" s="950"/>
      <c r="UWI1" s="950"/>
      <c r="UWJ1" s="950"/>
      <c r="UWK1" s="950"/>
      <c r="UWL1" s="950"/>
      <c r="UWM1" s="950"/>
      <c r="UWN1" s="950"/>
      <c r="UWO1" s="950"/>
      <c r="UWP1" s="950"/>
      <c r="UWQ1" s="950"/>
      <c r="UWR1" s="950"/>
      <c r="UWS1" s="950"/>
      <c r="UWT1" s="950"/>
      <c r="UWU1" s="950"/>
      <c r="UWV1" s="950"/>
      <c r="UWW1" s="950"/>
      <c r="UWX1" s="950"/>
      <c r="UWY1" s="950"/>
      <c r="UWZ1" s="950"/>
      <c r="UXA1" s="950"/>
      <c r="UXB1" s="950"/>
      <c r="UXC1" s="950"/>
      <c r="UXD1" s="950"/>
      <c r="UXE1" s="950"/>
      <c r="UXF1" s="950"/>
      <c r="UXG1" s="950"/>
      <c r="UXH1" s="950"/>
      <c r="UXI1" s="950"/>
      <c r="UXJ1" s="950"/>
      <c r="UXK1" s="950"/>
      <c r="UXL1" s="950"/>
      <c r="UXM1" s="950"/>
      <c r="UXN1" s="950"/>
      <c r="UXO1" s="950"/>
      <c r="UXP1" s="950"/>
      <c r="UXQ1" s="950"/>
      <c r="UXR1" s="950"/>
      <c r="UXS1" s="950"/>
      <c r="UXT1" s="950"/>
      <c r="UXU1" s="950"/>
      <c r="UXV1" s="950"/>
      <c r="UXW1" s="950"/>
      <c r="UXX1" s="950"/>
      <c r="UXY1" s="950"/>
      <c r="UXZ1" s="950"/>
      <c r="UYA1" s="950"/>
      <c r="UYB1" s="950"/>
      <c r="UYC1" s="950"/>
      <c r="UYD1" s="950"/>
      <c r="UYE1" s="950"/>
      <c r="UYF1" s="950"/>
      <c r="UYG1" s="950"/>
      <c r="UYH1" s="950"/>
      <c r="UYI1" s="950"/>
      <c r="UYJ1" s="950"/>
      <c r="UYK1" s="950"/>
      <c r="UYL1" s="950"/>
      <c r="UYM1" s="950"/>
      <c r="UYN1" s="950"/>
      <c r="UYO1" s="950"/>
      <c r="UYP1" s="950"/>
      <c r="UYQ1" s="950"/>
      <c r="UYR1" s="950"/>
      <c r="UYS1" s="950"/>
      <c r="UYT1" s="950"/>
      <c r="UYU1" s="950"/>
      <c r="UYV1" s="950"/>
      <c r="UYW1" s="950"/>
      <c r="UYX1" s="950"/>
      <c r="UYY1" s="950"/>
      <c r="UYZ1" s="950"/>
      <c r="UZA1" s="950"/>
      <c r="UZB1" s="950"/>
      <c r="UZC1" s="950"/>
      <c r="UZD1" s="950"/>
      <c r="UZE1" s="950"/>
      <c r="UZF1" s="950"/>
      <c r="UZG1" s="950"/>
      <c r="UZH1" s="950"/>
      <c r="UZI1" s="950"/>
      <c r="UZJ1" s="950"/>
      <c r="UZK1" s="950"/>
      <c r="UZL1" s="950"/>
      <c r="UZM1" s="950"/>
      <c r="UZN1" s="950"/>
      <c r="UZO1" s="950"/>
      <c r="UZP1" s="950"/>
      <c r="UZQ1" s="950"/>
      <c r="UZR1" s="950"/>
      <c r="UZS1" s="950"/>
      <c r="UZT1" s="950"/>
      <c r="UZU1" s="950"/>
      <c r="UZV1" s="950"/>
      <c r="UZW1" s="950"/>
      <c r="UZX1" s="950"/>
      <c r="UZY1" s="950"/>
      <c r="UZZ1" s="950"/>
      <c r="VAA1" s="950"/>
      <c r="VAB1" s="950"/>
      <c r="VAC1" s="950"/>
      <c r="VAD1" s="950"/>
      <c r="VAE1" s="950"/>
      <c r="VAF1" s="950"/>
      <c r="VAG1" s="950"/>
      <c r="VAH1" s="950"/>
      <c r="VAI1" s="950"/>
      <c r="VAJ1" s="950"/>
      <c r="VAK1" s="950"/>
      <c r="VAL1" s="950"/>
      <c r="VAM1" s="950"/>
      <c r="VAN1" s="950"/>
      <c r="VAO1" s="950"/>
      <c r="VAP1" s="950"/>
      <c r="VAQ1" s="950"/>
      <c r="VAR1" s="950"/>
      <c r="VAS1" s="950"/>
      <c r="VAT1" s="950"/>
      <c r="VAU1" s="950"/>
      <c r="VAV1" s="950"/>
      <c r="VAW1" s="950"/>
      <c r="VAX1" s="950"/>
      <c r="VAY1" s="950"/>
      <c r="VAZ1" s="950"/>
      <c r="VBA1" s="950"/>
      <c r="VBB1" s="950"/>
      <c r="VBC1" s="950"/>
      <c r="VBD1" s="950"/>
      <c r="VBE1" s="950"/>
      <c r="VBF1" s="950"/>
      <c r="VBG1" s="950"/>
      <c r="VBH1" s="950"/>
      <c r="VBI1" s="950"/>
      <c r="VBJ1" s="950"/>
      <c r="VBK1" s="950"/>
      <c r="VBL1" s="950"/>
      <c r="VBM1" s="950"/>
      <c r="VBN1" s="950"/>
      <c r="VBO1" s="950"/>
      <c r="VBP1" s="950"/>
      <c r="VBQ1" s="950"/>
      <c r="VBR1" s="950"/>
      <c r="VBS1" s="950"/>
      <c r="VBT1" s="950"/>
      <c r="VBU1" s="950"/>
      <c r="VBV1" s="950"/>
      <c r="VBW1" s="950"/>
      <c r="VBX1" s="950"/>
      <c r="VBY1" s="950"/>
      <c r="VBZ1" s="950"/>
      <c r="VCA1" s="950"/>
      <c r="VCB1" s="950"/>
      <c r="VCC1" s="950"/>
      <c r="VCD1" s="950"/>
      <c r="VCE1" s="950"/>
      <c r="VCF1" s="950"/>
      <c r="VCG1" s="950"/>
      <c r="VCH1" s="950"/>
      <c r="VCI1" s="950"/>
      <c r="VCJ1" s="950"/>
      <c r="VCK1" s="950"/>
      <c r="VCL1" s="950"/>
      <c r="VCM1" s="950"/>
      <c r="VCN1" s="950"/>
      <c r="VCO1" s="950"/>
      <c r="VCP1" s="950"/>
      <c r="VCQ1" s="950"/>
      <c r="VCR1" s="950"/>
      <c r="VCS1" s="950"/>
      <c r="VCT1" s="950"/>
      <c r="VCU1" s="950"/>
      <c r="VCV1" s="950"/>
      <c r="VCW1" s="950"/>
      <c r="VCX1" s="950"/>
      <c r="VCY1" s="950"/>
      <c r="VCZ1" s="950"/>
      <c r="VDA1" s="950"/>
      <c r="VDB1" s="950"/>
      <c r="VDC1" s="950"/>
      <c r="VDD1" s="950"/>
      <c r="VDE1" s="950"/>
      <c r="VDF1" s="950"/>
      <c r="VDG1" s="950"/>
      <c r="VDH1" s="950"/>
      <c r="VDI1" s="950"/>
      <c r="VDJ1" s="950"/>
      <c r="VDK1" s="950"/>
      <c r="VDL1" s="950"/>
      <c r="VDM1" s="950"/>
      <c r="VDN1" s="950"/>
      <c r="VDO1" s="950"/>
      <c r="VDP1" s="950"/>
      <c r="VDQ1" s="950"/>
      <c r="VDR1" s="950"/>
      <c r="VDS1" s="950"/>
      <c r="VDT1" s="950"/>
      <c r="VDU1" s="950"/>
      <c r="VDV1" s="950"/>
      <c r="VDW1" s="950"/>
      <c r="VDX1" s="950"/>
      <c r="VDY1" s="950"/>
      <c r="VDZ1" s="950"/>
      <c r="VEA1" s="950"/>
      <c r="VEB1" s="950"/>
      <c r="VEC1" s="950"/>
      <c r="VED1" s="950"/>
      <c r="VEE1" s="950"/>
      <c r="VEF1" s="950"/>
      <c r="VEG1" s="950"/>
      <c r="VEH1" s="950"/>
      <c r="VEI1" s="950"/>
      <c r="VEJ1" s="950"/>
      <c r="VEK1" s="950"/>
      <c r="VEL1" s="950"/>
      <c r="VEM1" s="950"/>
      <c r="VEN1" s="950"/>
      <c r="VEO1" s="950"/>
      <c r="VEP1" s="950"/>
      <c r="VEQ1" s="950"/>
      <c r="VER1" s="950"/>
      <c r="VES1" s="950"/>
      <c r="VET1" s="950"/>
      <c r="VEU1" s="950"/>
      <c r="VEV1" s="950"/>
      <c r="VEW1" s="950"/>
      <c r="VEX1" s="950"/>
      <c r="VEY1" s="950"/>
      <c r="VEZ1" s="950"/>
      <c r="VFA1" s="950"/>
      <c r="VFB1" s="950"/>
      <c r="VFC1" s="950"/>
      <c r="VFD1" s="950"/>
      <c r="VFE1" s="950"/>
      <c r="VFF1" s="950"/>
      <c r="VFG1" s="950"/>
      <c r="VFH1" s="950"/>
      <c r="VFI1" s="950"/>
      <c r="VFJ1" s="950"/>
      <c r="VFK1" s="950"/>
      <c r="VFL1" s="950"/>
      <c r="VFM1" s="950"/>
      <c r="VFN1" s="950"/>
      <c r="VFO1" s="950"/>
      <c r="VFP1" s="950"/>
      <c r="VFQ1" s="950"/>
      <c r="VFR1" s="950"/>
      <c r="VFS1" s="950"/>
      <c r="VFT1" s="950"/>
      <c r="VFU1" s="950"/>
      <c r="VFV1" s="950"/>
      <c r="VFW1" s="950"/>
      <c r="VFX1" s="950"/>
      <c r="VFY1" s="950"/>
      <c r="VFZ1" s="950"/>
      <c r="VGA1" s="950"/>
      <c r="VGB1" s="950"/>
      <c r="VGC1" s="950"/>
      <c r="VGD1" s="950"/>
      <c r="VGE1" s="950"/>
      <c r="VGF1" s="950"/>
      <c r="VGG1" s="950"/>
      <c r="VGH1" s="950"/>
      <c r="VGI1" s="950"/>
      <c r="VGJ1" s="950"/>
      <c r="VGK1" s="950"/>
      <c r="VGL1" s="950"/>
      <c r="VGM1" s="950"/>
      <c r="VGN1" s="950"/>
      <c r="VGO1" s="950"/>
      <c r="VGP1" s="950"/>
      <c r="VGQ1" s="950"/>
      <c r="VGR1" s="950"/>
      <c r="VGS1" s="950"/>
      <c r="VGT1" s="950"/>
      <c r="VGU1" s="950"/>
      <c r="VGV1" s="950"/>
      <c r="VGW1" s="950"/>
      <c r="VGX1" s="950"/>
      <c r="VGY1" s="950"/>
      <c r="VGZ1" s="950"/>
      <c r="VHA1" s="950"/>
      <c r="VHB1" s="950"/>
      <c r="VHC1" s="950"/>
      <c r="VHD1" s="950"/>
      <c r="VHE1" s="950"/>
      <c r="VHF1" s="950"/>
      <c r="VHG1" s="950"/>
      <c r="VHH1" s="950"/>
      <c r="VHI1" s="950"/>
      <c r="VHJ1" s="950"/>
      <c r="VHK1" s="950"/>
      <c r="VHL1" s="950"/>
      <c r="VHM1" s="950"/>
      <c r="VHN1" s="950"/>
      <c r="VHO1" s="950"/>
      <c r="VHP1" s="950"/>
      <c r="VHQ1" s="950"/>
      <c r="VHR1" s="950"/>
      <c r="VHS1" s="950"/>
      <c r="VHT1" s="950"/>
      <c r="VHU1" s="950"/>
      <c r="VHV1" s="950"/>
      <c r="VHW1" s="950"/>
      <c r="VHX1" s="950"/>
      <c r="VHY1" s="950"/>
      <c r="VHZ1" s="950"/>
      <c r="VIA1" s="950"/>
      <c r="VIB1" s="950"/>
      <c r="VIC1" s="950"/>
      <c r="VID1" s="950"/>
      <c r="VIE1" s="950"/>
      <c r="VIF1" s="950"/>
      <c r="VIG1" s="950"/>
      <c r="VIH1" s="950"/>
      <c r="VII1" s="950"/>
      <c r="VIJ1" s="950"/>
      <c r="VIK1" s="950"/>
      <c r="VIL1" s="950"/>
      <c r="VIM1" s="950"/>
      <c r="VIN1" s="950"/>
      <c r="VIO1" s="950"/>
      <c r="VIP1" s="950"/>
      <c r="VIQ1" s="950"/>
      <c r="VIR1" s="950"/>
      <c r="VIS1" s="950"/>
      <c r="VIT1" s="950"/>
      <c r="VIU1" s="950"/>
      <c r="VIV1" s="950"/>
      <c r="VIW1" s="950"/>
      <c r="VIX1" s="950"/>
      <c r="VIY1" s="950"/>
      <c r="VIZ1" s="950"/>
      <c r="VJA1" s="950"/>
      <c r="VJB1" s="950"/>
      <c r="VJC1" s="950"/>
      <c r="VJD1" s="950"/>
      <c r="VJE1" s="950"/>
      <c r="VJF1" s="950"/>
      <c r="VJG1" s="950"/>
      <c r="VJH1" s="950"/>
      <c r="VJI1" s="950"/>
      <c r="VJJ1" s="950"/>
      <c r="VJK1" s="950"/>
      <c r="VJL1" s="950"/>
      <c r="VJM1" s="950"/>
      <c r="VJN1" s="950"/>
      <c r="VJO1" s="950"/>
      <c r="VJP1" s="950"/>
      <c r="VJQ1" s="950"/>
      <c r="VJR1" s="950"/>
      <c r="VJS1" s="950"/>
      <c r="VJT1" s="950"/>
      <c r="VJU1" s="950"/>
      <c r="VJV1" s="950"/>
      <c r="VJW1" s="950"/>
      <c r="VJX1" s="950"/>
      <c r="VJY1" s="950"/>
      <c r="VJZ1" s="950"/>
      <c r="VKA1" s="950"/>
      <c r="VKB1" s="950"/>
      <c r="VKC1" s="950"/>
      <c r="VKD1" s="950"/>
      <c r="VKE1" s="950"/>
      <c r="VKF1" s="950"/>
      <c r="VKG1" s="950"/>
      <c r="VKH1" s="950"/>
      <c r="VKI1" s="950"/>
      <c r="VKJ1" s="950"/>
      <c r="VKK1" s="950"/>
      <c r="VKL1" s="950"/>
      <c r="VKM1" s="950"/>
      <c r="VKN1" s="950"/>
      <c r="VKO1" s="950"/>
      <c r="VKP1" s="950"/>
      <c r="VKQ1" s="950"/>
      <c r="VKR1" s="950"/>
      <c r="VKS1" s="950"/>
      <c r="VKT1" s="950"/>
      <c r="VKU1" s="950"/>
      <c r="VKV1" s="950"/>
      <c r="VKW1" s="950"/>
      <c r="VKX1" s="950"/>
      <c r="VKY1" s="950"/>
      <c r="VKZ1" s="950"/>
      <c r="VLA1" s="950"/>
      <c r="VLB1" s="950"/>
      <c r="VLC1" s="950"/>
      <c r="VLD1" s="950"/>
      <c r="VLE1" s="950"/>
      <c r="VLF1" s="950"/>
      <c r="VLG1" s="950"/>
      <c r="VLH1" s="950"/>
      <c r="VLI1" s="950"/>
      <c r="VLJ1" s="950"/>
      <c r="VLK1" s="950"/>
      <c r="VLL1" s="950"/>
      <c r="VLM1" s="950"/>
      <c r="VLN1" s="950"/>
      <c r="VLO1" s="950"/>
      <c r="VLP1" s="950"/>
      <c r="VLQ1" s="950"/>
      <c r="VLR1" s="950"/>
      <c r="VLS1" s="950"/>
      <c r="VLT1" s="950"/>
      <c r="VLU1" s="950"/>
      <c r="VLV1" s="950"/>
      <c r="VLW1" s="950"/>
      <c r="VLX1" s="950"/>
      <c r="VLY1" s="950"/>
      <c r="VLZ1" s="950"/>
      <c r="VMA1" s="950"/>
      <c r="VMB1" s="950"/>
      <c r="VMC1" s="950"/>
      <c r="VMD1" s="950"/>
      <c r="VME1" s="950"/>
      <c r="VMF1" s="950"/>
      <c r="VMG1" s="950"/>
      <c r="VMH1" s="950"/>
      <c r="VMI1" s="950"/>
      <c r="VMJ1" s="950"/>
      <c r="VMK1" s="950"/>
      <c r="VML1" s="950"/>
      <c r="VMM1" s="950"/>
      <c r="VMN1" s="950"/>
      <c r="VMO1" s="950"/>
      <c r="VMP1" s="950"/>
      <c r="VMQ1" s="950"/>
      <c r="VMR1" s="950"/>
      <c r="VMS1" s="950"/>
      <c r="VMT1" s="950"/>
      <c r="VMU1" s="950"/>
      <c r="VMV1" s="950"/>
      <c r="VMW1" s="950"/>
      <c r="VMX1" s="950"/>
      <c r="VMY1" s="950"/>
      <c r="VMZ1" s="950"/>
      <c r="VNA1" s="950"/>
      <c r="VNB1" s="950"/>
      <c r="VNC1" s="950"/>
      <c r="VND1" s="950"/>
      <c r="VNE1" s="950"/>
      <c r="VNF1" s="950"/>
      <c r="VNG1" s="950"/>
      <c r="VNH1" s="950"/>
      <c r="VNI1" s="950"/>
      <c r="VNJ1" s="950"/>
      <c r="VNK1" s="950"/>
      <c r="VNL1" s="950"/>
      <c r="VNM1" s="950"/>
      <c r="VNN1" s="950"/>
      <c r="VNO1" s="950"/>
      <c r="VNP1" s="950"/>
      <c r="VNQ1" s="950"/>
      <c r="VNR1" s="950"/>
      <c r="VNS1" s="950"/>
      <c r="VNT1" s="950"/>
      <c r="VNU1" s="950"/>
      <c r="VNV1" s="950"/>
      <c r="VNW1" s="950"/>
      <c r="VNX1" s="950"/>
      <c r="VNY1" s="950"/>
      <c r="VNZ1" s="950"/>
      <c r="VOA1" s="950"/>
      <c r="VOB1" s="950"/>
      <c r="VOC1" s="950"/>
      <c r="VOD1" s="950"/>
      <c r="VOE1" s="950"/>
      <c r="VOF1" s="950"/>
      <c r="VOG1" s="950"/>
      <c r="VOH1" s="950"/>
      <c r="VOI1" s="950"/>
      <c r="VOJ1" s="950"/>
      <c r="VOK1" s="950"/>
      <c r="VOL1" s="950"/>
      <c r="VOM1" s="950"/>
      <c r="VON1" s="950"/>
      <c r="VOO1" s="950"/>
      <c r="VOP1" s="950"/>
      <c r="VOQ1" s="950"/>
      <c r="VOR1" s="950"/>
      <c r="VOS1" s="950"/>
      <c r="VOT1" s="950"/>
      <c r="VOU1" s="950"/>
      <c r="VOV1" s="950"/>
      <c r="VOW1" s="950"/>
      <c r="VOX1" s="950"/>
      <c r="VOY1" s="950"/>
      <c r="VOZ1" s="950"/>
      <c r="VPA1" s="950"/>
      <c r="VPB1" s="950"/>
      <c r="VPC1" s="950"/>
      <c r="VPD1" s="950"/>
      <c r="VPE1" s="950"/>
      <c r="VPF1" s="950"/>
      <c r="VPG1" s="950"/>
      <c r="VPH1" s="950"/>
      <c r="VPI1" s="950"/>
      <c r="VPJ1" s="950"/>
      <c r="VPK1" s="950"/>
      <c r="VPL1" s="950"/>
      <c r="VPM1" s="950"/>
      <c r="VPN1" s="950"/>
      <c r="VPO1" s="950"/>
      <c r="VPP1" s="950"/>
      <c r="VPQ1" s="950"/>
      <c r="VPR1" s="950"/>
      <c r="VPS1" s="950"/>
      <c r="VPT1" s="950"/>
      <c r="VPU1" s="950"/>
      <c r="VPV1" s="950"/>
      <c r="VPW1" s="950"/>
      <c r="VPX1" s="950"/>
      <c r="VPY1" s="950"/>
      <c r="VPZ1" s="950"/>
      <c r="VQA1" s="950"/>
      <c r="VQB1" s="950"/>
      <c r="VQC1" s="950"/>
      <c r="VQD1" s="950"/>
      <c r="VQE1" s="950"/>
      <c r="VQF1" s="950"/>
      <c r="VQG1" s="950"/>
      <c r="VQH1" s="950"/>
      <c r="VQI1" s="950"/>
      <c r="VQJ1" s="950"/>
      <c r="VQK1" s="950"/>
      <c r="VQL1" s="950"/>
      <c r="VQM1" s="950"/>
      <c r="VQN1" s="950"/>
      <c r="VQO1" s="950"/>
      <c r="VQP1" s="950"/>
      <c r="VQQ1" s="950"/>
      <c r="VQR1" s="950"/>
      <c r="VQS1" s="950"/>
      <c r="VQT1" s="950"/>
      <c r="VQU1" s="950"/>
      <c r="VQV1" s="950"/>
      <c r="VQW1" s="950"/>
      <c r="VQX1" s="950"/>
      <c r="VQY1" s="950"/>
      <c r="VQZ1" s="950"/>
      <c r="VRA1" s="950"/>
      <c r="VRB1" s="950"/>
      <c r="VRC1" s="950"/>
      <c r="VRD1" s="950"/>
      <c r="VRE1" s="950"/>
      <c r="VRF1" s="950"/>
      <c r="VRG1" s="950"/>
      <c r="VRH1" s="950"/>
      <c r="VRI1" s="950"/>
      <c r="VRJ1" s="950"/>
      <c r="VRK1" s="950"/>
      <c r="VRL1" s="950"/>
      <c r="VRM1" s="950"/>
      <c r="VRN1" s="950"/>
      <c r="VRO1" s="950"/>
      <c r="VRP1" s="950"/>
      <c r="VRQ1" s="950"/>
      <c r="VRR1" s="950"/>
      <c r="VRS1" s="950"/>
      <c r="VRT1" s="950"/>
      <c r="VRU1" s="950"/>
      <c r="VRV1" s="950"/>
      <c r="VRW1" s="950"/>
      <c r="VRX1" s="950"/>
      <c r="VRY1" s="950"/>
      <c r="VRZ1" s="950"/>
      <c r="VSA1" s="950"/>
      <c r="VSB1" s="950"/>
      <c r="VSC1" s="950"/>
      <c r="VSD1" s="950"/>
      <c r="VSE1" s="950"/>
      <c r="VSF1" s="950"/>
      <c r="VSG1" s="950"/>
      <c r="VSH1" s="950"/>
      <c r="VSI1" s="950"/>
      <c r="VSJ1" s="950"/>
      <c r="VSK1" s="950"/>
      <c r="VSL1" s="950"/>
      <c r="VSM1" s="950"/>
      <c r="VSN1" s="950"/>
      <c r="VSO1" s="950"/>
      <c r="VSP1" s="950"/>
      <c r="VSQ1" s="950"/>
      <c r="VSR1" s="950"/>
      <c r="VSS1" s="950"/>
      <c r="VST1" s="950"/>
      <c r="VSU1" s="950"/>
      <c r="VSV1" s="950"/>
      <c r="VSW1" s="950"/>
      <c r="VSX1" s="950"/>
      <c r="VSY1" s="950"/>
      <c r="VSZ1" s="950"/>
      <c r="VTA1" s="950"/>
      <c r="VTB1" s="950"/>
      <c r="VTC1" s="950"/>
      <c r="VTD1" s="950"/>
      <c r="VTE1" s="950"/>
      <c r="VTF1" s="950"/>
      <c r="VTG1" s="950"/>
      <c r="VTH1" s="950"/>
      <c r="VTI1" s="950"/>
      <c r="VTJ1" s="950"/>
      <c r="VTK1" s="950"/>
      <c r="VTL1" s="950"/>
      <c r="VTM1" s="950"/>
      <c r="VTN1" s="950"/>
      <c r="VTO1" s="950"/>
      <c r="VTP1" s="950"/>
      <c r="VTQ1" s="950"/>
      <c r="VTR1" s="950"/>
      <c r="VTS1" s="950"/>
      <c r="VTT1" s="950"/>
      <c r="VTU1" s="950"/>
      <c r="VTV1" s="950"/>
      <c r="VTW1" s="950"/>
      <c r="VTX1" s="950"/>
      <c r="VTY1" s="950"/>
      <c r="VTZ1" s="950"/>
      <c r="VUA1" s="950"/>
      <c r="VUB1" s="950"/>
      <c r="VUC1" s="950"/>
      <c r="VUD1" s="950"/>
      <c r="VUE1" s="950"/>
      <c r="VUF1" s="950"/>
      <c r="VUG1" s="950"/>
      <c r="VUH1" s="950"/>
      <c r="VUI1" s="950"/>
      <c r="VUJ1" s="950"/>
      <c r="VUK1" s="950"/>
      <c r="VUL1" s="950"/>
      <c r="VUM1" s="950"/>
      <c r="VUN1" s="950"/>
      <c r="VUO1" s="950"/>
      <c r="VUP1" s="950"/>
      <c r="VUQ1" s="950"/>
      <c r="VUR1" s="950"/>
      <c r="VUS1" s="950"/>
      <c r="VUT1" s="950"/>
      <c r="VUU1" s="950"/>
      <c r="VUV1" s="950"/>
      <c r="VUW1" s="950"/>
      <c r="VUX1" s="950"/>
      <c r="VUY1" s="950"/>
      <c r="VUZ1" s="950"/>
      <c r="VVA1" s="950"/>
      <c r="VVB1" s="950"/>
      <c r="VVC1" s="950"/>
      <c r="VVD1" s="950"/>
      <c r="VVE1" s="950"/>
      <c r="VVF1" s="950"/>
      <c r="VVG1" s="950"/>
      <c r="VVH1" s="950"/>
      <c r="VVI1" s="950"/>
      <c r="VVJ1" s="950"/>
      <c r="VVK1" s="950"/>
      <c r="VVL1" s="950"/>
      <c r="VVM1" s="950"/>
      <c r="VVN1" s="950"/>
      <c r="VVO1" s="950"/>
      <c r="VVP1" s="950"/>
      <c r="VVQ1" s="950"/>
      <c r="VVR1" s="950"/>
      <c r="VVS1" s="950"/>
      <c r="VVT1" s="950"/>
      <c r="VVU1" s="950"/>
      <c r="VVV1" s="950"/>
      <c r="VVW1" s="950"/>
      <c r="VVX1" s="950"/>
      <c r="VVY1" s="950"/>
      <c r="VVZ1" s="950"/>
      <c r="VWA1" s="950"/>
      <c r="VWB1" s="950"/>
      <c r="VWC1" s="950"/>
      <c r="VWD1" s="950"/>
      <c r="VWE1" s="950"/>
      <c r="VWF1" s="950"/>
      <c r="VWG1" s="950"/>
      <c r="VWH1" s="950"/>
      <c r="VWI1" s="950"/>
      <c r="VWJ1" s="950"/>
      <c r="VWK1" s="950"/>
      <c r="VWL1" s="950"/>
      <c r="VWM1" s="950"/>
      <c r="VWN1" s="950"/>
      <c r="VWO1" s="950"/>
      <c r="VWP1" s="950"/>
      <c r="VWQ1" s="950"/>
      <c r="VWR1" s="950"/>
      <c r="VWS1" s="950"/>
      <c r="VWT1" s="950"/>
      <c r="VWU1" s="950"/>
      <c r="VWV1" s="950"/>
      <c r="VWW1" s="950"/>
      <c r="VWX1" s="950"/>
      <c r="VWY1" s="950"/>
      <c r="VWZ1" s="950"/>
      <c r="VXA1" s="950"/>
      <c r="VXB1" s="950"/>
      <c r="VXC1" s="950"/>
      <c r="VXD1" s="950"/>
      <c r="VXE1" s="950"/>
      <c r="VXF1" s="950"/>
      <c r="VXG1" s="950"/>
      <c r="VXH1" s="950"/>
      <c r="VXI1" s="950"/>
      <c r="VXJ1" s="950"/>
      <c r="VXK1" s="950"/>
      <c r="VXL1" s="950"/>
      <c r="VXM1" s="950"/>
      <c r="VXN1" s="950"/>
      <c r="VXO1" s="950"/>
      <c r="VXP1" s="950"/>
      <c r="VXQ1" s="950"/>
      <c r="VXR1" s="950"/>
      <c r="VXS1" s="950"/>
      <c r="VXT1" s="950"/>
      <c r="VXU1" s="950"/>
      <c r="VXV1" s="950"/>
      <c r="VXW1" s="950"/>
      <c r="VXX1" s="950"/>
      <c r="VXY1" s="950"/>
      <c r="VXZ1" s="950"/>
      <c r="VYA1" s="950"/>
      <c r="VYB1" s="950"/>
      <c r="VYC1" s="950"/>
      <c r="VYD1" s="950"/>
      <c r="VYE1" s="950"/>
      <c r="VYF1" s="950"/>
      <c r="VYG1" s="950"/>
      <c r="VYH1" s="950"/>
      <c r="VYI1" s="950"/>
      <c r="VYJ1" s="950"/>
      <c r="VYK1" s="950"/>
      <c r="VYL1" s="950"/>
      <c r="VYM1" s="950"/>
      <c r="VYN1" s="950"/>
      <c r="VYO1" s="950"/>
      <c r="VYP1" s="950"/>
      <c r="VYQ1" s="950"/>
      <c r="VYR1" s="950"/>
      <c r="VYS1" s="950"/>
      <c r="VYT1" s="950"/>
      <c r="VYU1" s="950"/>
      <c r="VYV1" s="950"/>
      <c r="VYW1" s="950"/>
      <c r="VYX1" s="950"/>
      <c r="VYY1" s="950"/>
      <c r="VYZ1" s="950"/>
      <c r="VZA1" s="950"/>
      <c r="VZB1" s="950"/>
      <c r="VZC1" s="950"/>
      <c r="VZD1" s="950"/>
      <c r="VZE1" s="950"/>
      <c r="VZF1" s="950"/>
      <c r="VZG1" s="950"/>
      <c r="VZH1" s="950"/>
      <c r="VZI1" s="950"/>
      <c r="VZJ1" s="950"/>
      <c r="VZK1" s="950"/>
      <c r="VZL1" s="950"/>
      <c r="VZM1" s="950"/>
      <c r="VZN1" s="950"/>
      <c r="VZO1" s="950"/>
      <c r="VZP1" s="950"/>
      <c r="VZQ1" s="950"/>
      <c r="VZR1" s="950"/>
      <c r="VZS1" s="950"/>
      <c r="VZT1" s="950"/>
      <c r="VZU1" s="950"/>
      <c r="VZV1" s="950"/>
      <c r="VZW1" s="950"/>
      <c r="VZX1" s="950"/>
      <c r="VZY1" s="950"/>
      <c r="VZZ1" s="950"/>
      <c r="WAA1" s="950"/>
      <c r="WAB1" s="950"/>
      <c r="WAC1" s="950"/>
      <c r="WAD1" s="950"/>
      <c r="WAE1" s="950"/>
      <c r="WAF1" s="950"/>
      <c r="WAG1" s="950"/>
      <c r="WAH1" s="950"/>
      <c r="WAI1" s="950"/>
      <c r="WAJ1" s="950"/>
      <c r="WAK1" s="950"/>
      <c r="WAL1" s="950"/>
      <c r="WAM1" s="950"/>
      <c r="WAN1" s="950"/>
      <c r="WAO1" s="950"/>
      <c r="WAP1" s="950"/>
      <c r="WAQ1" s="950"/>
      <c r="WAR1" s="950"/>
      <c r="WAS1" s="950"/>
      <c r="WAT1" s="950"/>
      <c r="WAU1" s="950"/>
      <c r="WAV1" s="950"/>
      <c r="WAW1" s="950"/>
      <c r="WAX1" s="950"/>
      <c r="WAY1" s="950"/>
      <c r="WAZ1" s="950"/>
      <c r="WBA1" s="950"/>
      <c r="WBB1" s="950"/>
      <c r="WBC1" s="950"/>
      <c r="WBD1" s="950"/>
      <c r="WBE1" s="950"/>
      <c r="WBF1" s="950"/>
      <c r="WBG1" s="950"/>
      <c r="WBH1" s="950"/>
      <c r="WBI1" s="950"/>
      <c r="WBJ1" s="950"/>
      <c r="WBK1" s="950"/>
      <c r="WBL1" s="950"/>
      <c r="WBM1" s="950"/>
      <c r="WBN1" s="950"/>
      <c r="WBO1" s="950"/>
      <c r="WBP1" s="950"/>
      <c r="WBQ1" s="950"/>
      <c r="WBR1" s="950"/>
      <c r="WBS1" s="950"/>
      <c r="WBT1" s="950"/>
      <c r="WBU1" s="950"/>
      <c r="WBV1" s="950"/>
      <c r="WBW1" s="950"/>
      <c r="WBX1" s="950"/>
      <c r="WBY1" s="950"/>
      <c r="WBZ1" s="950"/>
      <c r="WCA1" s="950"/>
      <c r="WCB1" s="950"/>
      <c r="WCC1" s="950"/>
      <c r="WCD1" s="950"/>
      <c r="WCE1" s="950"/>
      <c r="WCF1" s="950"/>
      <c r="WCG1" s="950"/>
      <c r="WCH1" s="950"/>
      <c r="WCI1" s="950"/>
      <c r="WCJ1" s="950"/>
      <c r="WCK1" s="950"/>
      <c r="WCL1" s="950"/>
      <c r="WCM1" s="950"/>
      <c r="WCN1" s="950"/>
      <c r="WCO1" s="950"/>
      <c r="WCP1" s="950"/>
      <c r="WCQ1" s="950"/>
      <c r="WCR1" s="950"/>
      <c r="WCS1" s="950"/>
      <c r="WCT1" s="950"/>
      <c r="WCU1" s="950"/>
      <c r="WCV1" s="950"/>
      <c r="WCW1" s="950"/>
      <c r="WCX1" s="950"/>
      <c r="WCY1" s="950"/>
      <c r="WCZ1" s="950"/>
      <c r="WDA1" s="950"/>
      <c r="WDB1" s="950"/>
      <c r="WDC1" s="950"/>
      <c r="WDD1" s="950"/>
      <c r="WDE1" s="950"/>
      <c r="WDF1" s="950"/>
      <c r="WDG1" s="950"/>
      <c r="WDH1" s="950"/>
      <c r="WDI1" s="950"/>
      <c r="WDJ1" s="950"/>
      <c r="WDK1" s="950"/>
      <c r="WDL1" s="950"/>
      <c r="WDM1" s="950"/>
      <c r="WDN1" s="950"/>
      <c r="WDO1" s="950"/>
      <c r="WDP1" s="950"/>
      <c r="WDQ1" s="950"/>
      <c r="WDR1" s="950"/>
      <c r="WDS1" s="950"/>
      <c r="WDT1" s="950"/>
      <c r="WDU1" s="950"/>
      <c r="WDV1" s="950"/>
      <c r="WDW1" s="950"/>
      <c r="WDX1" s="950"/>
      <c r="WDY1" s="950"/>
      <c r="WDZ1" s="950"/>
      <c r="WEA1" s="950"/>
      <c r="WEB1" s="950"/>
      <c r="WEC1" s="950"/>
      <c r="WED1" s="950"/>
      <c r="WEE1" s="950"/>
      <c r="WEF1" s="950"/>
      <c r="WEG1" s="950"/>
      <c r="WEH1" s="950"/>
      <c r="WEI1" s="950"/>
      <c r="WEJ1" s="950"/>
      <c r="WEK1" s="950"/>
      <c r="WEL1" s="950"/>
      <c r="WEM1" s="950"/>
      <c r="WEN1" s="950"/>
      <c r="WEO1" s="950"/>
      <c r="WEP1" s="950"/>
      <c r="WEQ1" s="950"/>
      <c r="WER1" s="950"/>
      <c r="WES1" s="950"/>
      <c r="WET1" s="950"/>
      <c r="WEU1" s="950"/>
      <c r="WEV1" s="950"/>
      <c r="WEW1" s="950"/>
      <c r="WEX1" s="950"/>
      <c r="WEY1" s="950"/>
      <c r="WEZ1" s="950"/>
      <c r="WFA1" s="950"/>
      <c r="WFB1" s="950"/>
      <c r="WFC1" s="950"/>
      <c r="WFD1" s="950"/>
      <c r="WFE1" s="950"/>
      <c r="WFF1" s="950"/>
      <c r="WFG1" s="950"/>
      <c r="WFH1" s="950"/>
      <c r="WFI1" s="950"/>
      <c r="WFJ1" s="950"/>
      <c r="WFK1" s="950"/>
      <c r="WFL1" s="950"/>
      <c r="WFM1" s="950"/>
      <c r="WFN1" s="950"/>
      <c r="WFO1" s="950"/>
      <c r="WFP1" s="950"/>
      <c r="WFQ1" s="950"/>
      <c r="WFR1" s="950"/>
      <c r="WFS1" s="950"/>
      <c r="WFT1" s="950"/>
      <c r="WFU1" s="950"/>
      <c r="WFV1" s="950"/>
      <c r="WFW1" s="950"/>
      <c r="WFX1" s="950"/>
      <c r="WFY1" s="950"/>
      <c r="WFZ1" s="950"/>
      <c r="WGA1" s="950"/>
      <c r="WGB1" s="950"/>
      <c r="WGC1" s="950"/>
      <c r="WGD1" s="950"/>
      <c r="WGE1" s="950"/>
      <c r="WGF1" s="950"/>
      <c r="WGG1" s="950"/>
      <c r="WGH1" s="950"/>
      <c r="WGI1" s="950"/>
      <c r="WGJ1" s="950"/>
      <c r="WGK1" s="950"/>
      <c r="WGL1" s="950"/>
      <c r="WGM1" s="950"/>
      <c r="WGN1" s="950"/>
      <c r="WGO1" s="950"/>
      <c r="WGP1" s="950"/>
      <c r="WGQ1" s="950"/>
      <c r="WGR1" s="950"/>
      <c r="WGS1" s="950"/>
      <c r="WGT1" s="950"/>
      <c r="WGU1" s="950"/>
      <c r="WGV1" s="950"/>
      <c r="WGW1" s="950"/>
      <c r="WGX1" s="950"/>
      <c r="WGY1" s="950"/>
      <c r="WGZ1" s="950"/>
      <c r="WHA1" s="950"/>
      <c r="WHB1" s="950"/>
      <c r="WHC1" s="950"/>
      <c r="WHD1" s="950"/>
      <c r="WHE1" s="950"/>
      <c r="WHF1" s="950"/>
      <c r="WHG1" s="950"/>
      <c r="WHH1" s="950"/>
      <c r="WHI1" s="950"/>
      <c r="WHJ1" s="950"/>
      <c r="WHK1" s="950"/>
      <c r="WHL1" s="950"/>
      <c r="WHM1" s="950"/>
      <c r="WHN1" s="950"/>
      <c r="WHO1" s="950"/>
      <c r="WHP1" s="950"/>
      <c r="WHQ1" s="950"/>
      <c r="WHR1" s="950"/>
      <c r="WHS1" s="950"/>
      <c r="WHT1" s="950"/>
      <c r="WHU1" s="950"/>
      <c r="WHV1" s="950"/>
      <c r="WHW1" s="950"/>
      <c r="WHX1" s="950"/>
      <c r="WHY1" s="950"/>
      <c r="WHZ1" s="950"/>
      <c r="WIA1" s="950"/>
      <c r="WIB1" s="950"/>
      <c r="WIC1" s="950"/>
      <c r="WID1" s="950"/>
      <c r="WIE1" s="950"/>
      <c r="WIF1" s="950"/>
      <c r="WIG1" s="950"/>
      <c r="WIH1" s="950"/>
      <c r="WII1" s="950"/>
      <c r="WIJ1" s="950"/>
      <c r="WIK1" s="950"/>
      <c r="WIL1" s="950"/>
      <c r="WIM1" s="950"/>
      <c r="WIN1" s="950"/>
      <c r="WIO1" s="950"/>
      <c r="WIP1" s="950"/>
      <c r="WIQ1" s="950"/>
      <c r="WIR1" s="950"/>
      <c r="WIS1" s="950"/>
      <c r="WIT1" s="950"/>
      <c r="WIU1" s="950"/>
      <c r="WIV1" s="950"/>
      <c r="WIW1" s="950"/>
      <c r="WIX1" s="950"/>
      <c r="WIY1" s="950"/>
      <c r="WIZ1" s="950"/>
      <c r="WJA1" s="950"/>
      <c r="WJB1" s="950"/>
      <c r="WJC1" s="950"/>
      <c r="WJD1" s="950"/>
      <c r="WJE1" s="950"/>
      <c r="WJF1" s="950"/>
      <c r="WJG1" s="950"/>
      <c r="WJH1" s="950"/>
      <c r="WJI1" s="950"/>
      <c r="WJJ1" s="950"/>
      <c r="WJK1" s="950"/>
      <c r="WJL1" s="950"/>
      <c r="WJM1" s="950"/>
      <c r="WJN1" s="950"/>
      <c r="WJO1" s="950"/>
      <c r="WJP1" s="950"/>
      <c r="WJQ1" s="950"/>
      <c r="WJR1" s="950"/>
      <c r="WJS1" s="950"/>
      <c r="WJT1" s="950"/>
      <c r="WJU1" s="950"/>
      <c r="WJV1" s="950"/>
      <c r="WJW1" s="950"/>
      <c r="WJX1" s="950"/>
      <c r="WJY1" s="950"/>
      <c r="WJZ1" s="950"/>
      <c r="WKA1" s="950"/>
      <c r="WKB1" s="950"/>
      <c r="WKC1" s="950"/>
      <c r="WKD1" s="950"/>
      <c r="WKE1" s="950"/>
      <c r="WKF1" s="950"/>
      <c r="WKG1" s="950"/>
      <c r="WKH1" s="950"/>
      <c r="WKI1" s="950"/>
      <c r="WKJ1" s="950"/>
      <c r="WKK1" s="950"/>
      <c r="WKL1" s="950"/>
      <c r="WKM1" s="950"/>
      <c r="WKN1" s="950"/>
      <c r="WKO1" s="950"/>
      <c r="WKP1" s="950"/>
      <c r="WKQ1" s="950"/>
      <c r="WKR1" s="950"/>
      <c r="WKS1" s="950"/>
      <c r="WKT1" s="950"/>
      <c r="WKU1" s="950"/>
      <c r="WKV1" s="950"/>
      <c r="WKW1" s="950"/>
      <c r="WKX1" s="950"/>
      <c r="WKY1" s="950"/>
      <c r="WKZ1" s="950"/>
      <c r="WLA1" s="950"/>
      <c r="WLB1" s="950"/>
      <c r="WLC1" s="950"/>
      <c r="WLD1" s="950"/>
      <c r="WLE1" s="950"/>
      <c r="WLF1" s="950"/>
      <c r="WLG1" s="950"/>
      <c r="WLH1" s="950"/>
      <c r="WLI1" s="950"/>
      <c r="WLJ1" s="950"/>
      <c r="WLK1" s="950"/>
      <c r="WLL1" s="950"/>
      <c r="WLM1" s="950"/>
      <c r="WLN1" s="950"/>
      <c r="WLO1" s="950"/>
      <c r="WLP1" s="950"/>
      <c r="WLQ1" s="950"/>
      <c r="WLR1" s="950"/>
      <c r="WLS1" s="950"/>
      <c r="WLT1" s="950"/>
      <c r="WLU1" s="950"/>
      <c r="WLV1" s="950"/>
      <c r="WLW1" s="950"/>
      <c r="WLX1" s="950"/>
      <c r="WLY1" s="950"/>
      <c r="WLZ1" s="950"/>
      <c r="WMA1" s="950"/>
      <c r="WMB1" s="950"/>
      <c r="WMC1" s="950"/>
      <c r="WMD1" s="950"/>
      <c r="WME1" s="950"/>
      <c r="WMF1" s="950"/>
      <c r="WMG1" s="950"/>
      <c r="WMH1" s="950"/>
      <c r="WMI1" s="950"/>
      <c r="WMJ1" s="950"/>
      <c r="WMK1" s="950"/>
      <c r="WML1" s="950"/>
      <c r="WMM1" s="950"/>
      <c r="WMN1" s="950"/>
      <c r="WMO1" s="950"/>
      <c r="WMP1" s="950"/>
      <c r="WMQ1" s="950"/>
      <c r="WMR1" s="950"/>
      <c r="WMS1" s="950"/>
      <c r="WMT1" s="950"/>
      <c r="WMU1" s="950"/>
      <c r="WMV1" s="950"/>
      <c r="WMW1" s="950"/>
      <c r="WMX1" s="950"/>
      <c r="WMY1" s="950"/>
      <c r="WMZ1" s="950"/>
      <c r="WNA1" s="950"/>
      <c r="WNB1" s="950"/>
      <c r="WNC1" s="950"/>
      <c r="WND1" s="950"/>
      <c r="WNE1" s="950"/>
      <c r="WNF1" s="950"/>
      <c r="WNG1" s="950"/>
      <c r="WNH1" s="950"/>
      <c r="WNI1" s="950"/>
      <c r="WNJ1" s="950"/>
      <c r="WNK1" s="950"/>
      <c r="WNL1" s="950"/>
      <c r="WNM1" s="950"/>
      <c r="WNN1" s="950"/>
      <c r="WNO1" s="950"/>
      <c r="WNP1" s="950"/>
      <c r="WNQ1" s="950"/>
      <c r="WNR1" s="950"/>
      <c r="WNS1" s="950"/>
      <c r="WNT1" s="950"/>
      <c r="WNU1" s="950"/>
      <c r="WNV1" s="950"/>
      <c r="WNW1" s="950"/>
      <c r="WNX1" s="950"/>
      <c r="WNY1" s="950"/>
      <c r="WNZ1" s="950"/>
      <c r="WOA1" s="950"/>
      <c r="WOB1" s="950"/>
      <c r="WOC1" s="950"/>
      <c r="WOD1" s="950"/>
      <c r="WOE1" s="950"/>
      <c r="WOF1" s="950"/>
      <c r="WOG1" s="950"/>
      <c r="WOH1" s="950"/>
      <c r="WOI1" s="950"/>
      <c r="WOJ1" s="950"/>
      <c r="WOK1" s="950"/>
      <c r="WOL1" s="950"/>
      <c r="WOM1" s="950"/>
      <c r="WON1" s="950"/>
      <c r="WOO1" s="950"/>
      <c r="WOP1" s="950"/>
      <c r="WOQ1" s="950"/>
      <c r="WOR1" s="950"/>
      <c r="WOS1" s="950"/>
      <c r="WOT1" s="950"/>
      <c r="WOU1" s="950"/>
      <c r="WOV1" s="950"/>
      <c r="WOW1" s="950"/>
      <c r="WOX1" s="950"/>
      <c r="WOY1" s="950"/>
      <c r="WOZ1" s="950"/>
      <c r="WPA1" s="950"/>
      <c r="WPB1" s="950"/>
      <c r="WPC1" s="950"/>
      <c r="WPD1" s="950"/>
      <c r="WPE1" s="950"/>
      <c r="WPF1" s="950"/>
      <c r="WPG1" s="950"/>
      <c r="WPH1" s="950"/>
      <c r="WPI1" s="950"/>
      <c r="WPJ1" s="950"/>
      <c r="WPK1" s="950"/>
      <c r="WPL1" s="950"/>
      <c r="WPM1" s="950"/>
      <c r="WPN1" s="950"/>
      <c r="WPO1" s="950"/>
      <c r="WPP1" s="950"/>
      <c r="WPQ1" s="950"/>
      <c r="WPR1" s="950"/>
      <c r="WPS1" s="950"/>
      <c r="WPT1" s="950"/>
      <c r="WPU1" s="950"/>
      <c r="WPV1" s="950"/>
      <c r="WPW1" s="950"/>
      <c r="WPX1" s="950"/>
      <c r="WPY1" s="950"/>
      <c r="WPZ1" s="950"/>
      <c r="WQA1" s="950"/>
      <c r="WQB1" s="950"/>
      <c r="WQC1" s="950"/>
      <c r="WQD1" s="950"/>
      <c r="WQE1" s="950"/>
      <c r="WQF1" s="950"/>
      <c r="WQG1" s="950"/>
      <c r="WQH1" s="950"/>
      <c r="WQI1" s="950"/>
      <c r="WQJ1" s="950"/>
      <c r="WQK1" s="950"/>
      <c r="WQL1" s="950"/>
      <c r="WQM1" s="950"/>
      <c r="WQN1" s="950"/>
      <c r="WQO1" s="950"/>
      <c r="WQP1" s="950"/>
      <c r="WQQ1" s="950"/>
      <c r="WQR1" s="950"/>
      <c r="WQS1" s="950"/>
      <c r="WQT1" s="950"/>
      <c r="WQU1" s="950"/>
      <c r="WQV1" s="950"/>
      <c r="WQW1" s="950"/>
      <c r="WQX1" s="950"/>
      <c r="WQY1" s="950"/>
      <c r="WQZ1" s="950"/>
      <c r="WRA1" s="950"/>
      <c r="WRB1" s="950"/>
      <c r="WRC1" s="950"/>
      <c r="WRD1" s="950"/>
      <c r="WRE1" s="950"/>
      <c r="WRF1" s="950"/>
      <c r="WRG1" s="950"/>
      <c r="WRH1" s="950"/>
      <c r="WRI1" s="950"/>
      <c r="WRJ1" s="950"/>
      <c r="WRK1" s="950"/>
      <c r="WRL1" s="950"/>
      <c r="WRM1" s="950"/>
      <c r="WRN1" s="950"/>
      <c r="WRO1" s="950"/>
      <c r="WRP1" s="950"/>
      <c r="WRQ1" s="950"/>
      <c r="WRR1" s="950"/>
      <c r="WRS1" s="950"/>
      <c r="WRT1" s="950"/>
      <c r="WRU1" s="950"/>
      <c r="WRV1" s="950"/>
      <c r="WRW1" s="950"/>
      <c r="WRX1" s="950"/>
      <c r="WRY1" s="950"/>
      <c r="WRZ1" s="950"/>
      <c r="WSA1" s="950"/>
      <c r="WSB1" s="950"/>
      <c r="WSC1" s="950"/>
      <c r="WSD1" s="950"/>
      <c r="WSE1" s="950"/>
      <c r="WSF1" s="950"/>
      <c r="WSG1" s="950"/>
      <c r="WSH1" s="950"/>
      <c r="WSI1" s="950"/>
      <c r="WSJ1" s="950"/>
      <c r="WSK1" s="950"/>
      <c r="WSL1" s="950"/>
      <c r="WSM1" s="950"/>
      <c r="WSN1" s="950"/>
      <c r="WSO1" s="950"/>
      <c r="WSP1" s="950"/>
      <c r="WSQ1" s="950"/>
      <c r="WSR1" s="950"/>
      <c r="WSS1" s="950"/>
      <c r="WST1" s="950"/>
      <c r="WSU1" s="950"/>
      <c r="WSV1" s="950"/>
      <c r="WSW1" s="950"/>
      <c r="WSX1" s="950"/>
      <c r="WSY1" s="950"/>
      <c r="WSZ1" s="950"/>
      <c r="WTA1" s="950"/>
      <c r="WTB1" s="950"/>
      <c r="WTC1" s="950"/>
      <c r="WTD1" s="950"/>
      <c r="WTE1" s="950"/>
      <c r="WTF1" s="950"/>
      <c r="WTG1" s="950"/>
      <c r="WTH1" s="950"/>
      <c r="WTI1" s="950"/>
      <c r="WTJ1" s="950"/>
      <c r="WTK1" s="950"/>
      <c r="WTL1" s="950"/>
      <c r="WTM1" s="950"/>
      <c r="WTN1" s="950"/>
      <c r="WTO1" s="950"/>
      <c r="WTP1" s="950"/>
      <c r="WTQ1" s="950"/>
      <c r="WTR1" s="950"/>
      <c r="WTS1" s="950"/>
      <c r="WTT1" s="950"/>
      <c r="WTU1" s="950"/>
      <c r="WTV1" s="950"/>
      <c r="WTW1" s="950"/>
      <c r="WTX1" s="950"/>
      <c r="WTY1" s="950"/>
      <c r="WTZ1" s="950"/>
      <c r="WUA1" s="950"/>
      <c r="WUB1" s="950"/>
      <c r="WUC1" s="950"/>
      <c r="WUD1" s="950"/>
      <c r="WUE1" s="950"/>
      <c r="WUF1" s="950"/>
      <c r="WUG1" s="950"/>
      <c r="WUH1" s="950"/>
      <c r="WUI1" s="950"/>
      <c r="WUJ1" s="950"/>
      <c r="WUK1" s="950"/>
      <c r="WUL1" s="950"/>
      <c r="WUM1" s="950"/>
      <c r="WUN1" s="950"/>
      <c r="WUO1" s="950"/>
      <c r="WUP1" s="950"/>
      <c r="WUQ1" s="950"/>
      <c r="WUR1" s="950"/>
      <c r="WUS1" s="950"/>
      <c r="WUT1" s="950"/>
      <c r="WUU1" s="950"/>
      <c r="WUV1" s="950"/>
      <c r="WUW1" s="950"/>
      <c r="WUX1" s="950"/>
      <c r="WUY1" s="950"/>
      <c r="WUZ1" s="950"/>
      <c r="WVA1" s="950"/>
      <c r="WVB1" s="950"/>
      <c r="WVC1" s="950"/>
      <c r="WVD1" s="950"/>
      <c r="WVE1" s="950"/>
      <c r="WVF1" s="950"/>
      <c r="WVG1" s="950"/>
      <c r="WVH1" s="950"/>
      <c r="WVI1" s="950"/>
      <c r="WVJ1" s="950"/>
      <c r="WVK1" s="950"/>
      <c r="WVL1" s="950"/>
      <c r="WVM1" s="950"/>
      <c r="WVN1" s="950"/>
      <c r="WVO1" s="950"/>
      <c r="WVP1" s="950"/>
      <c r="WVQ1" s="950"/>
      <c r="WVR1" s="950"/>
      <c r="WVS1" s="950"/>
      <c r="WVT1" s="950"/>
      <c r="WVU1" s="950"/>
      <c r="WVV1" s="950"/>
      <c r="WVW1" s="950"/>
      <c r="WVX1" s="950"/>
      <c r="WVY1" s="950"/>
      <c r="WVZ1" s="950"/>
      <c r="WWA1" s="950"/>
      <c r="WWB1" s="950"/>
      <c r="WWC1" s="950"/>
      <c r="WWD1" s="950"/>
      <c r="WWE1" s="950"/>
      <c r="WWF1" s="950"/>
      <c r="WWG1" s="950"/>
      <c r="WWH1" s="950"/>
      <c r="WWI1" s="950"/>
      <c r="WWJ1" s="950"/>
      <c r="WWK1" s="950"/>
      <c r="WWL1" s="950"/>
      <c r="WWM1" s="950"/>
      <c r="WWN1" s="950"/>
      <c r="WWO1" s="950"/>
      <c r="WWP1" s="950"/>
      <c r="WWQ1" s="950"/>
      <c r="WWR1" s="950"/>
      <c r="WWS1" s="950"/>
      <c r="WWT1" s="950"/>
      <c r="WWU1" s="950"/>
      <c r="WWV1" s="950"/>
      <c r="WWW1" s="950"/>
      <c r="WWX1" s="950"/>
      <c r="WWY1" s="950"/>
      <c r="WWZ1" s="950"/>
      <c r="WXA1" s="950"/>
      <c r="WXB1" s="950"/>
      <c r="WXC1" s="950"/>
      <c r="WXD1" s="950"/>
      <c r="WXE1" s="950"/>
      <c r="WXF1" s="950"/>
      <c r="WXG1" s="950"/>
      <c r="WXH1" s="950"/>
      <c r="WXI1" s="950"/>
      <c r="WXJ1" s="950"/>
      <c r="WXK1" s="950"/>
      <c r="WXL1" s="950"/>
      <c r="WXM1" s="950"/>
      <c r="WXN1" s="950"/>
      <c r="WXO1" s="950"/>
      <c r="WXP1" s="950"/>
      <c r="WXQ1" s="950"/>
      <c r="WXR1" s="950"/>
      <c r="WXS1" s="950"/>
      <c r="WXT1" s="950"/>
      <c r="WXU1" s="950"/>
      <c r="WXV1" s="950"/>
      <c r="WXW1" s="950"/>
      <c r="WXX1" s="950"/>
      <c r="WXY1" s="950"/>
      <c r="WXZ1" s="950"/>
      <c r="WYA1" s="950"/>
      <c r="WYB1" s="950"/>
      <c r="WYC1" s="950"/>
      <c r="WYD1" s="950"/>
      <c r="WYE1" s="950"/>
      <c r="WYF1" s="950"/>
      <c r="WYG1" s="950"/>
      <c r="WYH1" s="950"/>
      <c r="WYI1" s="950"/>
      <c r="WYJ1" s="950"/>
      <c r="WYK1" s="950"/>
      <c r="WYL1" s="950"/>
      <c r="WYM1" s="950"/>
      <c r="WYN1" s="950"/>
      <c r="WYO1" s="950"/>
      <c r="WYP1" s="950"/>
      <c r="WYQ1" s="950"/>
      <c r="WYR1" s="950"/>
      <c r="WYS1" s="950"/>
      <c r="WYT1" s="950"/>
      <c r="WYU1" s="950"/>
      <c r="WYV1" s="950"/>
      <c r="WYW1" s="950"/>
      <c r="WYX1" s="950"/>
      <c r="WYY1" s="950"/>
      <c r="WYZ1" s="950"/>
      <c r="WZA1" s="950"/>
      <c r="WZB1" s="950"/>
      <c r="WZC1" s="950"/>
      <c r="WZD1" s="950"/>
      <c r="WZE1" s="950"/>
      <c r="WZF1" s="950"/>
      <c r="WZG1" s="950"/>
      <c r="WZH1" s="950"/>
      <c r="WZI1" s="950"/>
      <c r="WZJ1" s="950"/>
      <c r="WZK1" s="950"/>
      <c r="WZL1" s="950"/>
      <c r="WZM1" s="950"/>
      <c r="WZN1" s="950"/>
      <c r="WZO1" s="950"/>
      <c r="WZP1" s="950"/>
      <c r="WZQ1" s="950"/>
      <c r="WZR1" s="950"/>
      <c r="WZS1" s="950"/>
      <c r="WZT1" s="950"/>
      <c r="WZU1" s="950"/>
      <c r="WZV1" s="950"/>
      <c r="WZW1" s="950"/>
      <c r="WZX1" s="950"/>
      <c r="WZY1" s="950"/>
      <c r="WZZ1" s="950"/>
      <c r="XAA1" s="950"/>
      <c r="XAB1" s="950"/>
      <c r="XAC1" s="950"/>
      <c r="XAD1" s="950"/>
      <c r="XAE1" s="950"/>
      <c r="XAF1" s="950"/>
      <c r="XAG1" s="950"/>
      <c r="XAH1" s="950"/>
      <c r="XAI1" s="950"/>
      <c r="XAJ1" s="950"/>
      <c r="XAK1" s="950"/>
      <c r="XAL1" s="950"/>
      <c r="XAM1" s="950"/>
      <c r="XAN1" s="950"/>
      <c r="XAO1" s="950"/>
      <c r="XAP1" s="950"/>
      <c r="XAQ1" s="950"/>
      <c r="XAR1" s="950"/>
      <c r="XAS1" s="950"/>
      <c r="XAT1" s="950"/>
      <c r="XAU1" s="950"/>
      <c r="XAV1" s="950"/>
      <c r="XAW1" s="950"/>
      <c r="XAX1" s="950"/>
      <c r="XAY1" s="950"/>
      <c r="XAZ1" s="950"/>
      <c r="XBA1" s="950"/>
      <c r="XBB1" s="950"/>
      <c r="XBC1" s="950"/>
      <c r="XBD1" s="950"/>
      <c r="XBE1" s="950"/>
      <c r="XBF1" s="950"/>
      <c r="XBG1" s="950"/>
      <c r="XBH1" s="950"/>
      <c r="XBI1" s="950"/>
      <c r="XBJ1" s="950"/>
      <c r="XBK1" s="950"/>
      <c r="XBL1" s="950"/>
      <c r="XBM1" s="950"/>
      <c r="XBN1" s="950"/>
      <c r="XBO1" s="950"/>
      <c r="XBP1" s="950"/>
      <c r="XBQ1" s="950"/>
      <c r="XBR1" s="950"/>
      <c r="XBS1" s="950"/>
      <c r="XBT1" s="950"/>
      <c r="XBU1" s="950"/>
      <c r="XBV1" s="950"/>
      <c r="XBW1" s="950"/>
      <c r="XBX1" s="950"/>
      <c r="XBY1" s="950"/>
      <c r="XBZ1" s="950"/>
      <c r="XCA1" s="950"/>
      <c r="XCB1" s="950"/>
      <c r="XCC1" s="950"/>
      <c r="XCD1" s="950"/>
      <c r="XCE1" s="950"/>
      <c r="XCF1" s="950"/>
      <c r="XCG1" s="950"/>
      <c r="XCH1" s="950"/>
      <c r="XCI1" s="950"/>
      <c r="XCJ1" s="950"/>
      <c r="XCK1" s="950"/>
      <c r="XCL1" s="950"/>
      <c r="XCM1" s="950"/>
      <c r="XCN1" s="950"/>
      <c r="XCO1" s="950"/>
      <c r="XCP1" s="950"/>
      <c r="XCQ1" s="950"/>
      <c r="XCR1" s="950"/>
      <c r="XCS1" s="950"/>
      <c r="XCT1" s="950"/>
      <c r="XCU1" s="950"/>
      <c r="XCV1" s="950"/>
      <c r="XCW1" s="950"/>
      <c r="XCX1" s="950"/>
      <c r="XCY1" s="950"/>
      <c r="XCZ1" s="950"/>
      <c r="XDA1" s="950"/>
      <c r="XDB1" s="950"/>
      <c r="XDC1" s="950"/>
      <c r="XDD1" s="950"/>
      <c r="XDE1" s="950"/>
      <c r="XDF1" s="950"/>
      <c r="XDG1" s="950"/>
      <c r="XDH1" s="950"/>
      <c r="XDI1" s="950"/>
      <c r="XDJ1" s="950"/>
      <c r="XDK1" s="950"/>
      <c r="XDL1" s="950"/>
      <c r="XDM1" s="950"/>
      <c r="XDN1" s="950"/>
      <c r="XDO1" s="950"/>
      <c r="XDP1" s="950"/>
      <c r="XDQ1" s="950"/>
      <c r="XDR1" s="950"/>
      <c r="XDS1" s="950"/>
      <c r="XDT1" s="950"/>
      <c r="XDU1" s="950"/>
      <c r="XDV1" s="950"/>
      <c r="XDW1" s="950"/>
      <c r="XDX1" s="950"/>
      <c r="XDY1" s="950"/>
      <c r="XDZ1" s="950"/>
      <c r="XEA1" s="950"/>
      <c r="XEB1" s="950"/>
      <c r="XEC1" s="950"/>
      <c r="XED1" s="950"/>
      <c r="XEE1" s="950"/>
      <c r="XEF1" s="950"/>
      <c r="XEG1" s="950"/>
      <c r="XEH1" s="950"/>
      <c r="XEI1" s="950"/>
      <c r="XEJ1" s="950"/>
      <c r="XEK1" s="950"/>
      <c r="XEL1" s="950"/>
      <c r="XEM1" s="950"/>
      <c r="XEN1" s="950"/>
      <c r="XEO1" s="950"/>
      <c r="XEP1" s="950"/>
      <c r="XEQ1" s="950"/>
      <c r="XER1" s="950"/>
      <c r="XES1" s="950"/>
      <c r="XET1" s="950"/>
      <c r="XEU1" s="950"/>
      <c r="XEV1" s="950"/>
      <c r="XEW1" s="950"/>
      <c r="XEX1" s="950"/>
      <c r="XEY1" s="950"/>
      <c r="XEZ1" s="950"/>
      <c r="XFA1" s="950"/>
      <c r="XFB1" s="950"/>
      <c r="XFC1" s="950"/>
      <c r="XFD1" s="950"/>
    </row>
    <row r="2" spans="1:16384" ht="15" customHeight="1">
      <c r="A2" s="950"/>
      <c r="C2" s="952" t="s">
        <v>151</v>
      </c>
      <c r="D2" s="36"/>
      <c r="E2" s="36"/>
      <c r="F2" s="36"/>
      <c r="G2" s="953"/>
      <c r="H2" s="954"/>
      <c r="I2" s="955"/>
      <c r="J2" s="956"/>
      <c r="K2" s="955"/>
      <c r="L2" s="957"/>
      <c r="M2" s="958"/>
      <c r="N2" s="959"/>
      <c r="O2" s="959"/>
      <c r="P2" s="959"/>
      <c r="Q2" s="960"/>
      <c r="R2" s="957"/>
      <c r="S2" s="950"/>
      <c r="T2" s="961"/>
    </row>
    <row r="3" spans="1:16384" ht="8.1" customHeight="1">
      <c r="A3" s="950"/>
      <c r="B3" s="962"/>
      <c r="C3" s="955"/>
      <c r="D3" s="955"/>
      <c r="E3" s="955"/>
      <c r="F3" s="955"/>
      <c r="G3" s="955"/>
      <c r="H3" s="963"/>
      <c r="I3" s="955"/>
      <c r="J3" s="955"/>
      <c r="K3" s="955"/>
      <c r="L3" s="964"/>
      <c r="M3" s="965"/>
      <c r="N3" s="955"/>
      <c r="O3" s="955"/>
      <c r="P3" s="955"/>
      <c r="Q3" s="964"/>
      <c r="R3" s="966"/>
      <c r="S3" s="950"/>
      <c r="T3" s="967"/>
    </row>
    <row r="4" spans="1:16384" s="979" customFormat="1" ht="25.5">
      <c r="A4" s="950"/>
      <c r="B4" s="968"/>
      <c r="C4" s="969"/>
      <c r="D4" s="970" t="s">
        <v>98</v>
      </c>
      <c r="E4" s="970" t="s">
        <v>99</v>
      </c>
      <c r="F4" s="971" t="s">
        <v>229</v>
      </c>
      <c r="G4" s="971" t="s">
        <v>230</v>
      </c>
      <c r="H4" s="970" t="s">
        <v>100</v>
      </c>
      <c r="I4" s="972" t="s">
        <v>101</v>
      </c>
      <c r="J4" s="973" t="s">
        <v>102</v>
      </c>
      <c r="K4" s="974" t="s">
        <v>103</v>
      </c>
      <c r="L4" s="975" t="s">
        <v>104</v>
      </c>
      <c r="M4" s="976" t="s">
        <v>105</v>
      </c>
      <c r="N4" s="976" t="s">
        <v>106</v>
      </c>
      <c r="O4" s="976" t="s">
        <v>107</v>
      </c>
      <c r="P4" s="976" t="s">
        <v>108</v>
      </c>
      <c r="Q4" s="976" t="s">
        <v>109</v>
      </c>
      <c r="R4" s="977"/>
      <c r="S4" s="950"/>
      <c r="T4" s="978"/>
    </row>
    <row r="5" spans="1:16384" ht="7.5" customHeight="1">
      <c r="A5" s="950"/>
      <c r="B5" s="962"/>
      <c r="C5" s="959"/>
      <c r="D5" s="959"/>
      <c r="E5" s="959"/>
      <c r="F5" s="959"/>
      <c r="G5" s="959"/>
      <c r="H5" s="954"/>
      <c r="I5" s="955"/>
      <c r="J5" s="955"/>
      <c r="K5" s="959"/>
      <c r="L5" s="957"/>
      <c r="M5" s="969"/>
      <c r="N5" s="959"/>
      <c r="O5" s="959"/>
      <c r="P5" s="959"/>
      <c r="Q5" s="957"/>
      <c r="R5" s="980"/>
      <c r="S5" s="950"/>
      <c r="T5" s="967"/>
    </row>
    <row r="6" spans="1:16384" s="979" customFormat="1" ht="51">
      <c r="A6" s="950"/>
      <c r="B6" s="968"/>
      <c r="C6" s="981" t="s">
        <v>110</v>
      </c>
      <c r="D6" s="982" t="s">
        <v>111</v>
      </c>
      <c r="E6" s="983" t="s">
        <v>112</v>
      </c>
      <c r="F6" s="984">
        <v>650</v>
      </c>
      <c r="G6" s="985">
        <v>650</v>
      </c>
      <c r="H6" s="986">
        <v>4.7500000000000001E-2</v>
      </c>
      <c r="I6" s="987" t="s">
        <v>249</v>
      </c>
      <c r="J6" s="988" t="s">
        <v>244</v>
      </c>
      <c r="K6" s="987" t="s">
        <v>252</v>
      </c>
      <c r="L6" s="983" t="s">
        <v>128</v>
      </c>
      <c r="M6" s="989" t="s">
        <v>124</v>
      </c>
      <c r="N6" s="990" t="s">
        <v>231</v>
      </c>
      <c r="O6" s="989" t="s">
        <v>120</v>
      </c>
      <c r="P6" s="989" t="s">
        <v>113</v>
      </c>
      <c r="Q6" s="991" t="s">
        <v>123</v>
      </c>
      <c r="R6" s="992"/>
      <c r="S6" s="950"/>
      <c r="T6" s="978"/>
    </row>
    <row r="7" spans="1:16384" ht="8.1" customHeight="1">
      <c r="A7" s="950"/>
      <c r="B7" s="962"/>
      <c r="C7" s="955"/>
      <c r="D7" s="955"/>
      <c r="E7" s="955"/>
      <c r="F7" s="993"/>
      <c r="G7" s="955"/>
      <c r="H7" s="955"/>
      <c r="I7" s="955"/>
      <c r="J7" s="955"/>
      <c r="K7" s="955"/>
      <c r="L7" s="964"/>
      <c r="M7" s="965"/>
      <c r="N7" s="994"/>
      <c r="O7" s="955"/>
      <c r="P7" s="955"/>
      <c r="Q7" s="964"/>
      <c r="R7" s="966"/>
      <c r="S7" s="950"/>
      <c r="T7" s="967"/>
    </row>
    <row r="8" spans="1:16384" s="979" customFormat="1" ht="51">
      <c r="A8" s="950"/>
      <c r="B8" s="968"/>
      <c r="C8" s="981" t="s">
        <v>110</v>
      </c>
      <c r="D8" s="982" t="s">
        <v>111</v>
      </c>
      <c r="E8" s="983" t="s">
        <v>112</v>
      </c>
      <c r="F8" s="984">
        <v>1000</v>
      </c>
      <c r="G8" s="985">
        <v>1000</v>
      </c>
      <c r="H8" s="986">
        <v>0.04</v>
      </c>
      <c r="I8" s="987" t="s">
        <v>130</v>
      </c>
      <c r="J8" s="988" t="s">
        <v>131</v>
      </c>
      <c r="K8" s="987" t="s">
        <v>132</v>
      </c>
      <c r="L8" s="983" t="s">
        <v>133</v>
      </c>
      <c r="M8" s="989"/>
      <c r="N8" s="990" t="s">
        <v>154</v>
      </c>
      <c r="O8" s="989" t="s">
        <v>120</v>
      </c>
      <c r="P8" s="989" t="s">
        <v>113</v>
      </c>
      <c r="Q8" s="991" t="s">
        <v>123</v>
      </c>
      <c r="R8" s="992"/>
      <c r="S8" s="950"/>
      <c r="T8" s="978"/>
    </row>
    <row r="9" spans="1:16384" ht="8.1" customHeight="1">
      <c r="A9" s="950"/>
      <c r="B9" s="962"/>
      <c r="C9" s="955"/>
      <c r="D9" s="955"/>
      <c r="E9" s="955"/>
      <c r="F9" s="993"/>
      <c r="G9" s="955"/>
      <c r="H9" s="955"/>
      <c r="I9" s="955"/>
      <c r="J9" s="955"/>
      <c r="K9" s="955"/>
      <c r="L9" s="964"/>
      <c r="M9" s="965"/>
      <c r="N9" s="994"/>
      <c r="O9" s="955"/>
      <c r="P9" s="955"/>
      <c r="Q9" s="964"/>
      <c r="R9" s="966"/>
      <c r="S9" s="950"/>
      <c r="T9" s="967"/>
    </row>
    <row r="10" spans="1:16384" s="979" customFormat="1" ht="38.25">
      <c r="A10" s="950"/>
      <c r="B10" s="968"/>
      <c r="C10" s="981" t="s">
        <v>110</v>
      </c>
      <c r="D10" s="982" t="s">
        <v>111</v>
      </c>
      <c r="E10" s="983" t="s">
        <v>112</v>
      </c>
      <c r="F10" s="984">
        <f>850+75</f>
        <v>925</v>
      </c>
      <c r="G10" s="985">
        <f>850+75</f>
        <v>925</v>
      </c>
      <c r="H10" s="986">
        <v>6.5000000000000002E-2</v>
      </c>
      <c r="I10" s="987" t="s">
        <v>138</v>
      </c>
      <c r="J10" s="988" t="s">
        <v>139</v>
      </c>
      <c r="K10" s="987" t="s">
        <v>140</v>
      </c>
      <c r="L10" s="983" t="s">
        <v>141</v>
      </c>
      <c r="M10" s="989" t="s">
        <v>496</v>
      </c>
      <c r="N10" s="990" t="s">
        <v>167</v>
      </c>
      <c r="O10" s="989" t="s">
        <v>120</v>
      </c>
      <c r="P10" s="989" t="s">
        <v>113</v>
      </c>
      <c r="Q10" s="991" t="s">
        <v>123</v>
      </c>
      <c r="R10" s="992"/>
      <c r="S10" s="950"/>
      <c r="T10" s="978"/>
    </row>
    <row r="11" spans="1:16384" ht="8.1" customHeight="1">
      <c r="A11" s="950"/>
      <c r="B11" s="962"/>
      <c r="C11" s="955"/>
      <c r="D11" s="955"/>
      <c r="E11" s="955"/>
      <c r="F11" s="993"/>
      <c r="G11" s="955"/>
      <c r="H11" s="955"/>
      <c r="I11" s="955"/>
      <c r="J11" s="955"/>
      <c r="K11" s="955"/>
      <c r="L11" s="964"/>
      <c r="M11" s="965"/>
      <c r="N11" s="994"/>
      <c r="O11" s="955"/>
      <c r="P11" s="955"/>
      <c r="Q11" s="964"/>
      <c r="R11" s="966"/>
      <c r="S11" s="950"/>
      <c r="T11" s="967"/>
    </row>
    <row r="12" spans="1:16384" s="979" customFormat="1" ht="48.75" customHeight="1">
      <c r="A12" s="950"/>
      <c r="B12" s="968"/>
      <c r="C12" s="981" t="s">
        <v>110</v>
      </c>
      <c r="D12" s="982" t="s">
        <v>111</v>
      </c>
      <c r="E12" s="983" t="s">
        <v>134</v>
      </c>
      <c r="F12" s="984">
        <v>275</v>
      </c>
      <c r="G12" s="985">
        <v>328</v>
      </c>
      <c r="H12" s="986">
        <v>5.7500000000000002E-2</v>
      </c>
      <c r="I12" s="987" t="s">
        <v>125</v>
      </c>
      <c r="J12" s="988" t="s">
        <v>126</v>
      </c>
      <c r="K12" s="987" t="s">
        <v>135</v>
      </c>
      <c r="L12" s="983" t="s">
        <v>136</v>
      </c>
      <c r="M12" s="989" t="s">
        <v>137</v>
      </c>
      <c r="N12" s="990" t="s">
        <v>155</v>
      </c>
      <c r="O12" s="989" t="s">
        <v>120</v>
      </c>
      <c r="P12" s="989" t="s">
        <v>113</v>
      </c>
      <c r="Q12" s="991" t="s">
        <v>123</v>
      </c>
      <c r="R12" s="992"/>
      <c r="S12" s="950"/>
      <c r="T12" s="978"/>
    </row>
    <row r="13" spans="1:16384" ht="8.1" customHeight="1">
      <c r="A13" s="950"/>
      <c r="B13" s="962"/>
      <c r="C13" s="955"/>
      <c r="D13" s="955"/>
      <c r="E13" s="955"/>
      <c r="F13" s="993"/>
      <c r="G13" s="955"/>
      <c r="H13" s="955"/>
      <c r="I13" s="955"/>
      <c r="J13" s="955"/>
      <c r="K13" s="955"/>
      <c r="L13" s="964"/>
      <c r="M13" s="965"/>
      <c r="N13" s="994"/>
      <c r="O13" s="955"/>
      <c r="P13" s="955"/>
      <c r="Q13" s="964"/>
      <c r="R13" s="966"/>
      <c r="S13" s="950"/>
      <c r="T13" s="967"/>
    </row>
    <row r="14" spans="1:16384" s="979" customFormat="1" ht="38.25">
      <c r="A14" s="950"/>
      <c r="B14" s="968"/>
      <c r="C14" s="981" t="s">
        <v>110</v>
      </c>
      <c r="D14" s="982" t="s">
        <v>111</v>
      </c>
      <c r="E14" s="983" t="s">
        <v>112</v>
      </c>
      <c r="F14" s="984">
        <v>1000</v>
      </c>
      <c r="G14" s="985">
        <v>1000</v>
      </c>
      <c r="H14" s="986">
        <v>4.7500000000000001E-2</v>
      </c>
      <c r="I14" s="987" t="s">
        <v>248</v>
      </c>
      <c r="J14" s="988" t="s">
        <v>142</v>
      </c>
      <c r="K14" s="987" t="s">
        <v>143</v>
      </c>
      <c r="L14" s="983" t="s">
        <v>144</v>
      </c>
      <c r="M14" s="989" t="s">
        <v>145</v>
      </c>
      <c r="N14" s="990" t="s">
        <v>156</v>
      </c>
      <c r="O14" s="989" t="s">
        <v>120</v>
      </c>
      <c r="P14" s="989" t="s">
        <v>113</v>
      </c>
      <c r="Q14" s="991" t="s">
        <v>123</v>
      </c>
      <c r="R14" s="992"/>
      <c r="S14" s="950"/>
      <c r="T14" s="978"/>
    </row>
    <row r="15" spans="1:16384" ht="8.1" customHeight="1">
      <c r="A15" s="950"/>
      <c r="B15" s="962"/>
      <c r="C15" s="955"/>
      <c r="D15" s="955"/>
      <c r="E15" s="955"/>
      <c r="F15" s="993"/>
      <c r="G15" s="955"/>
      <c r="H15" s="955"/>
      <c r="I15" s="955"/>
      <c r="J15" s="955"/>
      <c r="K15" s="955"/>
      <c r="L15" s="964"/>
      <c r="M15" s="965"/>
      <c r="N15" s="994"/>
      <c r="O15" s="955"/>
      <c r="P15" s="955"/>
      <c r="Q15" s="964"/>
      <c r="R15" s="966"/>
      <c r="S15" s="950"/>
      <c r="T15" s="967"/>
    </row>
    <row r="16" spans="1:16384" s="979" customFormat="1" ht="51">
      <c r="A16" s="950"/>
      <c r="B16" s="968"/>
      <c r="C16" s="981" t="s">
        <v>110</v>
      </c>
      <c r="D16" s="982" t="s">
        <v>111</v>
      </c>
      <c r="E16" s="983" t="s">
        <v>112</v>
      </c>
      <c r="F16" s="984">
        <v>750</v>
      </c>
      <c r="G16" s="985">
        <f>750</f>
        <v>750</v>
      </c>
      <c r="H16" s="986">
        <v>7.4999999999999997E-2</v>
      </c>
      <c r="I16" s="987" t="s">
        <v>129</v>
      </c>
      <c r="J16" s="988" t="s">
        <v>245</v>
      </c>
      <c r="K16" s="987" t="s">
        <v>146</v>
      </c>
      <c r="L16" s="983" t="s">
        <v>147</v>
      </c>
      <c r="M16" s="989" t="s">
        <v>127</v>
      </c>
      <c r="N16" s="990" t="s">
        <v>168</v>
      </c>
      <c r="O16" s="989" t="s">
        <v>120</v>
      </c>
      <c r="P16" s="989" t="s">
        <v>113</v>
      </c>
      <c r="Q16" s="991" t="s">
        <v>123</v>
      </c>
      <c r="R16" s="992"/>
      <c r="S16" s="950"/>
      <c r="T16" s="978"/>
    </row>
    <row r="17" spans="1:21" ht="8.1" customHeight="1">
      <c r="A17" s="950"/>
      <c r="B17" s="962"/>
      <c r="C17" s="955"/>
      <c r="D17" s="955"/>
      <c r="E17" s="955"/>
      <c r="F17" s="993"/>
      <c r="G17" s="955"/>
      <c r="H17" s="955"/>
      <c r="I17" s="955"/>
      <c r="J17" s="955"/>
      <c r="K17" s="955"/>
      <c r="L17" s="964"/>
      <c r="M17" s="965"/>
      <c r="N17" s="994"/>
      <c r="O17" s="955"/>
      <c r="P17" s="955"/>
      <c r="Q17" s="964"/>
      <c r="R17" s="966"/>
      <c r="S17" s="950"/>
      <c r="T17" s="967"/>
    </row>
    <row r="18" spans="1:21" s="979" customFormat="1" ht="51">
      <c r="A18" s="950"/>
      <c r="B18" s="968"/>
      <c r="C18" s="981" t="s">
        <v>110</v>
      </c>
      <c r="D18" s="982" t="s">
        <v>111</v>
      </c>
      <c r="E18" s="983" t="s">
        <v>134</v>
      </c>
      <c r="F18" s="984">
        <v>250</v>
      </c>
      <c r="G18" s="985">
        <v>290</v>
      </c>
      <c r="H18" s="986">
        <v>0.06</v>
      </c>
      <c r="I18" s="987" t="s">
        <v>249</v>
      </c>
      <c r="J18" s="988" t="s">
        <v>244</v>
      </c>
      <c r="K18" s="987" t="s">
        <v>251</v>
      </c>
      <c r="L18" s="983" t="s">
        <v>148</v>
      </c>
      <c r="M18" s="989" t="s">
        <v>391</v>
      </c>
      <c r="N18" s="990" t="s">
        <v>320</v>
      </c>
      <c r="O18" s="989" t="s">
        <v>120</v>
      </c>
      <c r="P18" s="989" t="s">
        <v>113</v>
      </c>
      <c r="Q18" s="991" t="s">
        <v>123</v>
      </c>
      <c r="R18" s="992"/>
      <c r="S18" s="950"/>
      <c r="T18" s="978"/>
    </row>
    <row r="19" spans="1:21" ht="7.5" customHeight="1">
      <c r="A19" s="950"/>
      <c r="B19" s="962"/>
      <c r="C19" s="955"/>
      <c r="D19" s="955"/>
      <c r="E19" s="955"/>
      <c r="F19" s="993"/>
      <c r="G19" s="955"/>
      <c r="H19" s="955"/>
      <c r="I19" s="955"/>
      <c r="J19" s="955"/>
      <c r="K19" s="955"/>
      <c r="L19" s="964"/>
      <c r="M19" s="965"/>
      <c r="N19" s="994"/>
      <c r="O19" s="955"/>
      <c r="P19" s="955"/>
      <c r="Q19" s="964"/>
      <c r="R19" s="966"/>
      <c r="S19" s="950"/>
      <c r="T19" s="967"/>
    </row>
    <row r="20" spans="1:21" s="979" customFormat="1" ht="51">
      <c r="A20" s="950"/>
      <c r="B20" s="968"/>
      <c r="C20" s="981" t="s">
        <v>110</v>
      </c>
      <c r="D20" s="982" t="s">
        <v>111</v>
      </c>
      <c r="E20" s="983" t="s">
        <v>112</v>
      </c>
      <c r="F20" s="984">
        <v>1000</v>
      </c>
      <c r="G20" s="985">
        <v>1000</v>
      </c>
      <c r="H20" s="986">
        <v>3.7499999999999999E-2</v>
      </c>
      <c r="I20" s="987" t="s">
        <v>334</v>
      </c>
      <c r="J20" s="988" t="s">
        <v>352</v>
      </c>
      <c r="K20" s="987" t="s">
        <v>265</v>
      </c>
      <c r="L20" s="983" t="s">
        <v>202</v>
      </c>
      <c r="M20" s="989" t="s">
        <v>468</v>
      </c>
      <c r="N20" s="990" t="s">
        <v>298</v>
      </c>
      <c r="O20" s="989" t="s">
        <v>120</v>
      </c>
      <c r="P20" s="989" t="s">
        <v>113</v>
      </c>
      <c r="Q20" s="991" t="s">
        <v>123</v>
      </c>
      <c r="R20" s="992"/>
      <c r="S20" s="950"/>
      <c r="T20" s="978"/>
    </row>
    <row r="21" spans="1:21" ht="7.5" customHeight="1">
      <c r="A21" s="950"/>
      <c r="B21" s="962"/>
      <c r="C21" s="955"/>
      <c r="D21" s="955"/>
      <c r="E21" s="955"/>
      <c r="F21" s="993"/>
      <c r="G21" s="955"/>
      <c r="H21" s="955"/>
      <c r="I21" s="955"/>
      <c r="J21" s="955"/>
      <c r="K21" s="955"/>
      <c r="L21" s="964"/>
      <c r="M21" s="965"/>
      <c r="N21" s="994"/>
      <c r="O21" s="955"/>
      <c r="P21" s="955"/>
      <c r="Q21" s="964"/>
      <c r="R21" s="966"/>
      <c r="S21" s="950"/>
      <c r="T21" s="967"/>
    </row>
    <row r="22" spans="1:21" s="979" customFormat="1" ht="51">
      <c r="A22" s="950"/>
      <c r="B22" s="968"/>
      <c r="C22" s="981" t="s">
        <v>110</v>
      </c>
      <c r="D22" s="982" t="s">
        <v>111</v>
      </c>
      <c r="E22" s="983" t="s">
        <v>112</v>
      </c>
      <c r="F22" s="984">
        <v>750</v>
      </c>
      <c r="G22" s="985">
        <v>750</v>
      </c>
      <c r="H22" s="986">
        <v>3.2500000000000001E-2</v>
      </c>
      <c r="I22" s="987" t="s">
        <v>335</v>
      </c>
      <c r="J22" s="988" t="s">
        <v>353</v>
      </c>
      <c r="K22" s="987" t="s">
        <v>336</v>
      </c>
      <c r="L22" s="983" t="s">
        <v>329</v>
      </c>
      <c r="M22" s="989" t="s">
        <v>330</v>
      </c>
      <c r="N22" s="990" t="s">
        <v>331</v>
      </c>
      <c r="O22" s="989" t="s">
        <v>120</v>
      </c>
      <c r="P22" s="989" t="s">
        <v>113</v>
      </c>
      <c r="Q22" s="991" t="s">
        <v>123</v>
      </c>
      <c r="R22" s="992"/>
      <c r="S22" s="950"/>
      <c r="T22" s="978"/>
    </row>
    <row r="23" spans="1:21" ht="7.5" customHeight="1">
      <c r="A23" s="950"/>
      <c r="B23" s="962"/>
      <c r="C23" s="955"/>
      <c r="D23" s="955"/>
      <c r="E23" s="955"/>
      <c r="F23" s="993"/>
      <c r="G23" s="955"/>
      <c r="H23" s="955"/>
      <c r="I23" s="955"/>
      <c r="J23" s="955"/>
      <c r="K23" s="955"/>
      <c r="L23" s="964"/>
      <c r="M23" s="965"/>
      <c r="N23" s="994"/>
      <c r="O23" s="955"/>
      <c r="P23" s="955"/>
      <c r="Q23" s="964"/>
      <c r="R23" s="966"/>
      <c r="S23" s="950"/>
      <c r="T23" s="967"/>
      <c r="U23" s="979"/>
    </row>
    <row r="24" spans="1:21" s="979" customFormat="1" ht="51">
      <c r="A24" s="950"/>
      <c r="B24" s="968"/>
      <c r="C24" s="981" t="s">
        <v>110</v>
      </c>
      <c r="D24" s="982" t="s">
        <v>111</v>
      </c>
      <c r="E24" s="983" t="s">
        <v>112</v>
      </c>
      <c r="F24" s="984">
        <v>500</v>
      </c>
      <c r="G24" s="985">
        <v>500</v>
      </c>
      <c r="H24" s="986">
        <v>4.4999999999999998E-2</v>
      </c>
      <c r="I24" s="987" t="s">
        <v>268</v>
      </c>
      <c r="J24" s="988">
        <v>40820</v>
      </c>
      <c r="K24" s="987" t="s">
        <v>264</v>
      </c>
      <c r="L24" s="983" t="s">
        <v>239</v>
      </c>
      <c r="M24" s="989" t="s">
        <v>500</v>
      </c>
      <c r="N24" s="990" t="s">
        <v>240</v>
      </c>
      <c r="O24" s="989" t="s">
        <v>120</v>
      </c>
      <c r="P24" s="989" t="s">
        <v>113</v>
      </c>
      <c r="Q24" s="991" t="s">
        <v>123</v>
      </c>
      <c r="R24" s="992"/>
      <c r="S24" s="950"/>
      <c r="T24" s="978"/>
    </row>
    <row r="25" spans="1:21" ht="7.5" customHeight="1">
      <c r="A25" s="950"/>
      <c r="B25" s="962"/>
      <c r="C25" s="955"/>
      <c r="D25" s="955"/>
      <c r="E25" s="955"/>
      <c r="F25" s="993"/>
      <c r="G25" s="955"/>
      <c r="H25" s="955"/>
      <c r="I25" s="955"/>
      <c r="J25" s="955"/>
      <c r="K25" s="955"/>
      <c r="L25" s="964"/>
      <c r="M25" s="965"/>
      <c r="N25" s="994"/>
      <c r="O25" s="955"/>
      <c r="P25" s="955"/>
      <c r="Q25" s="964"/>
      <c r="R25" s="966"/>
      <c r="S25" s="950"/>
      <c r="T25" s="967"/>
      <c r="U25" s="979"/>
    </row>
    <row r="26" spans="1:21" s="979" customFormat="1" ht="51">
      <c r="A26" s="950"/>
      <c r="B26" s="968"/>
      <c r="C26" s="981" t="s">
        <v>110</v>
      </c>
      <c r="D26" s="982" t="s">
        <v>111</v>
      </c>
      <c r="E26" s="983" t="s">
        <v>112</v>
      </c>
      <c r="F26" s="984">
        <v>750</v>
      </c>
      <c r="G26" s="985">
        <v>750</v>
      </c>
      <c r="H26" s="986">
        <v>4.2500000000000003E-2</v>
      </c>
      <c r="I26" s="987" t="s">
        <v>285</v>
      </c>
      <c r="J26" s="988" t="s">
        <v>286</v>
      </c>
      <c r="K26" s="987" t="s">
        <v>287</v>
      </c>
      <c r="L26" s="983" t="s">
        <v>288</v>
      </c>
      <c r="M26" s="989" t="s">
        <v>289</v>
      </c>
      <c r="N26" s="990" t="s">
        <v>290</v>
      </c>
      <c r="O26" s="989" t="s">
        <v>120</v>
      </c>
      <c r="P26" s="989" t="s">
        <v>113</v>
      </c>
      <c r="Q26" s="991" t="s">
        <v>123</v>
      </c>
      <c r="R26" s="992"/>
      <c r="S26" s="950"/>
      <c r="T26" s="978"/>
    </row>
    <row r="27" spans="1:21" ht="7.5" customHeight="1">
      <c r="A27" s="950"/>
      <c r="B27" s="962"/>
      <c r="C27" s="955"/>
      <c r="D27" s="955"/>
      <c r="E27" s="955"/>
      <c r="F27" s="993"/>
      <c r="G27" s="955"/>
      <c r="H27" s="955"/>
      <c r="I27" s="955"/>
      <c r="J27" s="955"/>
      <c r="K27" s="955"/>
      <c r="L27" s="964"/>
      <c r="M27" s="965"/>
      <c r="N27" s="994"/>
      <c r="O27" s="955"/>
      <c r="P27" s="955"/>
      <c r="Q27" s="964"/>
      <c r="R27" s="966"/>
      <c r="S27" s="950"/>
      <c r="T27" s="967"/>
      <c r="U27" s="979"/>
    </row>
    <row r="28" spans="1:21" s="979" customFormat="1" ht="51">
      <c r="A28" s="950"/>
      <c r="B28" s="968"/>
      <c r="C28" s="981" t="s">
        <v>110</v>
      </c>
      <c r="D28" s="982" t="s">
        <v>111</v>
      </c>
      <c r="E28" s="983" t="s">
        <v>112</v>
      </c>
      <c r="F28" s="984">
        <v>700</v>
      </c>
      <c r="G28" s="985">
        <v>700</v>
      </c>
      <c r="H28" s="986">
        <v>5.6250000000000001E-2</v>
      </c>
      <c r="I28" s="987" t="s">
        <v>267</v>
      </c>
      <c r="J28" s="988" t="s">
        <v>246</v>
      </c>
      <c r="K28" s="987" t="s">
        <v>250</v>
      </c>
      <c r="L28" s="983" t="s">
        <v>164</v>
      </c>
      <c r="M28" s="989" t="s">
        <v>469</v>
      </c>
      <c r="N28" s="990" t="s">
        <v>165</v>
      </c>
      <c r="O28" s="989" t="s">
        <v>120</v>
      </c>
      <c r="P28" s="989" t="s">
        <v>113</v>
      </c>
      <c r="Q28" s="991" t="s">
        <v>123</v>
      </c>
      <c r="R28" s="992"/>
      <c r="S28" s="950"/>
      <c r="T28" s="978"/>
    </row>
    <row r="29" spans="1:21" ht="7.5" customHeight="1">
      <c r="A29" s="950"/>
      <c r="B29" s="962"/>
      <c r="C29" s="955"/>
      <c r="D29" s="955"/>
      <c r="E29" s="955"/>
      <c r="F29" s="993"/>
      <c r="G29" s="955"/>
      <c r="H29" s="955"/>
      <c r="I29" s="955"/>
      <c r="J29" s="955"/>
      <c r="K29" s="955"/>
      <c r="L29" s="964"/>
      <c r="M29" s="965"/>
      <c r="N29" s="994"/>
      <c r="O29" s="955"/>
      <c r="P29" s="955"/>
      <c r="Q29" s="964"/>
      <c r="R29" s="966"/>
      <c r="S29" s="950"/>
      <c r="T29" s="967"/>
      <c r="U29" s="979"/>
    </row>
    <row r="30" spans="1:21" s="979" customFormat="1" ht="38.25">
      <c r="A30" s="950"/>
      <c r="B30" s="968"/>
      <c r="C30" s="981" t="s">
        <v>110</v>
      </c>
      <c r="D30" s="982" t="s">
        <v>111</v>
      </c>
      <c r="E30" s="983" t="s">
        <v>134</v>
      </c>
      <c r="F30" s="984">
        <v>400</v>
      </c>
      <c r="G30" s="985">
        <v>467</v>
      </c>
      <c r="H30" s="986">
        <v>0.05</v>
      </c>
      <c r="I30" s="987" t="s">
        <v>266</v>
      </c>
      <c r="J30" s="988" t="s">
        <v>258</v>
      </c>
      <c r="K30" s="987" t="s">
        <v>263</v>
      </c>
      <c r="L30" s="983" t="s">
        <v>259</v>
      </c>
      <c r="M30" s="989" t="s">
        <v>390</v>
      </c>
      <c r="N30" s="990" t="s">
        <v>260</v>
      </c>
      <c r="O30" s="989" t="s">
        <v>120</v>
      </c>
      <c r="P30" s="989" t="s">
        <v>113</v>
      </c>
      <c r="Q30" s="991" t="s">
        <v>123</v>
      </c>
      <c r="R30" s="992"/>
      <c r="S30" s="950"/>
      <c r="T30" s="978"/>
    </row>
    <row r="31" spans="1:21" ht="7.5" customHeight="1">
      <c r="A31" s="950"/>
      <c r="B31" s="962"/>
      <c r="C31" s="955"/>
      <c r="D31" s="955"/>
      <c r="E31" s="955"/>
      <c r="F31" s="993"/>
      <c r="G31" s="955"/>
      <c r="H31" s="955"/>
      <c r="I31" s="955"/>
      <c r="J31" s="955"/>
      <c r="K31" s="955"/>
      <c r="L31" s="964"/>
      <c r="M31" s="965"/>
      <c r="N31" s="994"/>
      <c r="O31" s="955"/>
      <c r="P31" s="955"/>
      <c r="Q31" s="964"/>
      <c r="R31" s="966"/>
      <c r="S31" s="950"/>
      <c r="T31" s="967"/>
    </row>
    <row r="32" spans="1:21" s="979" customFormat="1" ht="51">
      <c r="A32" s="950"/>
      <c r="B32" s="968"/>
      <c r="C32" s="981" t="s">
        <v>110</v>
      </c>
      <c r="D32" s="982" t="s">
        <v>111</v>
      </c>
      <c r="E32" s="983" t="s">
        <v>134</v>
      </c>
      <c r="F32" s="984">
        <v>850</v>
      </c>
      <c r="G32" s="985">
        <v>972</v>
      </c>
      <c r="H32" s="986">
        <v>5.7500000000000002E-2</v>
      </c>
      <c r="I32" s="987" t="s">
        <v>261</v>
      </c>
      <c r="J32" s="988" t="s">
        <v>247</v>
      </c>
      <c r="K32" s="987" t="s">
        <v>262</v>
      </c>
      <c r="L32" s="983" t="s">
        <v>166</v>
      </c>
      <c r="M32" s="989" t="s">
        <v>501</v>
      </c>
      <c r="N32" s="990" t="s">
        <v>253</v>
      </c>
      <c r="O32" s="989" t="s">
        <v>120</v>
      </c>
      <c r="P32" s="989" t="s">
        <v>113</v>
      </c>
      <c r="Q32" s="991" t="s">
        <v>123</v>
      </c>
      <c r="R32" s="992"/>
      <c r="S32" s="950"/>
      <c r="T32" s="978"/>
    </row>
    <row r="33" spans="1:21" ht="7.5" customHeight="1">
      <c r="A33" s="950"/>
      <c r="B33" s="962"/>
      <c r="C33" s="955"/>
      <c r="D33" s="955"/>
      <c r="E33" s="955"/>
      <c r="F33" s="993"/>
      <c r="G33" s="955"/>
      <c r="H33" s="955"/>
      <c r="I33" s="955"/>
      <c r="J33" s="955"/>
      <c r="K33" s="955"/>
      <c r="L33" s="964"/>
      <c r="M33" s="965"/>
      <c r="N33" s="994"/>
      <c r="O33" s="955"/>
      <c r="P33" s="955"/>
      <c r="Q33" s="964"/>
      <c r="R33" s="966"/>
      <c r="S33" s="950"/>
      <c r="T33" s="967"/>
    </row>
    <row r="34" spans="1:21" s="979" customFormat="1" ht="38.25">
      <c r="A34" s="950"/>
      <c r="B34" s="968"/>
      <c r="C34" s="995" t="s">
        <v>114</v>
      </c>
      <c r="D34" s="982" t="s">
        <v>115</v>
      </c>
      <c r="E34" s="983" t="s">
        <v>116</v>
      </c>
      <c r="F34" s="996">
        <v>1000</v>
      </c>
      <c r="G34" s="989">
        <v>756</v>
      </c>
      <c r="H34" s="986">
        <v>8.3750000000000005E-2</v>
      </c>
      <c r="I34" s="997" t="s">
        <v>117</v>
      </c>
      <c r="J34" s="998" t="s">
        <v>118</v>
      </c>
      <c r="K34" s="997" t="s">
        <v>149</v>
      </c>
      <c r="L34" s="983" t="s">
        <v>150</v>
      </c>
      <c r="M34" s="989" t="s">
        <v>257</v>
      </c>
      <c r="N34" s="990" t="s">
        <v>119</v>
      </c>
      <c r="O34" s="989" t="s">
        <v>120</v>
      </c>
      <c r="P34" s="989" t="s">
        <v>121</v>
      </c>
      <c r="Q34" s="991" t="s">
        <v>122</v>
      </c>
      <c r="R34" s="992"/>
      <c r="S34" s="950"/>
      <c r="T34" s="978"/>
    </row>
    <row r="35" spans="1:21" ht="8.1" customHeight="1">
      <c r="A35" s="950"/>
      <c r="B35" s="962"/>
      <c r="C35" s="955"/>
      <c r="D35" s="955"/>
      <c r="E35" s="955"/>
      <c r="F35" s="993"/>
      <c r="G35" s="955"/>
      <c r="H35" s="963"/>
      <c r="I35" s="955"/>
      <c r="J35" s="955"/>
      <c r="K35" s="955"/>
      <c r="L35" s="964"/>
      <c r="M35" s="965"/>
      <c r="N35" s="955"/>
      <c r="O35" s="955"/>
      <c r="P35" s="955"/>
      <c r="Q35" s="964"/>
      <c r="R35" s="966"/>
      <c r="S35" s="950"/>
      <c r="T35" s="967"/>
    </row>
    <row r="36" spans="1:21" ht="14.25">
      <c r="A36" s="950"/>
      <c r="B36" s="962"/>
      <c r="C36" s="999" t="s">
        <v>389</v>
      </c>
      <c r="D36" s="1000"/>
      <c r="E36" s="1001"/>
      <c r="F36" s="1002"/>
      <c r="G36" s="1003">
        <f>SUM(G6:G34)</f>
        <v>10838</v>
      </c>
      <c r="H36" s="1004"/>
      <c r="I36" s="1005"/>
      <c r="J36" s="1006"/>
      <c r="K36" s="1005"/>
      <c r="L36" s="1007"/>
      <c r="M36" s="1008"/>
      <c r="N36" s="1009"/>
      <c r="O36" s="1009"/>
      <c r="P36" s="1009"/>
      <c r="Q36" s="1007"/>
      <c r="R36" s="1010"/>
      <c r="S36" s="950"/>
      <c r="T36" s="961"/>
    </row>
    <row r="37" spans="1:21" ht="14.25">
      <c r="A37" s="950"/>
      <c r="B37" s="962"/>
      <c r="C37" s="1011"/>
      <c r="D37" s="1012"/>
      <c r="E37" s="1013"/>
      <c r="F37" s="1014"/>
      <c r="G37" s="1015"/>
      <c r="H37" s="1004"/>
      <c r="I37" s="1005"/>
      <c r="J37" s="1006"/>
      <c r="K37" s="1005"/>
      <c r="L37" s="1007"/>
      <c r="M37" s="1008"/>
      <c r="N37" s="1009"/>
      <c r="O37" s="1009"/>
      <c r="P37" s="1009"/>
      <c r="Q37" s="1007"/>
      <c r="R37" s="1010"/>
      <c r="S37" s="950"/>
      <c r="T37" s="961"/>
    </row>
    <row r="38" spans="1:21" s="979" customFormat="1" ht="38.25">
      <c r="A38" s="950"/>
      <c r="B38" s="968"/>
      <c r="C38" s="995" t="s">
        <v>354</v>
      </c>
      <c r="D38" s="982" t="s">
        <v>115</v>
      </c>
      <c r="E38" s="983" t="s">
        <v>112</v>
      </c>
      <c r="F38" s="996">
        <v>1100</v>
      </c>
      <c r="G38" s="989">
        <v>1100</v>
      </c>
      <c r="H38" s="986">
        <v>6.1249999999999999E-2</v>
      </c>
      <c r="I38" s="997" t="s">
        <v>355</v>
      </c>
      <c r="J38" s="998" t="s">
        <v>356</v>
      </c>
      <c r="K38" s="997" t="s">
        <v>357</v>
      </c>
      <c r="L38" s="983" t="s">
        <v>358</v>
      </c>
      <c r="M38" s="989" t="s">
        <v>359</v>
      </c>
      <c r="N38" s="990" t="s">
        <v>360</v>
      </c>
      <c r="O38" s="989" t="s">
        <v>120</v>
      </c>
      <c r="P38" s="989" t="s">
        <v>113</v>
      </c>
      <c r="Q38" s="991" t="s">
        <v>123</v>
      </c>
      <c r="R38" s="992"/>
      <c r="S38" s="950"/>
      <c r="T38" s="978"/>
    </row>
    <row r="39" spans="1:21" ht="7.5" customHeight="1">
      <c r="A39" s="950"/>
      <c r="B39" s="962"/>
      <c r="C39" s="955"/>
      <c r="D39" s="955"/>
      <c r="E39" s="955"/>
      <c r="F39" s="993"/>
      <c r="G39" s="955"/>
      <c r="H39" s="963"/>
      <c r="I39" s="955"/>
      <c r="J39" s="955"/>
      <c r="K39" s="955"/>
      <c r="L39" s="964"/>
      <c r="M39" s="965"/>
      <c r="N39" s="955"/>
      <c r="O39" s="955"/>
      <c r="P39" s="955"/>
      <c r="Q39" s="964"/>
      <c r="R39" s="966"/>
      <c r="S39" s="950"/>
      <c r="T39" s="967"/>
      <c r="U39" s="979"/>
    </row>
    <row r="40" spans="1:21" s="979" customFormat="1" ht="38.25">
      <c r="A40" s="950"/>
      <c r="B40" s="968"/>
      <c r="C40" s="995" t="s">
        <v>354</v>
      </c>
      <c r="D40" s="982" t="s">
        <v>115</v>
      </c>
      <c r="E40" s="983" t="s">
        <v>134</v>
      </c>
      <c r="F40" s="996">
        <v>400</v>
      </c>
      <c r="G40" s="989">
        <v>460</v>
      </c>
      <c r="H40" s="986">
        <v>6.8750000000000006E-2</v>
      </c>
      <c r="I40" s="997" t="s">
        <v>355</v>
      </c>
      <c r="J40" s="998" t="s">
        <v>356</v>
      </c>
      <c r="K40" s="997" t="s">
        <v>361</v>
      </c>
      <c r="L40" s="983" t="s">
        <v>362</v>
      </c>
      <c r="M40" s="989" t="s">
        <v>363</v>
      </c>
      <c r="N40" s="990" t="s">
        <v>360</v>
      </c>
      <c r="O40" s="989" t="s">
        <v>120</v>
      </c>
      <c r="P40" s="989" t="s">
        <v>113</v>
      </c>
      <c r="Q40" s="991" t="s">
        <v>123</v>
      </c>
      <c r="R40" s="992"/>
      <c r="S40" s="950"/>
      <c r="T40" s="978"/>
    </row>
    <row r="41" spans="1:21" ht="7.5" customHeight="1">
      <c r="A41" s="950"/>
      <c r="B41" s="962"/>
      <c r="C41" s="955"/>
      <c r="D41" s="955"/>
      <c r="E41" s="955"/>
      <c r="F41" s="993"/>
      <c r="G41" s="955"/>
      <c r="H41" s="963"/>
      <c r="I41" s="955"/>
      <c r="J41" s="955"/>
      <c r="K41" s="955"/>
      <c r="L41" s="964"/>
      <c r="M41" s="965"/>
      <c r="N41" s="955"/>
      <c r="O41" s="955"/>
      <c r="P41" s="955"/>
      <c r="Q41" s="964"/>
      <c r="R41" s="966"/>
      <c r="S41" s="950"/>
      <c r="T41" s="967"/>
    </row>
    <row r="42" spans="1:21" s="979" customFormat="1" ht="38.25">
      <c r="A42" s="950"/>
      <c r="B42" s="968"/>
      <c r="C42" s="995" t="s">
        <v>354</v>
      </c>
      <c r="D42" s="982" t="s">
        <v>115</v>
      </c>
      <c r="E42" s="983" t="s">
        <v>116</v>
      </c>
      <c r="F42" s="996">
        <v>600</v>
      </c>
      <c r="G42" s="989">
        <v>465</v>
      </c>
      <c r="H42" s="986">
        <v>7.0000000000000007E-2</v>
      </c>
      <c r="I42" s="997" t="s">
        <v>364</v>
      </c>
      <c r="J42" s="998" t="s">
        <v>365</v>
      </c>
      <c r="K42" s="997" t="s">
        <v>366</v>
      </c>
      <c r="L42" s="983" t="s">
        <v>367</v>
      </c>
      <c r="M42" s="989" t="s">
        <v>368</v>
      </c>
      <c r="N42" s="990" t="s">
        <v>360</v>
      </c>
      <c r="O42" s="989" t="s">
        <v>120</v>
      </c>
      <c r="P42" s="989" t="s">
        <v>113</v>
      </c>
      <c r="Q42" s="991" t="s">
        <v>122</v>
      </c>
      <c r="R42" s="992"/>
      <c r="S42" s="950"/>
      <c r="T42" s="978"/>
    </row>
    <row r="43" spans="1:21" ht="8.1" customHeight="1">
      <c r="A43" s="950"/>
      <c r="B43" s="962"/>
      <c r="C43" s="955"/>
      <c r="D43" s="955"/>
      <c r="E43" s="955"/>
      <c r="F43" s="955"/>
      <c r="G43" s="955"/>
      <c r="H43" s="963"/>
      <c r="I43" s="955"/>
      <c r="J43" s="955"/>
      <c r="K43" s="955"/>
      <c r="L43" s="964"/>
      <c r="M43" s="965"/>
      <c r="N43" s="955"/>
      <c r="O43" s="955"/>
      <c r="P43" s="955"/>
      <c r="Q43" s="964"/>
      <c r="R43" s="966"/>
      <c r="S43" s="950"/>
      <c r="T43" s="967"/>
    </row>
    <row r="44" spans="1:21" ht="14.25">
      <c r="A44" s="950"/>
      <c r="B44" s="962"/>
      <c r="C44" s="999" t="s">
        <v>369</v>
      </c>
      <c r="D44" s="1000"/>
      <c r="E44" s="1001"/>
      <c r="F44" s="1016"/>
      <c r="G44" s="1003">
        <f>SUM(G38:G42)</f>
        <v>2025</v>
      </c>
      <c r="H44" s="1004"/>
      <c r="I44" s="1005"/>
      <c r="J44" s="1006"/>
      <c r="K44" s="1005"/>
      <c r="L44" s="1007"/>
      <c r="M44" s="1008"/>
      <c r="N44" s="1009"/>
      <c r="O44" s="1009"/>
      <c r="P44" s="1009"/>
      <c r="Q44" s="1007"/>
      <c r="R44" s="1010"/>
      <c r="S44" s="950"/>
      <c r="T44" s="961"/>
    </row>
    <row r="45" spans="1:21" ht="14.25">
      <c r="A45" s="950"/>
      <c r="B45" s="962"/>
      <c r="C45" s="1011"/>
      <c r="D45" s="1012"/>
      <c r="E45" s="1013"/>
      <c r="F45" s="1015"/>
      <c r="G45" s="1015"/>
      <c r="H45" s="1004"/>
      <c r="I45" s="1005"/>
      <c r="J45" s="1006"/>
      <c r="K45" s="1005"/>
      <c r="L45" s="1007"/>
      <c r="M45" s="1008"/>
      <c r="N45" s="1009"/>
      <c r="O45" s="1009"/>
      <c r="P45" s="1009"/>
      <c r="Q45" s="1007"/>
      <c r="R45" s="1010"/>
      <c r="S45" s="950"/>
      <c r="T45" s="961"/>
    </row>
    <row r="46" spans="1:21" ht="14.25">
      <c r="A46" s="950"/>
      <c r="B46" s="962"/>
      <c r="C46" s="999" t="s">
        <v>318</v>
      </c>
      <c r="D46" s="1000"/>
      <c r="E46" s="1001"/>
      <c r="F46" s="1016"/>
      <c r="G46" s="1003">
        <f>+G44+G36</f>
        <v>12863</v>
      </c>
      <c r="H46" s="1004"/>
      <c r="I46" s="1005"/>
      <c r="J46" s="1006"/>
      <c r="K46" s="1005"/>
      <c r="L46" s="1007"/>
      <c r="M46" s="1008"/>
      <c r="N46" s="1009"/>
      <c r="O46" s="1009"/>
      <c r="P46" s="1009"/>
      <c r="Q46" s="1007"/>
      <c r="R46" s="1010"/>
      <c r="S46" s="950"/>
      <c r="T46" s="961"/>
    </row>
    <row r="47" spans="1:21" s="1030" customFormat="1" ht="14.25">
      <c r="A47" s="950"/>
      <c r="B47" s="1017"/>
      <c r="C47" s="1018"/>
      <c r="D47" s="1019"/>
      <c r="E47" s="1020"/>
      <c r="F47" s="1021"/>
      <c r="G47" s="1021"/>
      <c r="H47" s="1022"/>
      <c r="I47" s="1023"/>
      <c r="J47" s="1024"/>
      <c r="K47" s="1023"/>
      <c r="L47" s="1025"/>
      <c r="M47" s="1026"/>
      <c r="N47" s="1027"/>
      <c r="O47" s="1027"/>
      <c r="P47" s="1027"/>
      <c r="Q47" s="1025"/>
      <c r="R47" s="1028"/>
      <c r="S47" s="950"/>
      <c r="T47" s="1029"/>
    </row>
    <row r="48" spans="1:21" ht="8.1" customHeight="1">
      <c r="A48" s="950"/>
      <c r="B48" s="962"/>
      <c r="C48" s="955"/>
      <c r="D48" s="955"/>
      <c r="E48" s="955"/>
      <c r="F48" s="955"/>
      <c r="G48" s="955"/>
      <c r="H48" s="963"/>
      <c r="I48" s="955"/>
      <c r="J48" s="955"/>
      <c r="K48" s="955"/>
      <c r="L48" s="964"/>
      <c r="M48" s="965"/>
      <c r="N48" s="955"/>
      <c r="O48" s="955"/>
      <c r="P48" s="955"/>
      <c r="Q48" s="964"/>
      <c r="R48" s="966"/>
      <c r="S48" s="950"/>
      <c r="T48" s="967"/>
    </row>
    <row r="49" spans="1:16384" s="273" customFormat="1" ht="9" customHeight="1">
      <c r="A49" s="950"/>
      <c r="B49" s="950"/>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950"/>
      <c r="BR49" s="950"/>
      <c r="BS49" s="950"/>
      <c r="BT49" s="950"/>
      <c r="BU49" s="950"/>
      <c r="BV49" s="950"/>
      <c r="BW49" s="950"/>
      <c r="BX49" s="950"/>
      <c r="BY49" s="950"/>
      <c r="BZ49" s="950"/>
      <c r="CA49" s="950"/>
      <c r="CB49" s="950"/>
      <c r="CC49" s="950"/>
      <c r="CD49" s="950"/>
      <c r="CE49" s="950"/>
      <c r="CF49" s="950"/>
      <c r="CG49" s="950"/>
      <c r="CH49" s="950"/>
      <c r="CI49" s="950"/>
      <c r="CJ49" s="950"/>
      <c r="CK49" s="950"/>
      <c r="CL49" s="950"/>
      <c r="CM49" s="950"/>
      <c r="CN49" s="950"/>
      <c r="CO49" s="950"/>
      <c r="CP49" s="950"/>
      <c r="CQ49" s="950"/>
      <c r="CR49" s="950"/>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950"/>
      <c r="EV49" s="950"/>
      <c r="EW49" s="950"/>
      <c r="EX49" s="950"/>
      <c r="EY49" s="950"/>
      <c r="EZ49" s="950"/>
      <c r="FA49" s="950"/>
      <c r="FB49" s="950"/>
      <c r="FC49" s="950"/>
      <c r="FD49" s="950"/>
      <c r="FE49" s="950"/>
      <c r="FF49" s="950"/>
      <c r="FG49" s="950"/>
      <c r="FH49" s="950"/>
      <c r="FI49" s="950"/>
      <c r="FJ49" s="950"/>
      <c r="FK49" s="950"/>
      <c r="FL49" s="950"/>
      <c r="FM49" s="950"/>
      <c r="FN49" s="950"/>
      <c r="FO49" s="950"/>
      <c r="FP49" s="950"/>
      <c r="FQ49" s="950"/>
      <c r="FR49" s="950"/>
      <c r="FS49" s="950"/>
      <c r="FT49" s="950"/>
      <c r="FU49" s="950"/>
      <c r="FV49" s="950"/>
      <c r="FW49" s="950"/>
      <c r="FX49" s="950"/>
      <c r="FY49" s="950"/>
      <c r="FZ49" s="950"/>
      <c r="GA49" s="950"/>
      <c r="GB49" s="950"/>
      <c r="GC49" s="950"/>
      <c r="GD49" s="950"/>
      <c r="GE49" s="950"/>
      <c r="GF49" s="950"/>
      <c r="GG49" s="950"/>
      <c r="GH49" s="950"/>
      <c r="GI49" s="950"/>
      <c r="GJ49" s="950"/>
      <c r="GK49" s="950"/>
      <c r="GL49" s="950"/>
      <c r="GM49" s="950"/>
      <c r="GN49" s="950"/>
      <c r="GO49" s="950"/>
      <c r="GP49" s="950"/>
      <c r="GQ49" s="950"/>
      <c r="GR49" s="950"/>
      <c r="GS49" s="950"/>
      <c r="GT49" s="950"/>
      <c r="GU49" s="950"/>
      <c r="GV49" s="950"/>
      <c r="GW49" s="950"/>
      <c r="GX49" s="950"/>
      <c r="GY49" s="950"/>
      <c r="GZ49" s="950"/>
      <c r="HA49" s="950"/>
      <c r="HB49" s="950"/>
      <c r="HC49" s="950"/>
      <c r="HD49" s="950"/>
      <c r="HE49" s="950"/>
      <c r="HF49" s="950"/>
      <c r="HG49" s="950"/>
      <c r="HH49" s="950"/>
      <c r="HI49" s="950"/>
      <c r="HJ49" s="950"/>
      <c r="HK49" s="950"/>
      <c r="HL49" s="950"/>
      <c r="HM49" s="950"/>
      <c r="HN49" s="950"/>
      <c r="HO49" s="950"/>
      <c r="HP49" s="950"/>
      <c r="HQ49" s="950"/>
      <c r="HR49" s="950"/>
      <c r="HS49" s="950"/>
      <c r="HT49" s="950"/>
      <c r="HU49" s="950"/>
      <c r="HV49" s="950"/>
      <c r="HW49" s="950"/>
      <c r="HX49" s="950"/>
      <c r="HY49" s="950"/>
      <c r="HZ49" s="950"/>
      <c r="IA49" s="950"/>
      <c r="IB49" s="950"/>
      <c r="IC49" s="950"/>
      <c r="ID49" s="950"/>
      <c r="IE49" s="950"/>
      <c r="IF49" s="950"/>
      <c r="IG49" s="950"/>
      <c r="IH49" s="950"/>
      <c r="II49" s="950"/>
      <c r="IJ49" s="950"/>
      <c r="IK49" s="950"/>
      <c r="IL49" s="950"/>
      <c r="IM49" s="950"/>
      <c r="IN49" s="950"/>
      <c r="IO49" s="950"/>
      <c r="IP49" s="950"/>
      <c r="IQ49" s="950"/>
      <c r="IR49" s="950"/>
      <c r="IS49" s="950"/>
      <c r="IT49" s="950"/>
      <c r="IU49" s="950"/>
      <c r="IV49" s="950"/>
      <c r="IW49" s="950"/>
      <c r="IX49" s="950"/>
      <c r="IY49" s="950"/>
      <c r="IZ49" s="950"/>
      <c r="JA49" s="950"/>
      <c r="JB49" s="950"/>
      <c r="JC49" s="950"/>
      <c r="JD49" s="950"/>
      <c r="JE49" s="950"/>
      <c r="JF49" s="950"/>
      <c r="JG49" s="950"/>
      <c r="JH49" s="950"/>
      <c r="JI49" s="950"/>
      <c r="JJ49" s="950"/>
      <c r="JK49" s="950"/>
      <c r="JL49" s="950"/>
      <c r="JM49" s="950"/>
      <c r="JN49" s="950"/>
      <c r="JO49" s="950"/>
      <c r="JP49" s="950"/>
      <c r="JQ49" s="950"/>
      <c r="JR49" s="950"/>
      <c r="JS49" s="950"/>
      <c r="JT49" s="950"/>
      <c r="JU49" s="950"/>
      <c r="JV49" s="950"/>
      <c r="JW49" s="950"/>
      <c r="JX49" s="950"/>
      <c r="JY49" s="950"/>
      <c r="JZ49" s="950"/>
      <c r="KA49" s="950"/>
      <c r="KB49" s="950"/>
      <c r="KC49" s="950"/>
      <c r="KD49" s="950"/>
      <c r="KE49" s="950"/>
      <c r="KF49" s="950"/>
      <c r="KG49" s="950"/>
      <c r="KH49" s="950"/>
      <c r="KI49" s="950"/>
      <c r="KJ49" s="950"/>
      <c r="KK49" s="950"/>
      <c r="KL49" s="950"/>
      <c r="KM49" s="950"/>
      <c r="KN49" s="950"/>
      <c r="KO49" s="950"/>
      <c r="KP49" s="950"/>
      <c r="KQ49" s="950"/>
      <c r="KR49" s="950"/>
      <c r="KS49" s="950"/>
      <c r="KT49" s="950"/>
      <c r="KU49" s="950"/>
      <c r="KV49" s="950"/>
      <c r="KW49" s="950"/>
      <c r="KX49" s="950"/>
      <c r="KY49" s="950"/>
      <c r="KZ49" s="950"/>
      <c r="LA49" s="950"/>
      <c r="LB49" s="950"/>
      <c r="LC49" s="950"/>
      <c r="LD49" s="950"/>
      <c r="LE49" s="950"/>
      <c r="LF49" s="950"/>
      <c r="LG49" s="950"/>
      <c r="LH49" s="950"/>
      <c r="LI49" s="950"/>
      <c r="LJ49" s="950"/>
      <c r="LK49" s="950"/>
      <c r="LL49" s="950"/>
      <c r="LM49" s="950"/>
      <c r="LN49" s="950"/>
      <c r="LO49" s="950"/>
      <c r="LP49" s="950"/>
      <c r="LQ49" s="950"/>
      <c r="LR49" s="950"/>
      <c r="LS49" s="950"/>
      <c r="LT49" s="950"/>
      <c r="LU49" s="950"/>
      <c r="LV49" s="950"/>
      <c r="LW49" s="950"/>
      <c r="LX49" s="950"/>
      <c r="LY49" s="950"/>
      <c r="LZ49" s="950"/>
      <c r="MA49" s="950"/>
      <c r="MB49" s="950"/>
      <c r="MC49" s="950"/>
      <c r="MD49" s="950"/>
      <c r="ME49" s="950"/>
      <c r="MF49" s="950"/>
      <c r="MG49" s="950"/>
      <c r="MH49" s="950"/>
      <c r="MI49" s="950"/>
      <c r="MJ49" s="950"/>
      <c r="MK49" s="950"/>
      <c r="ML49" s="950"/>
      <c r="MM49" s="950"/>
      <c r="MN49" s="950"/>
      <c r="MO49" s="950"/>
      <c r="MP49" s="950"/>
      <c r="MQ49" s="950"/>
      <c r="MR49" s="950"/>
      <c r="MS49" s="950"/>
      <c r="MT49" s="950"/>
      <c r="MU49" s="950"/>
      <c r="MV49" s="950"/>
      <c r="MW49" s="950"/>
      <c r="MX49" s="950"/>
      <c r="MY49" s="950"/>
      <c r="MZ49" s="950"/>
      <c r="NA49" s="950"/>
      <c r="NB49" s="950"/>
      <c r="NC49" s="950"/>
      <c r="ND49" s="950"/>
      <c r="NE49" s="950"/>
      <c r="NF49" s="950"/>
      <c r="NG49" s="950"/>
      <c r="NH49" s="950"/>
      <c r="NI49" s="950"/>
      <c r="NJ49" s="950"/>
      <c r="NK49" s="950"/>
      <c r="NL49" s="950"/>
      <c r="NM49" s="950"/>
      <c r="NN49" s="950"/>
      <c r="NO49" s="950"/>
      <c r="NP49" s="950"/>
      <c r="NQ49" s="950"/>
      <c r="NR49" s="950"/>
      <c r="NS49" s="950"/>
      <c r="NT49" s="950"/>
      <c r="NU49" s="950"/>
      <c r="NV49" s="950"/>
      <c r="NW49" s="950"/>
      <c r="NX49" s="950"/>
      <c r="NY49" s="950"/>
      <c r="NZ49" s="950"/>
      <c r="OA49" s="950"/>
      <c r="OB49" s="950"/>
      <c r="OC49" s="950"/>
      <c r="OD49" s="950"/>
      <c r="OE49" s="950"/>
      <c r="OF49" s="950"/>
      <c r="OG49" s="950"/>
      <c r="OH49" s="950"/>
      <c r="OI49" s="950"/>
      <c r="OJ49" s="950"/>
      <c r="OK49" s="950"/>
      <c r="OL49" s="950"/>
      <c r="OM49" s="950"/>
      <c r="ON49" s="950"/>
      <c r="OO49" s="950"/>
      <c r="OP49" s="950"/>
      <c r="OQ49" s="950"/>
      <c r="OR49" s="950"/>
      <c r="OS49" s="950"/>
      <c r="OT49" s="950"/>
      <c r="OU49" s="950"/>
      <c r="OV49" s="950"/>
      <c r="OW49" s="950"/>
      <c r="OX49" s="950"/>
      <c r="OY49" s="950"/>
      <c r="OZ49" s="950"/>
      <c r="PA49" s="950"/>
      <c r="PB49" s="950"/>
      <c r="PC49" s="950"/>
      <c r="PD49" s="950"/>
      <c r="PE49" s="950"/>
      <c r="PF49" s="950"/>
      <c r="PG49" s="950"/>
      <c r="PH49" s="950"/>
      <c r="PI49" s="950"/>
      <c r="PJ49" s="950"/>
      <c r="PK49" s="950"/>
      <c r="PL49" s="950"/>
      <c r="PM49" s="950"/>
      <c r="PN49" s="950"/>
      <c r="PO49" s="950"/>
      <c r="PP49" s="950"/>
      <c r="PQ49" s="950"/>
      <c r="PR49" s="950"/>
      <c r="PS49" s="950"/>
      <c r="PT49" s="950"/>
      <c r="PU49" s="950"/>
      <c r="PV49" s="950"/>
      <c r="PW49" s="950"/>
      <c r="PX49" s="950"/>
      <c r="PY49" s="950"/>
      <c r="PZ49" s="950"/>
      <c r="QA49" s="950"/>
      <c r="QB49" s="950"/>
      <c r="QC49" s="950"/>
      <c r="QD49" s="950"/>
      <c r="QE49" s="950"/>
      <c r="QF49" s="950"/>
      <c r="QG49" s="950"/>
      <c r="QH49" s="950"/>
      <c r="QI49" s="950"/>
      <c r="QJ49" s="950"/>
      <c r="QK49" s="950"/>
      <c r="QL49" s="950"/>
      <c r="QM49" s="950"/>
      <c r="QN49" s="950"/>
      <c r="QO49" s="950"/>
      <c r="QP49" s="950"/>
      <c r="QQ49" s="950"/>
      <c r="QR49" s="950"/>
      <c r="QS49" s="950"/>
      <c r="QT49" s="950"/>
      <c r="QU49" s="950"/>
      <c r="QV49" s="950"/>
      <c r="QW49" s="950"/>
      <c r="QX49" s="950"/>
      <c r="QY49" s="950"/>
      <c r="QZ49" s="950"/>
      <c r="RA49" s="950"/>
      <c r="RB49" s="950"/>
      <c r="RC49" s="950"/>
      <c r="RD49" s="950"/>
      <c r="RE49" s="950"/>
      <c r="RF49" s="950"/>
      <c r="RG49" s="950"/>
      <c r="RH49" s="950"/>
      <c r="RI49" s="950"/>
      <c r="RJ49" s="950"/>
      <c r="RK49" s="950"/>
      <c r="RL49" s="950"/>
      <c r="RM49" s="950"/>
      <c r="RN49" s="950"/>
      <c r="RO49" s="950"/>
      <c r="RP49" s="950"/>
      <c r="RQ49" s="950"/>
      <c r="RR49" s="950"/>
      <c r="RS49" s="950"/>
      <c r="RT49" s="950"/>
      <c r="RU49" s="950"/>
      <c r="RV49" s="950"/>
      <c r="RW49" s="950"/>
      <c r="RX49" s="950"/>
      <c r="RY49" s="950"/>
      <c r="RZ49" s="950"/>
      <c r="SA49" s="950"/>
      <c r="SB49" s="950"/>
      <c r="SC49" s="950"/>
      <c r="SD49" s="950"/>
      <c r="SE49" s="950"/>
      <c r="SF49" s="950"/>
      <c r="SG49" s="950"/>
      <c r="SH49" s="950"/>
      <c r="SI49" s="950"/>
      <c r="SJ49" s="950"/>
      <c r="SK49" s="950"/>
      <c r="SL49" s="950"/>
      <c r="SM49" s="950"/>
      <c r="SN49" s="950"/>
      <c r="SO49" s="950"/>
      <c r="SP49" s="950"/>
      <c r="SQ49" s="950"/>
      <c r="SR49" s="950"/>
      <c r="SS49" s="950"/>
      <c r="ST49" s="950"/>
      <c r="SU49" s="950"/>
      <c r="SV49" s="950"/>
      <c r="SW49" s="950"/>
      <c r="SX49" s="950"/>
      <c r="SY49" s="950"/>
      <c r="SZ49" s="950"/>
      <c r="TA49" s="950"/>
      <c r="TB49" s="950"/>
      <c r="TC49" s="950"/>
      <c r="TD49" s="950"/>
      <c r="TE49" s="950"/>
      <c r="TF49" s="950"/>
      <c r="TG49" s="950"/>
      <c r="TH49" s="950"/>
      <c r="TI49" s="950"/>
      <c r="TJ49" s="950"/>
      <c r="TK49" s="950"/>
      <c r="TL49" s="950"/>
      <c r="TM49" s="950"/>
      <c r="TN49" s="950"/>
      <c r="TO49" s="950"/>
      <c r="TP49" s="950"/>
      <c r="TQ49" s="950"/>
      <c r="TR49" s="950"/>
      <c r="TS49" s="950"/>
      <c r="TT49" s="950"/>
      <c r="TU49" s="950"/>
      <c r="TV49" s="950"/>
      <c r="TW49" s="950"/>
      <c r="TX49" s="950"/>
      <c r="TY49" s="950"/>
      <c r="TZ49" s="950"/>
      <c r="UA49" s="950"/>
      <c r="UB49" s="950"/>
      <c r="UC49" s="950"/>
      <c r="UD49" s="950"/>
      <c r="UE49" s="950"/>
      <c r="UF49" s="950"/>
      <c r="UG49" s="950"/>
      <c r="UH49" s="950"/>
      <c r="UI49" s="950"/>
      <c r="UJ49" s="950"/>
      <c r="UK49" s="950"/>
      <c r="UL49" s="950"/>
      <c r="UM49" s="950"/>
      <c r="UN49" s="950"/>
      <c r="UO49" s="950"/>
      <c r="UP49" s="950"/>
      <c r="UQ49" s="950"/>
      <c r="UR49" s="950"/>
      <c r="US49" s="950"/>
      <c r="UT49" s="950"/>
      <c r="UU49" s="950"/>
      <c r="UV49" s="950"/>
      <c r="UW49" s="950"/>
      <c r="UX49" s="950"/>
      <c r="UY49" s="950"/>
      <c r="UZ49" s="950"/>
      <c r="VA49" s="950"/>
      <c r="VB49" s="950"/>
      <c r="VC49" s="950"/>
      <c r="VD49" s="950"/>
      <c r="VE49" s="950"/>
      <c r="VF49" s="950"/>
      <c r="VG49" s="950"/>
      <c r="VH49" s="950"/>
      <c r="VI49" s="950"/>
      <c r="VJ49" s="950"/>
      <c r="VK49" s="950"/>
      <c r="VL49" s="950"/>
      <c r="VM49" s="950"/>
      <c r="VN49" s="950"/>
      <c r="VO49" s="950"/>
      <c r="VP49" s="950"/>
      <c r="VQ49" s="950"/>
      <c r="VR49" s="950"/>
      <c r="VS49" s="950"/>
      <c r="VT49" s="950"/>
      <c r="VU49" s="950"/>
      <c r="VV49" s="950"/>
      <c r="VW49" s="950"/>
      <c r="VX49" s="950"/>
      <c r="VY49" s="950"/>
      <c r="VZ49" s="950"/>
      <c r="WA49" s="950"/>
      <c r="WB49" s="950"/>
      <c r="WC49" s="950"/>
      <c r="WD49" s="950"/>
      <c r="WE49" s="950"/>
      <c r="WF49" s="950"/>
      <c r="WG49" s="950"/>
      <c r="WH49" s="950"/>
      <c r="WI49" s="950"/>
      <c r="WJ49" s="950"/>
      <c r="WK49" s="950"/>
      <c r="WL49" s="950"/>
      <c r="WM49" s="950"/>
      <c r="WN49" s="950"/>
      <c r="WO49" s="950"/>
      <c r="WP49" s="950"/>
      <c r="WQ49" s="950"/>
      <c r="WR49" s="950"/>
      <c r="WS49" s="950"/>
      <c r="WT49" s="950"/>
      <c r="WU49" s="950"/>
      <c r="WV49" s="950"/>
      <c r="WW49" s="950"/>
      <c r="WX49" s="950"/>
      <c r="WY49" s="950"/>
      <c r="WZ49" s="950"/>
      <c r="XA49" s="950"/>
      <c r="XB49" s="950"/>
      <c r="XC49" s="950"/>
      <c r="XD49" s="950"/>
      <c r="XE49" s="950"/>
      <c r="XF49" s="950"/>
      <c r="XG49" s="950"/>
      <c r="XH49" s="950"/>
      <c r="XI49" s="950"/>
      <c r="XJ49" s="950"/>
      <c r="XK49" s="950"/>
      <c r="XL49" s="950"/>
      <c r="XM49" s="950"/>
      <c r="XN49" s="950"/>
      <c r="XO49" s="950"/>
      <c r="XP49" s="950"/>
      <c r="XQ49" s="950"/>
      <c r="XR49" s="950"/>
      <c r="XS49" s="950"/>
      <c r="XT49" s="950"/>
      <c r="XU49" s="950"/>
      <c r="XV49" s="950"/>
      <c r="XW49" s="950"/>
      <c r="XX49" s="950"/>
      <c r="XY49" s="950"/>
      <c r="XZ49" s="950"/>
      <c r="YA49" s="950"/>
      <c r="YB49" s="950"/>
      <c r="YC49" s="950"/>
      <c r="YD49" s="950"/>
      <c r="YE49" s="950"/>
      <c r="YF49" s="950"/>
      <c r="YG49" s="950"/>
      <c r="YH49" s="950"/>
      <c r="YI49" s="950"/>
      <c r="YJ49" s="950"/>
      <c r="YK49" s="950"/>
      <c r="YL49" s="950"/>
      <c r="YM49" s="950"/>
      <c r="YN49" s="950"/>
      <c r="YO49" s="950"/>
      <c r="YP49" s="950"/>
      <c r="YQ49" s="950"/>
      <c r="YR49" s="950"/>
      <c r="YS49" s="950"/>
      <c r="YT49" s="950"/>
      <c r="YU49" s="950"/>
      <c r="YV49" s="950"/>
      <c r="YW49" s="950"/>
      <c r="YX49" s="950"/>
      <c r="YY49" s="950"/>
      <c r="YZ49" s="950"/>
      <c r="ZA49" s="950"/>
      <c r="ZB49" s="950"/>
      <c r="ZC49" s="950"/>
      <c r="ZD49" s="950"/>
      <c r="ZE49" s="950"/>
      <c r="ZF49" s="950"/>
      <c r="ZG49" s="950"/>
      <c r="ZH49" s="950"/>
      <c r="ZI49" s="950"/>
      <c r="ZJ49" s="950"/>
      <c r="ZK49" s="950"/>
      <c r="ZL49" s="950"/>
      <c r="ZM49" s="950"/>
      <c r="ZN49" s="950"/>
      <c r="ZO49" s="950"/>
      <c r="ZP49" s="950"/>
      <c r="ZQ49" s="950"/>
      <c r="ZR49" s="950"/>
      <c r="ZS49" s="950"/>
      <c r="ZT49" s="950"/>
      <c r="ZU49" s="950"/>
      <c r="ZV49" s="950"/>
      <c r="ZW49" s="950"/>
      <c r="ZX49" s="950"/>
      <c r="ZY49" s="950"/>
      <c r="ZZ49" s="950"/>
      <c r="AAA49" s="950"/>
      <c r="AAB49" s="950"/>
      <c r="AAC49" s="950"/>
      <c r="AAD49" s="950"/>
      <c r="AAE49" s="950"/>
      <c r="AAF49" s="950"/>
      <c r="AAG49" s="950"/>
      <c r="AAH49" s="950"/>
      <c r="AAI49" s="950"/>
      <c r="AAJ49" s="950"/>
      <c r="AAK49" s="950"/>
      <c r="AAL49" s="950"/>
      <c r="AAM49" s="950"/>
      <c r="AAN49" s="950"/>
      <c r="AAO49" s="950"/>
      <c r="AAP49" s="950"/>
      <c r="AAQ49" s="950"/>
      <c r="AAR49" s="950"/>
      <c r="AAS49" s="950"/>
      <c r="AAT49" s="950"/>
      <c r="AAU49" s="950"/>
      <c r="AAV49" s="950"/>
      <c r="AAW49" s="950"/>
      <c r="AAX49" s="950"/>
      <c r="AAY49" s="950"/>
      <c r="AAZ49" s="950"/>
      <c r="ABA49" s="950"/>
      <c r="ABB49" s="950"/>
      <c r="ABC49" s="950"/>
      <c r="ABD49" s="950"/>
      <c r="ABE49" s="950"/>
      <c r="ABF49" s="950"/>
      <c r="ABG49" s="950"/>
      <c r="ABH49" s="950"/>
      <c r="ABI49" s="950"/>
      <c r="ABJ49" s="950"/>
      <c r="ABK49" s="950"/>
      <c r="ABL49" s="950"/>
      <c r="ABM49" s="950"/>
      <c r="ABN49" s="950"/>
      <c r="ABO49" s="950"/>
      <c r="ABP49" s="950"/>
      <c r="ABQ49" s="950"/>
      <c r="ABR49" s="950"/>
      <c r="ABS49" s="950"/>
      <c r="ABT49" s="950"/>
      <c r="ABU49" s="950"/>
      <c r="ABV49" s="950"/>
      <c r="ABW49" s="950"/>
      <c r="ABX49" s="950"/>
      <c r="ABY49" s="950"/>
      <c r="ABZ49" s="950"/>
      <c r="ACA49" s="950"/>
      <c r="ACB49" s="950"/>
      <c r="ACC49" s="950"/>
      <c r="ACD49" s="950"/>
      <c r="ACE49" s="950"/>
      <c r="ACF49" s="950"/>
      <c r="ACG49" s="950"/>
      <c r="ACH49" s="950"/>
      <c r="ACI49" s="950"/>
      <c r="ACJ49" s="950"/>
      <c r="ACK49" s="950"/>
      <c r="ACL49" s="950"/>
      <c r="ACM49" s="950"/>
      <c r="ACN49" s="950"/>
      <c r="ACO49" s="950"/>
      <c r="ACP49" s="950"/>
      <c r="ACQ49" s="950"/>
      <c r="ACR49" s="950"/>
      <c r="ACS49" s="950"/>
      <c r="ACT49" s="950"/>
      <c r="ACU49" s="950"/>
      <c r="ACV49" s="950"/>
      <c r="ACW49" s="950"/>
      <c r="ACX49" s="950"/>
      <c r="ACY49" s="950"/>
      <c r="ACZ49" s="950"/>
      <c r="ADA49" s="950"/>
      <c r="ADB49" s="950"/>
      <c r="ADC49" s="950"/>
      <c r="ADD49" s="950"/>
      <c r="ADE49" s="950"/>
      <c r="ADF49" s="950"/>
      <c r="ADG49" s="950"/>
      <c r="ADH49" s="950"/>
      <c r="ADI49" s="950"/>
      <c r="ADJ49" s="950"/>
      <c r="ADK49" s="950"/>
      <c r="ADL49" s="950"/>
      <c r="ADM49" s="950"/>
      <c r="ADN49" s="950"/>
      <c r="ADO49" s="950"/>
      <c r="ADP49" s="950"/>
      <c r="ADQ49" s="950"/>
      <c r="ADR49" s="950"/>
      <c r="ADS49" s="950"/>
      <c r="ADT49" s="950"/>
      <c r="ADU49" s="950"/>
      <c r="ADV49" s="950"/>
      <c r="ADW49" s="950"/>
      <c r="ADX49" s="950"/>
      <c r="ADY49" s="950"/>
      <c r="ADZ49" s="950"/>
      <c r="AEA49" s="950"/>
      <c r="AEB49" s="950"/>
      <c r="AEC49" s="950"/>
      <c r="AED49" s="950"/>
      <c r="AEE49" s="950"/>
      <c r="AEF49" s="950"/>
      <c r="AEG49" s="950"/>
      <c r="AEH49" s="950"/>
      <c r="AEI49" s="950"/>
      <c r="AEJ49" s="950"/>
      <c r="AEK49" s="950"/>
      <c r="AEL49" s="950"/>
      <c r="AEM49" s="950"/>
      <c r="AEN49" s="950"/>
      <c r="AEO49" s="950"/>
      <c r="AEP49" s="950"/>
      <c r="AEQ49" s="950"/>
      <c r="AER49" s="950"/>
      <c r="AES49" s="950"/>
      <c r="AET49" s="950"/>
      <c r="AEU49" s="950"/>
      <c r="AEV49" s="950"/>
      <c r="AEW49" s="950"/>
      <c r="AEX49" s="950"/>
      <c r="AEY49" s="950"/>
      <c r="AEZ49" s="950"/>
      <c r="AFA49" s="950"/>
      <c r="AFB49" s="950"/>
      <c r="AFC49" s="950"/>
      <c r="AFD49" s="950"/>
      <c r="AFE49" s="950"/>
      <c r="AFF49" s="950"/>
      <c r="AFG49" s="950"/>
      <c r="AFH49" s="950"/>
      <c r="AFI49" s="950"/>
      <c r="AFJ49" s="950"/>
      <c r="AFK49" s="950"/>
      <c r="AFL49" s="950"/>
      <c r="AFM49" s="950"/>
      <c r="AFN49" s="950"/>
      <c r="AFO49" s="950"/>
      <c r="AFP49" s="950"/>
      <c r="AFQ49" s="950"/>
      <c r="AFR49" s="950"/>
      <c r="AFS49" s="950"/>
      <c r="AFT49" s="950"/>
      <c r="AFU49" s="950"/>
      <c r="AFV49" s="950"/>
      <c r="AFW49" s="950"/>
      <c r="AFX49" s="950"/>
      <c r="AFY49" s="950"/>
      <c r="AFZ49" s="950"/>
      <c r="AGA49" s="950"/>
      <c r="AGB49" s="950"/>
      <c r="AGC49" s="950"/>
      <c r="AGD49" s="950"/>
      <c r="AGE49" s="950"/>
      <c r="AGF49" s="950"/>
      <c r="AGG49" s="950"/>
      <c r="AGH49" s="950"/>
      <c r="AGI49" s="950"/>
      <c r="AGJ49" s="950"/>
      <c r="AGK49" s="950"/>
      <c r="AGL49" s="950"/>
      <c r="AGM49" s="950"/>
      <c r="AGN49" s="950"/>
      <c r="AGO49" s="950"/>
      <c r="AGP49" s="950"/>
      <c r="AGQ49" s="950"/>
      <c r="AGR49" s="950"/>
      <c r="AGS49" s="950"/>
      <c r="AGT49" s="950"/>
      <c r="AGU49" s="950"/>
      <c r="AGV49" s="950"/>
      <c r="AGW49" s="950"/>
      <c r="AGX49" s="950"/>
      <c r="AGY49" s="950"/>
      <c r="AGZ49" s="950"/>
      <c r="AHA49" s="950"/>
      <c r="AHB49" s="950"/>
      <c r="AHC49" s="950"/>
      <c r="AHD49" s="950"/>
      <c r="AHE49" s="950"/>
      <c r="AHF49" s="950"/>
      <c r="AHG49" s="950"/>
      <c r="AHH49" s="950"/>
      <c r="AHI49" s="950"/>
      <c r="AHJ49" s="950"/>
      <c r="AHK49" s="950"/>
      <c r="AHL49" s="950"/>
      <c r="AHM49" s="950"/>
      <c r="AHN49" s="950"/>
      <c r="AHO49" s="950"/>
      <c r="AHP49" s="950"/>
      <c r="AHQ49" s="950"/>
      <c r="AHR49" s="950"/>
      <c r="AHS49" s="950"/>
      <c r="AHT49" s="950"/>
      <c r="AHU49" s="950"/>
      <c r="AHV49" s="950"/>
      <c r="AHW49" s="950"/>
      <c r="AHX49" s="950"/>
      <c r="AHY49" s="950"/>
      <c r="AHZ49" s="950"/>
      <c r="AIA49" s="950"/>
      <c r="AIB49" s="950"/>
      <c r="AIC49" s="950"/>
      <c r="AID49" s="950"/>
      <c r="AIE49" s="950"/>
      <c r="AIF49" s="950"/>
      <c r="AIG49" s="950"/>
      <c r="AIH49" s="950"/>
      <c r="AII49" s="950"/>
      <c r="AIJ49" s="950"/>
      <c r="AIK49" s="950"/>
      <c r="AIL49" s="950"/>
      <c r="AIM49" s="950"/>
      <c r="AIN49" s="950"/>
      <c r="AIO49" s="950"/>
      <c r="AIP49" s="950"/>
      <c r="AIQ49" s="950"/>
      <c r="AIR49" s="950"/>
      <c r="AIS49" s="950"/>
      <c r="AIT49" s="950"/>
      <c r="AIU49" s="950"/>
      <c r="AIV49" s="950"/>
      <c r="AIW49" s="950"/>
      <c r="AIX49" s="950"/>
      <c r="AIY49" s="950"/>
      <c r="AIZ49" s="950"/>
      <c r="AJA49" s="950"/>
      <c r="AJB49" s="950"/>
      <c r="AJC49" s="950"/>
      <c r="AJD49" s="950"/>
      <c r="AJE49" s="950"/>
      <c r="AJF49" s="950"/>
      <c r="AJG49" s="950"/>
      <c r="AJH49" s="950"/>
      <c r="AJI49" s="950"/>
      <c r="AJJ49" s="950"/>
      <c r="AJK49" s="950"/>
      <c r="AJL49" s="950"/>
      <c r="AJM49" s="950"/>
      <c r="AJN49" s="950"/>
      <c r="AJO49" s="950"/>
      <c r="AJP49" s="950"/>
      <c r="AJQ49" s="950"/>
      <c r="AJR49" s="950"/>
      <c r="AJS49" s="950"/>
      <c r="AJT49" s="950"/>
      <c r="AJU49" s="950"/>
      <c r="AJV49" s="950"/>
      <c r="AJW49" s="950"/>
      <c r="AJX49" s="950"/>
      <c r="AJY49" s="950"/>
      <c r="AJZ49" s="950"/>
      <c r="AKA49" s="950"/>
      <c r="AKB49" s="950"/>
      <c r="AKC49" s="950"/>
      <c r="AKD49" s="950"/>
      <c r="AKE49" s="950"/>
      <c r="AKF49" s="950"/>
      <c r="AKG49" s="950"/>
      <c r="AKH49" s="950"/>
      <c r="AKI49" s="950"/>
      <c r="AKJ49" s="950"/>
      <c r="AKK49" s="950"/>
      <c r="AKL49" s="950"/>
      <c r="AKM49" s="950"/>
      <c r="AKN49" s="950"/>
      <c r="AKO49" s="950"/>
      <c r="AKP49" s="950"/>
      <c r="AKQ49" s="950"/>
      <c r="AKR49" s="950"/>
      <c r="AKS49" s="950"/>
      <c r="AKT49" s="950"/>
      <c r="AKU49" s="950"/>
      <c r="AKV49" s="950"/>
      <c r="AKW49" s="950"/>
      <c r="AKX49" s="950"/>
      <c r="AKY49" s="950"/>
      <c r="AKZ49" s="950"/>
      <c r="ALA49" s="950"/>
      <c r="ALB49" s="950"/>
      <c r="ALC49" s="950"/>
      <c r="ALD49" s="950"/>
      <c r="ALE49" s="950"/>
      <c r="ALF49" s="950"/>
      <c r="ALG49" s="950"/>
      <c r="ALH49" s="950"/>
      <c r="ALI49" s="950"/>
      <c r="ALJ49" s="950"/>
      <c r="ALK49" s="950"/>
      <c r="ALL49" s="950"/>
      <c r="ALM49" s="950"/>
      <c r="ALN49" s="950"/>
      <c r="ALO49" s="950"/>
      <c r="ALP49" s="950"/>
      <c r="ALQ49" s="950"/>
      <c r="ALR49" s="950"/>
      <c r="ALS49" s="950"/>
      <c r="ALT49" s="950"/>
      <c r="ALU49" s="950"/>
      <c r="ALV49" s="950"/>
      <c r="ALW49" s="950"/>
      <c r="ALX49" s="950"/>
      <c r="ALY49" s="950"/>
      <c r="ALZ49" s="950"/>
      <c r="AMA49" s="950"/>
      <c r="AMB49" s="950"/>
      <c r="AMC49" s="950"/>
      <c r="AMD49" s="950"/>
      <c r="AME49" s="950"/>
      <c r="AMF49" s="950"/>
      <c r="AMG49" s="950"/>
      <c r="AMH49" s="950"/>
      <c r="AMI49" s="950"/>
      <c r="AMJ49" s="950"/>
      <c r="AMK49" s="950"/>
      <c r="AML49" s="950"/>
      <c r="AMM49" s="950"/>
      <c r="AMN49" s="950"/>
      <c r="AMO49" s="950"/>
      <c r="AMP49" s="950"/>
      <c r="AMQ49" s="950"/>
      <c r="AMR49" s="950"/>
      <c r="AMS49" s="950"/>
      <c r="AMT49" s="950"/>
      <c r="AMU49" s="950"/>
      <c r="AMV49" s="950"/>
      <c r="AMW49" s="950"/>
      <c r="AMX49" s="950"/>
      <c r="AMY49" s="950"/>
      <c r="AMZ49" s="950"/>
      <c r="ANA49" s="950"/>
      <c r="ANB49" s="950"/>
      <c r="ANC49" s="950"/>
      <c r="AND49" s="950"/>
      <c r="ANE49" s="950"/>
      <c r="ANF49" s="950"/>
      <c r="ANG49" s="950"/>
      <c r="ANH49" s="950"/>
      <c r="ANI49" s="950"/>
      <c r="ANJ49" s="950"/>
      <c r="ANK49" s="950"/>
      <c r="ANL49" s="950"/>
      <c r="ANM49" s="950"/>
      <c r="ANN49" s="950"/>
      <c r="ANO49" s="950"/>
      <c r="ANP49" s="950"/>
      <c r="ANQ49" s="950"/>
      <c r="ANR49" s="950"/>
      <c r="ANS49" s="950"/>
      <c r="ANT49" s="950"/>
      <c r="ANU49" s="950"/>
      <c r="ANV49" s="950"/>
      <c r="ANW49" s="950"/>
      <c r="ANX49" s="950"/>
      <c r="ANY49" s="950"/>
      <c r="ANZ49" s="950"/>
      <c r="AOA49" s="950"/>
      <c r="AOB49" s="950"/>
      <c r="AOC49" s="950"/>
      <c r="AOD49" s="950"/>
      <c r="AOE49" s="950"/>
      <c r="AOF49" s="950"/>
      <c r="AOG49" s="950"/>
      <c r="AOH49" s="950"/>
      <c r="AOI49" s="950"/>
      <c r="AOJ49" s="950"/>
      <c r="AOK49" s="950"/>
      <c r="AOL49" s="950"/>
      <c r="AOM49" s="950"/>
      <c r="AON49" s="950"/>
      <c r="AOO49" s="950"/>
      <c r="AOP49" s="950"/>
      <c r="AOQ49" s="950"/>
      <c r="AOR49" s="950"/>
      <c r="AOS49" s="950"/>
      <c r="AOT49" s="950"/>
      <c r="AOU49" s="950"/>
      <c r="AOV49" s="950"/>
      <c r="AOW49" s="950"/>
      <c r="AOX49" s="950"/>
      <c r="AOY49" s="950"/>
      <c r="AOZ49" s="950"/>
      <c r="APA49" s="950"/>
      <c r="APB49" s="950"/>
      <c r="APC49" s="950"/>
      <c r="APD49" s="950"/>
      <c r="APE49" s="950"/>
      <c r="APF49" s="950"/>
      <c r="APG49" s="950"/>
      <c r="APH49" s="950"/>
      <c r="API49" s="950"/>
      <c r="APJ49" s="950"/>
      <c r="APK49" s="950"/>
      <c r="APL49" s="950"/>
      <c r="APM49" s="950"/>
      <c r="APN49" s="950"/>
      <c r="APO49" s="950"/>
      <c r="APP49" s="950"/>
      <c r="APQ49" s="950"/>
      <c r="APR49" s="950"/>
      <c r="APS49" s="950"/>
      <c r="APT49" s="950"/>
      <c r="APU49" s="950"/>
      <c r="APV49" s="950"/>
      <c r="APW49" s="950"/>
      <c r="APX49" s="950"/>
      <c r="APY49" s="950"/>
      <c r="APZ49" s="950"/>
      <c r="AQA49" s="950"/>
      <c r="AQB49" s="950"/>
      <c r="AQC49" s="950"/>
      <c r="AQD49" s="950"/>
      <c r="AQE49" s="950"/>
      <c r="AQF49" s="950"/>
      <c r="AQG49" s="950"/>
      <c r="AQH49" s="950"/>
      <c r="AQI49" s="950"/>
      <c r="AQJ49" s="950"/>
      <c r="AQK49" s="950"/>
      <c r="AQL49" s="950"/>
      <c r="AQM49" s="950"/>
      <c r="AQN49" s="950"/>
      <c r="AQO49" s="950"/>
      <c r="AQP49" s="950"/>
      <c r="AQQ49" s="950"/>
      <c r="AQR49" s="950"/>
      <c r="AQS49" s="950"/>
      <c r="AQT49" s="950"/>
      <c r="AQU49" s="950"/>
      <c r="AQV49" s="950"/>
      <c r="AQW49" s="950"/>
      <c r="AQX49" s="950"/>
      <c r="AQY49" s="950"/>
      <c r="AQZ49" s="950"/>
      <c r="ARA49" s="950"/>
      <c r="ARB49" s="950"/>
      <c r="ARC49" s="950"/>
      <c r="ARD49" s="950"/>
      <c r="ARE49" s="950"/>
      <c r="ARF49" s="950"/>
      <c r="ARG49" s="950"/>
      <c r="ARH49" s="950"/>
      <c r="ARI49" s="950"/>
      <c r="ARJ49" s="950"/>
      <c r="ARK49" s="950"/>
      <c r="ARL49" s="950"/>
      <c r="ARM49" s="950"/>
      <c r="ARN49" s="950"/>
      <c r="ARO49" s="950"/>
      <c r="ARP49" s="950"/>
      <c r="ARQ49" s="950"/>
      <c r="ARR49" s="950"/>
      <c r="ARS49" s="950"/>
      <c r="ART49" s="950"/>
      <c r="ARU49" s="950"/>
      <c r="ARV49" s="950"/>
      <c r="ARW49" s="950"/>
      <c r="ARX49" s="950"/>
      <c r="ARY49" s="950"/>
      <c r="ARZ49" s="950"/>
      <c r="ASA49" s="950"/>
      <c r="ASB49" s="950"/>
      <c r="ASC49" s="950"/>
      <c r="ASD49" s="950"/>
      <c r="ASE49" s="950"/>
      <c r="ASF49" s="950"/>
      <c r="ASG49" s="950"/>
      <c r="ASH49" s="950"/>
      <c r="ASI49" s="950"/>
      <c r="ASJ49" s="950"/>
      <c r="ASK49" s="950"/>
      <c r="ASL49" s="950"/>
      <c r="ASM49" s="950"/>
      <c r="ASN49" s="950"/>
      <c r="ASO49" s="950"/>
      <c r="ASP49" s="950"/>
      <c r="ASQ49" s="950"/>
      <c r="ASR49" s="950"/>
      <c r="ASS49" s="950"/>
      <c r="AST49" s="950"/>
      <c r="ASU49" s="950"/>
      <c r="ASV49" s="950"/>
      <c r="ASW49" s="950"/>
      <c r="ASX49" s="950"/>
      <c r="ASY49" s="950"/>
      <c r="ASZ49" s="950"/>
      <c r="ATA49" s="950"/>
      <c r="ATB49" s="950"/>
      <c r="ATC49" s="950"/>
      <c r="ATD49" s="950"/>
      <c r="ATE49" s="950"/>
      <c r="ATF49" s="950"/>
      <c r="ATG49" s="950"/>
      <c r="ATH49" s="950"/>
      <c r="ATI49" s="950"/>
      <c r="ATJ49" s="950"/>
      <c r="ATK49" s="950"/>
      <c r="ATL49" s="950"/>
      <c r="ATM49" s="950"/>
      <c r="ATN49" s="950"/>
      <c r="ATO49" s="950"/>
      <c r="ATP49" s="950"/>
      <c r="ATQ49" s="950"/>
      <c r="ATR49" s="950"/>
      <c r="ATS49" s="950"/>
      <c r="ATT49" s="950"/>
      <c r="ATU49" s="950"/>
      <c r="ATV49" s="950"/>
      <c r="ATW49" s="950"/>
      <c r="ATX49" s="950"/>
      <c r="ATY49" s="950"/>
      <c r="ATZ49" s="950"/>
      <c r="AUA49" s="950"/>
      <c r="AUB49" s="950"/>
      <c r="AUC49" s="950"/>
      <c r="AUD49" s="950"/>
      <c r="AUE49" s="950"/>
      <c r="AUF49" s="950"/>
      <c r="AUG49" s="950"/>
      <c r="AUH49" s="950"/>
      <c r="AUI49" s="950"/>
      <c r="AUJ49" s="950"/>
      <c r="AUK49" s="950"/>
      <c r="AUL49" s="950"/>
      <c r="AUM49" s="950"/>
      <c r="AUN49" s="950"/>
      <c r="AUO49" s="950"/>
      <c r="AUP49" s="950"/>
      <c r="AUQ49" s="950"/>
      <c r="AUR49" s="950"/>
      <c r="AUS49" s="950"/>
      <c r="AUT49" s="950"/>
      <c r="AUU49" s="950"/>
      <c r="AUV49" s="950"/>
      <c r="AUW49" s="950"/>
      <c r="AUX49" s="950"/>
      <c r="AUY49" s="950"/>
      <c r="AUZ49" s="950"/>
      <c r="AVA49" s="950"/>
      <c r="AVB49" s="950"/>
      <c r="AVC49" s="950"/>
      <c r="AVD49" s="950"/>
      <c r="AVE49" s="950"/>
      <c r="AVF49" s="950"/>
      <c r="AVG49" s="950"/>
      <c r="AVH49" s="950"/>
      <c r="AVI49" s="950"/>
      <c r="AVJ49" s="950"/>
      <c r="AVK49" s="950"/>
      <c r="AVL49" s="950"/>
      <c r="AVM49" s="950"/>
      <c r="AVN49" s="950"/>
      <c r="AVO49" s="950"/>
      <c r="AVP49" s="950"/>
      <c r="AVQ49" s="950"/>
      <c r="AVR49" s="950"/>
      <c r="AVS49" s="950"/>
      <c r="AVT49" s="950"/>
      <c r="AVU49" s="950"/>
      <c r="AVV49" s="950"/>
      <c r="AVW49" s="950"/>
      <c r="AVX49" s="950"/>
      <c r="AVY49" s="950"/>
      <c r="AVZ49" s="950"/>
      <c r="AWA49" s="950"/>
      <c r="AWB49" s="950"/>
      <c r="AWC49" s="950"/>
      <c r="AWD49" s="950"/>
      <c r="AWE49" s="950"/>
      <c r="AWF49" s="950"/>
      <c r="AWG49" s="950"/>
      <c r="AWH49" s="950"/>
      <c r="AWI49" s="950"/>
      <c r="AWJ49" s="950"/>
      <c r="AWK49" s="950"/>
      <c r="AWL49" s="950"/>
      <c r="AWM49" s="950"/>
      <c r="AWN49" s="950"/>
      <c r="AWO49" s="950"/>
      <c r="AWP49" s="950"/>
      <c r="AWQ49" s="950"/>
      <c r="AWR49" s="950"/>
      <c r="AWS49" s="950"/>
      <c r="AWT49" s="950"/>
      <c r="AWU49" s="950"/>
      <c r="AWV49" s="950"/>
      <c r="AWW49" s="950"/>
      <c r="AWX49" s="950"/>
      <c r="AWY49" s="950"/>
      <c r="AWZ49" s="950"/>
      <c r="AXA49" s="950"/>
      <c r="AXB49" s="950"/>
      <c r="AXC49" s="950"/>
      <c r="AXD49" s="950"/>
      <c r="AXE49" s="950"/>
      <c r="AXF49" s="950"/>
      <c r="AXG49" s="950"/>
      <c r="AXH49" s="950"/>
      <c r="AXI49" s="950"/>
      <c r="AXJ49" s="950"/>
      <c r="AXK49" s="950"/>
      <c r="AXL49" s="950"/>
      <c r="AXM49" s="950"/>
      <c r="AXN49" s="950"/>
      <c r="AXO49" s="950"/>
      <c r="AXP49" s="950"/>
      <c r="AXQ49" s="950"/>
      <c r="AXR49" s="950"/>
      <c r="AXS49" s="950"/>
      <c r="AXT49" s="950"/>
      <c r="AXU49" s="950"/>
      <c r="AXV49" s="950"/>
      <c r="AXW49" s="950"/>
      <c r="AXX49" s="950"/>
      <c r="AXY49" s="950"/>
      <c r="AXZ49" s="950"/>
      <c r="AYA49" s="950"/>
      <c r="AYB49" s="950"/>
      <c r="AYC49" s="950"/>
      <c r="AYD49" s="950"/>
      <c r="AYE49" s="950"/>
      <c r="AYF49" s="950"/>
      <c r="AYG49" s="950"/>
      <c r="AYH49" s="950"/>
      <c r="AYI49" s="950"/>
      <c r="AYJ49" s="950"/>
      <c r="AYK49" s="950"/>
      <c r="AYL49" s="950"/>
      <c r="AYM49" s="950"/>
      <c r="AYN49" s="950"/>
      <c r="AYO49" s="950"/>
      <c r="AYP49" s="950"/>
      <c r="AYQ49" s="950"/>
      <c r="AYR49" s="950"/>
      <c r="AYS49" s="950"/>
      <c r="AYT49" s="950"/>
      <c r="AYU49" s="950"/>
      <c r="AYV49" s="950"/>
      <c r="AYW49" s="950"/>
      <c r="AYX49" s="950"/>
      <c r="AYY49" s="950"/>
      <c r="AYZ49" s="950"/>
      <c r="AZA49" s="950"/>
      <c r="AZB49" s="950"/>
      <c r="AZC49" s="950"/>
      <c r="AZD49" s="950"/>
      <c r="AZE49" s="950"/>
      <c r="AZF49" s="950"/>
      <c r="AZG49" s="950"/>
      <c r="AZH49" s="950"/>
      <c r="AZI49" s="950"/>
      <c r="AZJ49" s="950"/>
      <c r="AZK49" s="950"/>
      <c r="AZL49" s="950"/>
      <c r="AZM49" s="950"/>
      <c r="AZN49" s="950"/>
      <c r="AZO49" s="950"/>
      <c r="AZP49" s="950"/>
      <c r="AZQ49" s="950"/>
      <c r="AZR49" s="950"/>
      <c r="AZS49" s="950"/>
      <c r="AZT49" s="950"/>
      <c r="AZU49" s="950"/>
      <c r="AZV49" s="950"/>
      <c r="AZW49" s="950"/>
      <c r="AZX49" s="950"/>
      <c r="AZY49" s="950"/>
      <c r="AZZ49" s="950"/>
      <c r="BAA49" s="950"/>
      <c r="BAB49" s="950"/>
      <c r="BAC49" s="950"/>
      <c r="BAD49" s="950"/>
      <c r="BAE49" s="950"/>
      <c r="BAF49" s="950"/>
      <c r="BAG49" s="950"/>
      <c r="BAH49" s="950"/>
      <c r="BAI49" s="950"/>
      <c r="BAJ49" s="950"/>
      <c r="BAK49" s="950"/>
      <c r="BAL49" s="950"/>
      <c r="BAM49" s="950"/>
      <c r="BAN49" s="950"/>
      <c r="BAO49" s="950"/>
      <c r="BAP49" s="950"/>
      <c r="BAQ49" s="950"/>
      <c r="BAR49" s="950"/>
      <c r="BAS49" s="950"/>
      <c r="BAT49" s="950"/>
      <c r="BAU49" s="950"/>
      <c r="BAV49" s="950"/>
      <c r="BAW49" s="950"/>
      <c r="BAX49" s="950"/>
      <c r="BAY49" s="950"/>
      <c r="BAZ49" s="950"/>
      <c r="BBA49" s="950"/>
      <c r="BBB49" s="950"/>
      <c r="BBC49" s="950"/>
      <c r="BBD49" s="950"/>
      <c r="BBE49" s="950"/>
      <c r="BBF49" s="950"/>
      <c r="BBG49" s="950"/>
      <c r="BBH49" s="950"/>
      <c r="BBI49" s="950"/>
      <c r="BBJ49" s="950"/>
      <c r="BBK49" s="950"/>
      <c r="BBL49" s="950"/>
      <c r="BBM49" s="950"/>
      <c r="BBN49" s="950"/>
      <c r="BBO49" s="950"/>
      <c r="BBP49" s="950"/>
      <c r="BBQ49" s="950"/>
      <c r="BBR49" s="950"/>
      <c r="BBS49" s="950"/>
      <c r="BBT49" s="950"/>
      <c r="BBU49" s="950"/>
      <c r="BBV49" s="950"/>
      <c r="BBW49" s="950"/>
      <c r="BBX49" s="950"/>
      <c r="BBY49" s="950"/>
      <c r="BBZ49" s="950"/>
      <c r="BCA49" s="950"/>
      <c r="BCB49" s="950"/>
      <c r="BCC49" s="950"/>
      <c r="BCD49" s="950"/>
      <c r="BCE49" s="950"/>
      <c r="BCF49" s="950"/>
      <c r="BCG49" s="950"/>
      <c r="BCH49" s="950"/>
      <c r="BCI49" s="950"/>
      <c r="BCJ49" s="950"/>
      <c r="BCK49" s="950"/>
      <c r="BCL49" s="950"/>
      <c r="BCM49" s="950"/>
      <c r="BCN49" s="950"/>
      <c r="BCO49" s="950"/>
      <c r="BCP49" s="950"/>
      <c r="BCQ49" s="950"/>
      <c r="BCR49" s="950"/>
      <c r="BCS49" s="950"/>
      <c r="BCT49" s="950"/>
      <c r="BCU49" s="950"/>
      <c r="BCV49" s="950"/>
      <c r="BCW49" s="950"/>
      <c r="BCX49" s="950"/>
      <c r="BCY49" s="950"/>
      <c r="BCZ49" s="950"/>
      <c r="BDA49" s="950"/>
      <c r="BDB49" s="950"/>
      <c r="BDC49" s="950"/>
      <c r="BDD49" s="950"/>
      <c r="BDE49" s="950"/>
      <c r="BDF49" s="950"/>
      <c r="BDG49" s="950"/>
      <c r="BDH49" s="950"/>
      <c r="BDI49" s="950"/>
      <c r="BDJ49" s="950"/>
      <c r="BDK49" s="950"/>
      <c r="BDL49" s="950"/>
      <c r="BDM49" s="950"/>
      <c r="BDN49" s="950"/>
      <c r="BDO49" s="950"/>
      <c r="BDP49" s="950"/>
      <c r="BDQ49" s="950"/>
      <c r="BDR49" s="950"/>
      <c r="BDS49" s="950"/>
      <c r="BDT49" s="950"/>
      <c r="BDU49" s="950"/>
      <c r="BDV49" s="950"/>
      <c r="BDW49" s="950"/>
      <c r="BDX49" s="950"/>
      <c r="BDY49" s="950"/>
      <c r="BDZ49" s="950"/>
      <c r="BEA49" s="950"/>
      <c r="BEB49" s="950"/>
      <c r="BEC49" s="950"/>
      <c r="BED49" s="950"/>
      <c r="BEE49" s="950"/>
      <c r="BEF49" s="950"/>
      <c r="BEG49" s="950"/>
      <c r="BEH49" s="950"/>
      <c r="BEI49" s="950"/>
      <c r="BEJ49" s="950"/>
      <c r="BEK49" s="950"/>
      <c r="BEL49" s="950"/>
      <c r="BEM49" s="950"/>
      <c r="BEN49" s="950"/>
      <c r="BEO49" s="950"/>
      <c r="BEP49" s="950"/>
      <c r="BEQ49" s="950"/>
      <c r="BER49" s="950"/>
      <c r="BES49" s="950"/>
      <c r="BET49" s="950"/>
      <c r="BEU49" s="950"/>
      <c r="BEV49" s="950"/>
      <c r="BEW49" s="950"/>
      <c r="BEX49" s="950"/>
      <c r="BEY49" s="950"/>
      <c r="BEZ49" s="950"/>
      <c r="BFA49" s="950"/>
      <c r="BFB49" s="950"/>
      <c r="BFC49" s="950"/>
      <c r="BFD49" s="950"/>
      <c r="BFE49" s="950"/>
      <c r="BFF49" s="950"/>
      <c r="BFG49" s="950"/>
      <c r="BFH49" s="950"/>
      <c r="BFI49" s="950"/>
      <c r="BFJ49" s="950"/>
      <c r="BFK49" s="950"/>
      <c r="BFL49" s="950"/>
      <c r="BFM49" s="950"/>
      <c r="BFN49" s="950"/>
      <c r="BFO49" s="950"/>
      <c r="BFP49" s="950"/>
      <c r="BFQ49" s="950"/>
      <c r="BFR49" s="950"/>
      <c r="BFS49" s="950"/>
      <c r="BFT49" s="950"/>
      <c r="BFU49" s="950"/>
      <c r="BFV49" s="950"/>
      <c r="BFW49" s="950"/>
      <c r="BFX49" s="950"/>
      <c r="BFY49" s="950"/>
      <c r="BFZ49" s="950"/>
      <c r="BGA49" s="950"/>
      <c r="BGB49" s="950"/>
      <c r="BGC49" s="950"/>
      <c r="BGD49" s="950"/>
      <c r="BGE49" s="950"/>
      <c r="BGF49" s="950"/>
      <c r="BGG49" s="950"/>
      <c r="BGH49" s="950"/>
      <c r="BGI49" s="950"/>
      <c r="BGJ49" s="950"/>
      <c r="BGK49" s="950"/>
      <c r="BGL49" s="950"/>
      <c r="BGM49" s="950"/>
      <c r="BGN49" s="950"/>
      <c r="BGO49" s="950"/>
      <c r="BGP49" s="950"/>
      <c r="BGQ49" s="950"/>
      <c r="BGR49" s="950"/>
      <c r="BGS49" s="950"/>
      <c r="BGT49" s="950"/>
      <c r="BGU49" s="950"/>
      <c r="BGV49" s="950"/>
      <c r="BGW49" s="950"/>
      <c r="BGX49" s="950"/>
      <c r="BGY49" s="950"/>
      <c r="BGZ49" s="950"/>
      <c r="BHA49" s="950"/>
      <c r="BHB49" s="950"/>
      <c r="BHC49" s="950"/>
      <c r="BHD49" s="950"/>
      <c r="BHE49" s="950"/>
      <c r="BHF49" s="950"/>
      <c r="BHG49" s="950"/>
      <c r="BHH49" s="950"/>
      <c r="BHI49" s="950"/>
      <c r="BHJ49" s="950"/>
      <c r="BHK49" s="950"/>
      <c r="BHL49" s="950"/>
      <c r="BHM49" s="950"/>
      <c r="BHN49" s="950"/>
      <c r="BHO49" s="950"/>
      <c r="BHP49" s="950"/>
      <c r="BHQ49" s="950"/>
      <c r="BHR49" s="950"/>
      <c r="BHS49" s="950"/>
      <c r="BHT49" s="950"/>
      <c r="BHU49" s="950"/>
      <c r="BHV49" s="950"/>
      <c r="BHW49" s="950"/>
      <c r="BHX49" s="950"/>
      <c r="BHY49" s="950"/>
      <c r="BHZ49" s="950"/>
      <c r="BIA49" s="950"/>
      <c r="BIB49" s="950"/>
      <c r="BIC49" s="950"/>
      <c r="BID49" s="950"/>
      <c r="BIE49" s="950"/>
      <c r="BIF49" s="950"/>
      <c r="BIG49" s="950"/>
      <c r="BIH49" s="950"/>
      <c r="BII49" s="950"/>
      <c r="BIJ49" s="950"/>
      <c r="BIK49" s="950"/>
      <c r="BIL49" s="950"/>
      <c r="BIM49" s="950"/>
      <c r="BIN49" s="950"/>
      <c r="BIO49" s="950"/>
      <c r="BIP49" s="950"/>
      <c r="BIQ49" s="950"/>
      <c r="BIR49" s="950"/>
      <c r="BIS49" s="950"/>
      <c r="BIT49" s="950"/>
      <c r="BIU49" s="950"/>
      <c r="BIV49" s="950"/>
      <c r="BIW49" s="950"/>
      <c r="BIX49" s="950"/>
      <c r="BIY49" s="950"/>
      <c r="BIZ49" s="950"/>
      <c r="BJA49" s="950"/>
      <c r="BJB49" s="950"/>
      <c r="BJC49" s="950"/>
      <c r="BJD49" s="950"/>
      <c r="BJE49" s="950"/>
      <c r="BJF49" s="950"/>
      <c r="BJG49" s="950"/>
      <c r="BJH49" s="950"/>
      <c r="BJI49" s="950"/>
      <c r="BJJ49" s="950"/>
      <c r="BJK49" s="950"/>
      <c r="BJL49" s="950"/>
      <c r="BJM49" s="950"/>
      <c r="BJN49" s="950"/>
      <c r="BJO49" s="950"/>
      <c r="BJP49" s="950"/>
      <c r="BJQ49" s="950"/>
      <c r="BJR49" s="950"/>
      <c r="BJS49" s="950"/>
      <c r="BJT49" s="950"/>
      <c r="BJU49" s="950"/>
      <c r="BJV49" s="950"/>
      <c r="BJW49" s="950"/>
      <c r="BJX49" s="950"/>
      <c r="BJY49" s="950"/>
      <c r="BJZ49" s="950"/>
      <c r="BKA49" s="950"/>
      <c r="BKB49" s="950"/>
      <c r="BKC49" s="950"/>
      <c r="BKD49" s="950"/>
      <c r="BKE49" s="950"/>
      <c r="BKF49" s="950"/>
      <c r="BKG49" s="950"/>
      <c r="BKH49" s="950"/>
      <c r="BKI49" s="950"/>
      <c r="BKJ49" s="950"/>
      <c r="BKK49" s="950"/>
      <c r="BKL49" s="950"/>
      <c r="BKM49" s="950"/>
      <c r="BKN49" s="950"/>
      <c r="BKO49" s="950"/>
      <c r="BKP49" s="950"/>
      <c r="BKQ49" s="950"/>
      <c r="BKR49" s="950"/>
      <c r="BKS49" s="950"/>
      <c r="BKT49" s="950"/>
      <c r="BKU49" s="950"/>
      <c r="BKV49" s="950"/>
      <c r="BKW49" s="950"/>
      <c r="BKX49" s="950"/>
      <c r="BKY49" s="950"/>
      <c r="BKZ49" s="950"/>
      <c r="BLA49" s="950"/>
      <c r="BLB49" s="950"/>
      <c r="BLC49" s="950"/>
      <c r="BLD49" s="950"/>
      <c r="BLE49" s="950"/>
      <c r="BLF49" s="950"/>
      <c r="BLG49" s="950"/>
      <c r="BLH49" s="950"/>
      <c r="BLI49" s="950"/>
      <c r="BLJ49" s="950"/>
      <c r="BLK49" s="950"/>
      <c r="BLL49" s="950"/>
      <c r="BLM49" s="950"/>
      <c r="BLN49" s="950"/>
      <c r="BLO49" s="950"/>
      <c r="BLP49" s="950"/>
      <c r="BLQ49" s="950"/>
      <c r="BLR49" s="950"/>
      <c r="BLS49" s="950"/>
      <c r="BLT49" s="950"/>
      <c r="BLU49" s="950"/>
      <c r="BLV49" s="950"/>
      <c r="BLW49" s="950"/>
      <c r="BLX49" s="950"/>
      <c r="BLY49" s="950"/>
      <c r="BLZ49" s="950"/>
      <c r="BMA49" s="950"/>
      <c r="BMB49" s="950"/>
      <c r="BMC49" s="950"/>
      <c r="BMD49" s="950"/>
      <c r="BME49" s="950"/>
      <c r="BMF49" s="950"/>
      <c r="BMG49" s="950"/>
      <c r="BMH49" s="950"/>
      <c r="BMI49" s="950"/>
      <c r="BMJ49" s="950"/>
      <c r="BMK49" s="950"/>
      <c r="BML49" s="950"/>
      <c r="BMM49" s="950"/>
      <c r="BMN49" s="950"/>
      <c r="BMO49" s="950"/>
      <c r="BMP49" s="950"/>
      <c r="BMQ49" s="950"/>
      <c r="BMR49" s="950"/>
      <c r="BMS49" s="950"/>
      <c r="BMT49" s="950"/>
      <c r="BMU49" s="950"/>
      <c r="BMV49" s="950"/>
      <c r="BMW49" s="950"/>
      <c r="BMX49" s="950"/>
      <c r="BMY49" s="950"/>
      <c r="BMZ49" s="950"/>
      <c r="BNA49" s="950"/>
      <c r="BNB49" s="950"/>
      <c r="BNC49" s="950"/>
      <c r="BND49" s="950"/>
      <c r="BNE49" s="950"/>
      <c r="BNF49" s="950"/>
      <c r="BNG49" s="950"/>
      <c r="BNH49" s="950"/>
      <c r="BNI49" s="950"/>
      <c r="BNJ49" s="950"/>
      <c r="BNK49" s="950"/>
      <c r="BNL49" s="950"/>
      <c r="BNM49" s="950"/>
      <c r="BNN49" s="950"/>
      <c r="BNO49" s="950"/>
      <c r="BNP49" s="950"/>
      <c r="BNQ49" s="950"/>
      <c r="BNR49" s="950"/>
      <c r="BNS49" s="950"/>
      <c r="BNT49" s="950"/>
      <c r="BNU49" s="950"/>
      <c r="BNV49" s="950"/>
      <c r="BNW49" s="950"/>
      <c r="BNX49" s="950"/>
      <c r="BNY49" s="950"/>
      <c r="BNZ49" s="950"/>
      <c r="BOA49" s="950"/>
      <c r="BOB49" s="950"/>
      <c r="BOC49" s="950"/>
      <c r="BOD49" s="950"/>
      <c r="BOE49" s="950"/>
      <c r="BOF49" s="950"/>
      <c r="BOG49" s="950"/>
      <c r="BOH49" s="950"/>
      <c r="BOI49" s="950"/>
      <c r="BOJ49" s="950"/>
      <c r="BOK49" s="950"/>
      <c r="BOL49" s="950"/>
      <c r="BOM49" s="950"/>
      <c r="BON49" s="950"/>
      <c r="BOO49" s="950"/>
      <c r="BOP49" s="950"/>
      <c r="BOQ49" s="950"/>
      <c r="BOR49" s="950"/>
      <c r="BOS49" s="950"/>
      <c r="BOT49" s="950"/>
      <c r="BOU49" s="950"/>
      <c r="BOV49" s="950"/>
      <c r="BOW49" s="950"/>
      <c r="BOX49" s="950"/>
      <c r="BOY49" s="950"/>
      <c r="BOZ49" s="950"/>
      <c r="BPA49" s="950"/>
      <c r="BPB49" s="950"/>
      <c r="BPC49" s="950"/>
      <c r="BPD49" s="950"/>
      <c r="BPE49" s="950"/>
      <c r="BPF49" s="950"/>
      <c r="BPG49" s="950"/>
      <c r="BPH49" s="950"/>
      <c r="BPI49" s="950"/>
      <c r="BPJ49" s="950"/>
      <c r="BPK49" s="950"/>
      <c r="BPL49" s="950"/>
      <c r="BPM49" s="950"/>
      <c r="BPN49" s="950"/>
      <c r="BPO49" s="950"/>
      <c r="BPP49" s="950"/>
      <c r="BPQ49" s="950"/>
      <c r="BPR49" s="950"/>
      <c r="BPS49" s="950"/>
      <c r="BPT49" s="950"/>
      <c r="BPU49" s="950"/>
      <c r="BPV49" s="950"/>
      <c r="BPW49" s="950"/>
      <c r="BPX49" s="950"/>
      <c r="BPY49" s="950"/>
      <c r="BPZ49" s="950"/>
      <c r="BQA49" s="950"/>
      <c r="BQB49" s="950"/>
      <c r="BQC49" s="950"/>
      <c r="BQD49" s="950"/>
      <c r="BQE49" s="950"/>
      <c r="BQF49" s="950"/>
      <c r="BQG49" s="950"/>
      <c r="BQH49" s="950"/>
      <c r="BQI49" s="950"/>
      <c r="BQJ49" s="950"/>
      <c r="BQK49" s="950"/>
      <c r="BQL49" s="950"/>
      <c r="BQM49" s="950"/>
      <c r="BQN49" s="950"/>
      <c r="BQO49" s="950"/>
      <c r="BQP49" s="950"/>
      <c r="BQQ49" s="950"/>
      <c r="BQR49" s="950"/>
      <c r="BQS49" s="950"/>
      <c r="BQT49" s="950"/>
      <c r="BQU49" s="950"/>
      <c r="BQV49" s="950"/>
      <c r="BQW49" s="950"/>
      <c r="BQX49" s="950"/>
      <c r="BQY49" s="950"/>
      <c r="BQZ49" s="950"/>
      <c r="BRA49" s="950"/>
      <c r="BRB49" s="950"/>
      <c r="BRC49" s="950"/>
      <c r="BRD49" s="950"/>
      <c r="BRE49" s="950"/>
      <c r="BRF49" s="950"/>
      <c r="BRG49" s="950"/>
      <c r="BRH49" s="950"/>
      <c r="BRI49" s="950"/>
      <c r="BRJ49" s="950"/>
      <c r="BRK49" s="950"/>
      <c r="BRL49" s="950"/>
      <c r="BRM49" s="950"/>
      <c r="BRN49" s="950"/>
      <c r="BRO49" s="950"/>
      <c r="BRP49" s="950"/>
      <c r="BRQ49" s="950"/>
      <c r="BRR49" s="950"/>
      <c r="BRS49" s="950"/>
      <c r="BRT49" s="950"/>
      <c r="BRU49" s="950"/>
      <c r="BRV49" s="950"/>
      <c r="BRW49" s="950"/>
      <c r="BRX49" s="950"/>
      <c r="BRY49" s="950"/>
      <c r="BRZ49" s="950"/>
      <c r="BSA49" s="950"/>
      <c r="BSB49" s="950"/>
      <c r="BSC49" s="950"/>
      <c r="BSD49" s="950"/>
      <c r="BSE49" s="950"/>
      <c r="BSF49" s="950"/>
      <c r="BSG49" s="950"/>
      <c r="BSH49" s="950"/>
      <c r="BSI49" s="950"/>
      <c r="BSJ49" s="950"/>
      <c r="BSK49" s="950"/>
      <c r="BSL49" s="950"/>
      <c r="BSM49" s="950"/>
      <c r="BSN49" s="950"/>
      <c r="BSO49" s="950"/>
      <c r="BSP49" s="950"/>
      <c r="BSQ49" s="950"/>
      <c r="BSR49" s="950"/>
      <c r="BSS49" s="950"/>
      <c r="BST49" s="950"/>
      <c r="BSU49" s="950"/>
      <c r="BSV49" s="950"/>
      <c r="BSW49" s="950"/>
      <c r="BSX49" s="950"/>
      <c r="BSY49" s="950"/>
      <c r="BSZ49" s="950"/>
      <c r="BTA49" s="950"/>
      <c r="BTB49" s="950"/>
      <c r="BTC49" s="950"/>
      <c r="BTD49" s="950"/>
      <c r="BTE49" s="950"/>
      <c r="BTF49" s="950"/>
      <c r="BTG49" s="950"/>
      <c r="BTH49" s="950"/>
      <c r="BTI49" s="950"/>
      <c r="BTJ49" s="950"/>
      <c r="BTK49" s="950"/>
      <c r="BTL49" s="950"/>
      <c r="BTM49" s="950"/>
      <c r="BTN49" s="950"/>
      <c r="BTO49" s="950"/>
      <c r="BTP49" s="950"/>
      <c r="BTQ49" s="950"/>
      <c r="BTR49" s="950"/>
      <c r="BTS49" s="950"/>
      <c r="BTT49" s="950"/>
      <c r="BTU49" s="950"/>
      <c r="BTV49" s="950"/>
      <c r="BTW49" s="950"/>
      <c r="BTX49" s="950"/>
      <c r="BTY49" s="950"/>
      <c r="BTZ49" s="950"/>
      <c r="BUA49" s="950"/>
      <c r="BUB49" s="950"/>
      <c r="BUC49" s="950"/>
      <c r="BUD49" s="950"/>
      <c r="BUE49" s="950"/>
      <c r="BUF49" s="950"/>
      <c r="BUG49" s="950"/>
      <c r="BUH49" s="950"/>
      <c r="BUI49" s="950"/>
      <c r="BUJ49" s="950"/>
      <c r="BUK49" s="950"/>
      <c r="BUL49" s="950"/>
      <c r="BUM49" s="950"/>
      <c r="BUN49" s="950"/>
      <c r="BUO49" s="950"/>
      <c r="BUP49" s="950"/>
      <c r="BUQ49" s="950"/>
      <c r="BUR49" s="950"/>
      <c r="BUS49" s="950"/>
      <c r="BUT49" s="950"/>
      <c r="BUU49" s="950"/>
      <c r="BUV49" s="950"/>
      <c r="BUW49" s="950"/>
      <c r="BUX49" s="950"/>
      <c r="BUY49" s="950"/>
      <c r="BUZ49" s="950"/>
      <c r="BVA49" s="950"/>
      <c r="BVB49" s="950"/>
      <c r="BVC49" s="950"/>
      <c r="BVD49" s="950"/>
      <c r="BVE49" s="950"/>
      <c r="BVF49" s="950"/>
      <c r="BVG49" s="950"/>
      <c r="BVH49" s="950"/>
      <c r="BVI49" s="950"/>
      <c r="BVJ49" s="950"/>
      <c r="BVK49" s="950"/>
      <c r="BVL49" s="950"/>
      <c r="BVM49" s="950"/>
      <c r="BVN49" s="950"/>
      <c r="BVO49" s="950"/>
      <c r="BVP49" s="950"/>
      <c r="BVQ49" s="950"/>
      <c r="BVR49" s="950"/>
      <c r="BVS49" s="950"/>
      <c r="BVT49" s="950"/>
      <c r="BVU49" s="950"/>
      <c r="BVV49" s="950"/>
      <c r="BVW49" s="950"/>
      <c r="BVX49" s="950"/>
      <c r="BVY49" s="950"/>
      <c r="BVZ49" s="950"/>
      <c r="BWA49" s="950"/>
      <c r="BWB49" s="950"/>
      <c r="BWC49" s="950"/>
      <c r="BWD49" s="950"/>
      <c r="BWE49" s="950"/>
      <c r="BWF49" s="950"/>
      <c r="BWG49" s="950"/>
      <c r="BWH49" s="950"/>
      <c r="BWI49" s="950"/>
      <c r="BWJ49" s="950"/>
      <c r="BWK49" s="950"/>
      <c r="BWL49" s="950"/>
      <c r="BWM49" s="950"/>
      <c r="BWN49" s="950"/>
      <c r="BWO49" s="950"/>
      <c r="BWP49" s="950"/>
      <c r="BWQ49" s="950"/>
      <c r="BWR49" s="950"/>
      <c r="BWS49" s="950"/>
      <c r="BWT49" s="950"/>
      <c r="BWU49" s="950"/>
      <c r="BWV49" s="950"/>
      <c r="BWW49" s="950"/>
      <c r="BWX49" s="950"/>
      <c r="BWY49" s="950"/>
      <c r="BWZ49" s="950"/>
      <c r="BXA49" s="950"/>
      <c r="BXB49" s="950"/>
      <c r="BXC49" s="950"/>
      <c r="BXD49" s="950"/>
      <c r="BXE49" s="950"/>
      <c r="BXF49" s="950"/>
      <c r="BXG49" s="950"/>
      <c r="BXH49" s="950"/>
      <c r="BXI49" s="950"/>
      <c r="BXJ49" s="950"/>
      <c r="BXK49" s="950"/>
      <c r="BXL49" s="950"/>
      <c r="BXM49" s="950"/>
      <c r="BXN49" s="950"/>
      <c r="BXO49" s="950"/>
      <c r="BXP49" s="950"/>
      <c r="BXQ49" s="950"/>
      <c r="BXR49" s="950"/>
      <c r="BXS49" s="950"/>
      <c r="BXT49" s="950"/>
      <c r="BXU49" s="950"/>
      <c r="BXV49" s="950"/>
      <c r="BXW49" s="950"/>
      <c r="BXX49" s="950"/>
      <c r="BXY49" s="950"/>
      <c r="BXZ49" s="950"/>
      <c r="BYA49" s="950"/>
      <c r="BYB49" s="950"/>
      <c r="BYC49" s="950"/>
      <c r="BYD49" s="950"/>
      <c r="BYE49" s="950"/>
      <c r="BYF49" s="950"/>
      <c r="BYG49" s="950"/>
      <c r="BYH49" s="950"/>
      <c r="BYI49" s="950"/>
      <c r="BYJ49" s="950"/>
      <c r="BYK49" s="950"/>
      <c r="BYL49" s="950"/>
      <c r="BYM49" s="950"/>
      <c r="BYN49" s="950"/>
      <c r="BYO49" s="950"/>
      <c r="BYP49" s="950"/>
      <c r="BYQ49" s="950"/>
      <c r="BYR49" s="950"/>
      <c r="BYS49" s="950"/>
      <c r="BYT49" s="950"/>
      <c r="BYU49" s="950"/>
      <c r="BYV49" s="950"/>
      <c r="BYW49" s="950"/>
      <c r="BYX49" s="950"/>
      <c r="BYY49" s="950"/>
      <c r="BYZ49" s="950"/>
      <c r="BZA49" s="950"/>
      <c r="BZB49" s="950"/>
      <c r="BZC49" s="950"/>
      <c r="BZD49" s="950"/>
      <c r="BZE49" s="950"/>
      <c r="BZF49" s="950"/>
      <c r="BZG49" s="950"/>
      <c r="BZH49" s="950"/>
      <c r="BZI49" s="950"/>
      <c r="BZJ49" s="950"/>
      <c r="BZK49" s="950"/>
      <c r="BZL49" s="950"/>
      <c r="BZM49" s="950"/>
      <c r="BZN49" s="950"/>
      <c r="BZO49" s="950"/>
      <c r="BZP49" s="950"/>
      <c r="BZQ49" s="950"/>
      <c r="BZR49" s="950"/>
      <c r="BZS49" s="950"/>
      <c r="BZT49" s="950"/>
      <c r="BZU49" s="950"/>
      <c r="BZV49" s="950"/>
      <c r="BZW49" s="950"/>
      <c r="BZX49" s="950"/>
      <c r="BZY49" s="950"/>
      <c r="BZZ49" s="950"/>
      <c r="CAA49" s="950"/>
      <c r="CAB49" s="950"/>
      <c r="CAC49" s="950"/>
      <c r="CAD49" s="950"/>
      <c r="CAE49" s="950"/>
      <c r="CAF49" s="950"/>
      <c r="CAG49" s="950"/>
      <c r="CAH49" s="950"/>
      <c r="CAI49" s="950"/>
      <c r="CAJ49" s="950"/>
      <c r="CAK49" s="950"/>
      <c r="CAL49" s="950"/>
      <c r="CAM49" s="950"/>
      <c r="CAN49" s="950"/>
      <c r="CAO49" s="950"/>
      <c r="CAP49" s="950"/>
      <c r="CAQ49" s="950"/>
      <c r="CAR49" s="950"/>
      <c r="CAS49" s="950"/>
      <c r="CAT49" s="950"/>
      <c r="CAU49" s="950"/>
      <c r="CAV49" s="950"/>
      <c r="CAW49" s="950"/>
      <c r="CAX49" s="950"/>
      <c r="CAY49" s="950"/>
      <c r="CAZ49" s="950"/>
      <c r="CBA49" s="950"/>
      <c r="CBB49" s="950"/>
      <c r="CBC49" s="950"/>
      <c r="CBD49" s="950"/>
      <c r="CBE49" s="950"/>
      <c r="CBF49" s="950"/>
      <c r="CBG49" s="950"/>
      <c r="CBH49" s="950"/>
      <c r="CBI49" s="950"/>
      <c r="CBJ49" s="950"/>
      <c r="CBK49" s="950"/>
      <c r="CBL49" s="950"/>
      <c r="CBM49" s="950"/>
      <c r="CBN49" s="950"/>
      <c r="CBO49" s="950"/>
      <c r="CBP49" s="950"/>
      <c r="CBQ49" s="950"/>
      <c r="CBR49" s="950"/>
      <c r="CBS49" s="950"/>
      <c r="CBT49" s="950"/>
      <c r="CBU49" s="950"/>
      <c r="CBV49" s="950"/>
      <c r="CBW49" s="950"/>
      <c r="CBX49" s="950"/>
      <c r="CBY49" s="950"/>
      <c r="CBZ49" s="950"/>
      <c r="CCA49" s="950"/>
      <c r="CCB49" s="950"/>
      <c r="CCC49" s="950"/>
      <c r="CCD49" s="950"/>
      <c r="CCE49" s="950"/>
      <c r="CCF49" s="950"/>
      <c r="CCG49" s="950"/>
      <c r="CCH49" s="950"/>
      <c r="CCI49" s="950"/>
      <c r="CCJ49" s="950"/>
      <c r="CCK49" s="950"/>
      <c r="CCL49" s="950"/>
      <c r="CCM49" s="950"/>
      <c r="CCN49" s="950"/>
      <c r="CCO49" s="950"/>
      <c r="CCP49" s="950"/>
      <c r="CCQ49" s="950"/>
      <c r="CCR49" s="950"/>
      <c r="CCS49" s="950"/>
      <c r="CCT49" s="950"/>
      <c r="CCU49" s="950"/>
      <c r="CCV49" s="950"/>
      <c r="CCW49" s="950"/>
      <c r="CCX49" s="950"/>
      <c r="CCY49" s="950"/>
      <c r="CCZ49" s="950"/>
      <c r="CDA49" s="950"/>
      <c r="CDB49" s="950"/>
      <c r="CDC49" s="950"/>
      <c r="CDD49" s="950"/>
      <c r="CDE49" s="950"/>
      <c r="CDF49" s="950"/>
      <c r="CDG49" s="950"/>
      <c r="CDH49" s="950"/>
      <c r="CDI49" s="950"/>
      <c r="CDJ49" s="950"/>
      <c r="CDK49" s="950"/>
      <c r="CDL49" s="950"/>
      <c r="CDM49" s="950"/>
      <c r="CDN49" s="950"/>
      <c r="CDO49" s="950"/>
      <c r="CDP49" s="950"/>
      <c r="CDQ49" s="950"/>
      <c r="CDR49" s="950"/>
      <c r="CDS49" s="950"/>
      <c r="CDT49" s="950"/>
      <c r="CDU49" s="950"/>
      <c r="CDV49" s="950"/>
      <c r="CDW49" s="950"/>
      <c r="CDX49" s="950"/>
      <c r="CDY49" s="950"/>
      <c r="CDZ49" s="950"/>
      <c r="CEA49" s="950"/>
      <c r="CEB49" s="950"/>
      <c r="CEC49" s="950"/>
      <c r="CED49" s="950"/>
      <c r="CEE49" s="950"/>
      <c r="CEF49" s="950"/>
      <c r="CEG49" s="950"/>
      <c r="CEH49" s="950"/>
      <c r="CEI49" s="950"/>
      <c r="CEJ49" s="950"/>
      <c r="CEK49" s="950"/>
      <c r="CEL49" s="950"/>
      <c r="CEM49" s="950"/>
      <c r="CEN49" s="950"/>
      <c r="CEO49" s="950"/>
      <c r="CEP49" s="950"/>
      <c r="CEQ49" s="950"/>
      <c r="CER49" s="950"/>
      <c r="CES49" s="950"/>
      <c r="CET49" s="950"/>
      <c r="CEU49" s="950"/>
      <c r="CEV49" s="950"/>
      <c r="CEW49" s="950"/>
      <c r="CEX49" s="950"/>
      <c r="CEY49" s="950"/>
      <c r="CEZ49" s="950"/>
      <c r="CFA49" s="950"/>
      <c r="CFB49" s="950"/>
      <c r="CFC49" s="950"/>
      <c r="CFD49" s="950"/>
      <c r="CFE49" s="950"/>
      <c r="CFF49" s="950"/>
      <c r="CFG49" s="950"/>
      <c r="CFH49" s="950"/>
      <c r="CFI49" s="950"/>
      <c r="CFJ49" s="950"/>
      <c r="CFK49" s="950"/>
      <c r="CFL49" s="950"/>
      <c r="CFM49" s="950"/>
      <c r="CFN49" s="950"/>
      <c r="CFO49" s="950"/>
      <c r="CFP49" s="950"/>
      <c r="CFQ49" s="950"/>
      <c r="CFR49" s="950"/>
      <c r="CFS49" s="950"/>
      <c r="CFT49" s="950"/>
      <c r="CFU49" s="950"/>
      <c r="CFV49" s="950"/>
      <c r="CFW49" s="950"/>
      <c r="CFX49" s="950"/>
      <c r="CFY49" s="950"/>
      <c r="CFZ49" s="950"/>
      <c r="CGA49" s="950"/>
      <c r="CGB49" s="950"/>
      <c r="CGC49" s="950"/>
      <c r="CGD49" s="950"/>
      <c r="CGE49" s="950"/>
      <c r="CGF49" s="950"/>
      <c r="CGG49" s="950"/>
      <c r="CGH49" s="950"/>
      <c r="CGI49" s="950"/>
      <c r="CGJ49" s="950"/>
      <c r="CGK49" s="950"/>
      <c r="CGL49" s="950"/>
      <c r="CGM49" s="950"/>
      <c r="CGN49" s="950"/>
      <c r="CGO49" s="950"/>
      <c r="CGP49" s="950"/>
      <c r="CGQ49" s="950"/>
      <c r="CGR49" s="950"/>
      <c r="CGS49" s="950"/>
      <c r="CGT49" s="950"/>
      <c r="CGU49" s="950"/>
      <c r="CGV49" s="950"/>
      <c r="CGW49" s="950"/>
      <c r="CGX49" s="950"/>
      <c r="CGY49" s="950"/>
      <c r="CGZ49" s="950"/>
      <c r="CHA49" s="950"/>
      <c r="CHB49" s="950"/>
      <c r="CHC49" s="950"/>
      <c r="CHD49" s="950"/>
      <c r="CHE49" s="950"/>
      <c r="CHF49" s="950"/>
      <c r="CHG49" s="950"/>
      <c r="CHH49" s="950"/>
      <c r="CHI49" s="950"/>
      <c r="CHJ49" s="950"/>
      <c r="CHK49" s="950"/>
      <c r="CHL49" s="950"/>
      <c r="CHM49" s="950"/>
      <c r="CHN49" s="950"/>
      <c r="CHO49" s="950"/>
      <c r="CHP49" s="950"/>
      <c r="CHQ49" s="950"/>
      <c r="CHR49" s="950"/>
      <c r="CHS49" s="950"/>
      <c r="CHT49" s="950"/>
      <c r="CHU49" s="950"/>
      <c r="CHV49" s="950"/>
      <c r="CHW49" s="950"/>
      <c r="CHX49" s="950"/>
      <c r="CHY49" s="950"/>
      <c r="CHZ49" s="950"/>
      <c r="CIA49" s="950"/>
      <c r="CIB49" s="950"/>
      <c r="CIC49" s="950"/>
      <c r="CID49" s="950"/>
      <c r="CIE49" s="950"/>
      <c r="CIF49" s="950"/>
      <c r="CIG49" s="950"/>
      <c r="CIH49" s="950"/>
      <c r="CII49" s="950"/>
      <c r="CIJ49" s="950"/>
      <c r="CIK49" s="950"/>
      <c r="CIL49" s="950"/>
      <c r="CIM49" s="950"/>
      <c r="CIN49" s="950"/>
      <c r="CIO49" s="950"/>
      <c r="CIP49" s="950"/>
      <c r="CIQ49" s="950"/>
      <c r="CIR49" s="950"/>
      <c r="CIS49" s="950"/>
      <c r="CIT49" s="950"/>
      <c r="CIU49" s="950"/>
      <c r="CIV49" s="950"/>
      <c r="CIW49" s="950"/>
      <c r="CIX49" s="950"/>
      <c r="CIY49" s="950"/>
      <c r="CIZ49" s="950"/>
      <c r="CJA49" s="950"/>
      <c r="CJB49" s="950"/>
      <c r="CJC49" s="950"/>
      <c r="CJD49" s="950"/>
      <c r="CJE49" s="950"/>
      <c r="CJF49" s="950"/>
      <c r="CJG49" s="950"/>
      <c r="CJH49" s="950"/>
      <c r="CJI49" s="950"/>
      <c r="CJJ49" s="950"/>
      <c r="CJK49" s="950"/>
      <c r="CJL49" s="950"/>
      <c r="CJM49" s="950"/>
      <c r="CJN49" s="950"/>
      <c r="CJO49" s="950"/>
      <c r="CJP49" s="950"/>
      <c r="CJQ49" s="950"/>
      <c r="CJR49" s="950"/>
      <c r="CJS49" s="950"/>
      <c r="CJT49" s="950"/>
      <c r="CJU49" s="950"/>
      <c r="CJV49" s="950"/>
      <c r="CJW49" s="950"/>
      <c r="CJX49" s="950"/>
      <c r="CJY49" s="950"/>
      <c r="CJZ49" s="950"/>
      <c r="CKA49" s="950"/>
      <c r="CKB49" s="950"/>
      <c r="CKC49" s="950"/>
      <c r="CKD49" s="950"/>
      <c r="CKE49" s="950"/>
      <c r="CKF49" s="950"/>
      <c r="CKG49" s="950"/>
      <c r="CKH49" s="950"/>
      <c r="CKI49" s="950"/>
      <c r="CKJ49" s="950"/>
      <c r="CKK49" s="950"/>
      <c r="CKL49" s="950"/>
      <c r="CKM49" s="950"/>
      <c r="CKN49" s="950"/>
      <c r="CKO49" s="950"/>
      <c r="CKP49" s="950"/>
      <c r="CKQ49" s="950"/>
      <c r="CKR49" s="950"/>
      <c r="CKS49" s="950"/>
      <c r="CKT49" s="950"/>
      <c r="CKU49" s="950"/>
      <c r="CKV49" s="950"/>
      <c r="CKW49" s="950"/>
      <c r="CKX49" s="950"/>
      <c r="CKY49" s="950"/>
      <c r="CKZ49" s="950"/>
      <c r="CLA49" s="950"/>
      <c r="CLB49" s="950"/>
      <c r="CLC49" s="950"/>
      <c r="CLD49" s="950"/>
      <c r="CLE49" s="950"/>
      <c r="CLF49" s="950"/>
      <c r="CLG49" s="950"/>
      <c r="CLH49" s="950"/>
      <c r="CLI49" s="950"/>
      <c r="CLJ49" s="950"/>
      <c r="CLK49" s="950"/>
      <c r="CLL49" s="950"/>
      <c r="CLM49" s="950"/>
      <c r="CLN49" s="950"/>
      <c r="CLO49" s="950"/>
      <c r="CLP49" s="950"/>
      <c r="CLQ49" s="950"/>
      <c r="CLR49" s="950"/>
      <c r="CLS49" s="950"/>
      <c r="CLT49" s="950"/>
      <c r="CLU49" s="950"/>
      <c r="CLV49" s="950"/>
      <c r="CLW49" s="950"/>
      <c r="CLX49" s="950"/>
      <c r="CLY49" s="950"/>
      <c r="CLZ49" s="950"/>
      <c r="CMA49" s="950"/>
      <c r="CMB49" s="950"/>
      <c r="CMC49" s="950"/>
      <c r="CMD49" s="950"/>
      <c r="CME49" s="950"/>
      <c r="CMF49" s="950"/>
      <c r="CMG49" s="950"/>
      <c r="CMH49" s="950"/>
      <c r="CMI49" s="950"/>
      <c r="CMJ49" s="950"/>
      <c r="CMK49" s="950"/>
      <c r="CML49" s="950"/>
      <c r="CMM49" s="950"/>
      <c r="CMN49" s="950"/>
      <c r="CMO49" s="950"/>
      <c r="CMP49" s="950"/>
      <c r="CMQ49" s="950"/>
      <c r="CMR49" s="950"/>
      <c r="CMS49" s="950"/>
      <c r="CMT49" s="950"/>
      <c r="CMU49" s="950"/>
      <c r="CMV49" s="950"/>
      <c r="CMW49" s="950"/>
      <c r="CMX49" s="950"/>
      <c r="CMY49" s="950"/>
      <c r="CMZ49" s="950"/>
      <c r="CNA49" s="950"/>
      <c r="CNB49" s="950"/>
      <c r="CNC49" s="950"/>
      <c r="CND49" s="950"/>
      <c r="CNE49" s="950"/>
      <c r="CNF49" s="950"/>
      <c r="CNG49" s="950"/>
      <c r="CNH49" s="950"/>
      <c r="CNI49" s="950"/>
      <c r="CNJ49" s="950"/>
      <c r="CNK49" s="950"/>
      <c r="CNL49" s="950"/>
      <c r="CNM49" s="950"/>
      <c r="CNN49" s="950"/>
      <c r="CNO49" s="950"/>
      <c r="CNP49" s="950"/>
      <c r="CNQ49" s="950"/>
      <c r="CNR49" s="950"/>
      <c r="CNS49" s="950"/>
      <c r="CNT49" s="950"/>
      <c r="CNU49" s="950"/>
      <c r="CNV49" s="950"/>
      <c r="CNW49" s="950"/>
      <c r="CNX49" s="950"/>
      <c r="CNY49" s="950"/>
      <c r="CNZ49" s="950"/>
      <c r="COA49" s="950"/>
      <c r="COB49" s="950"/>
      <c r="COC49" s="950"/>
      <c r="COD49" s="950"/>
      <c r="COE49" s="950"/>
      <c r="COF49" s="950"/>
      <c r="COG49" s="950"/>
      <c r="COH49" s="950"/>
      <c r="COI49" s="950"/>
      <c r="COJ49" s="950"/>
      <c r="COK49" s="950"/>
      <c r="COL49" s="950"/>
      <c r="COM49" s="950"/>
      <c r="CON49" s="950"/>
      <c r="COO49" s="950"/>
      <c r="COP49" s="950"/>
      <c r="COQ49" s="950"/>
      <c r="COR49" s="950"/>
      <c r="COS49" s="950"/>
      <c r="COT49" s="950"/>
      <c r="COU49" s="950"/>
      <c r="COV49" s="950"/>
      <c r="COW49" s="950"/>
      <c r="COX49" s="950"/>
      <c r="COY49" s="950"/>
      <c r="COZ49" s="950"/>
      <c r="CPA49" s="950"/>
      <c r="CPB49" s="950"/>
      <c r="CPC49" s="950"/>
      <c r="CPD49" s="950"/>
      <c r="CPE49" s="950"/>
      <c r="CPF49" s="950"/>
      <c r="CPG49" s="950"/>
      <c r="CPH49" s="950"/>
      <c r="CPI49" s="950"/>
      <c r="CPJ49" s="950"/>
      <c r="CPK49" s="950"/>
      <c r="CPL49" s="950"/>
      <c r="CPM49" s="950"/>
      <c r="CPN49" s="950"/>
      <c r="CPO49" s="950"/>
      <c r="CPP49" s="950"/>
      <c r="CPQ49" s="950"/>
      <c r="CPR49" s="950"/>
      <c r="CPS49" s="950"/>
      <c r="CPT49" s="950"/>
      <c r="CPU49" s="950"/>
      <c r="CPV49" s="950"/>
      <c r="CPW49" s="950"/>
      <c r="CPX49" s="950"/>
      <c r="CPY49" s="950"/>
      <c r="CPZ49" s="950"/>
      <c r="CQA49" s="950"/>
      <c r="CQB49" s="950"/>
      <c r="CQC49" s="950"/>
      <c r="CQD49" s="950"/>
      <c r="CQE49" s="950"/>
      <c r="CQF49" s="950"/>
      <c r="CQG49" s="950"/>
      <c r="CQH49" s="950"/>
      <c r="CQI49" s="950"/>
      <c r="CQJ49" s="950"/>
      <c r="CQK49" s="950"/>
      <c r="CQL49" s="950"/>
      <c r="CQM49" s="950"/>
      <c r="CQN49" s="950"/>
      <c r="CQO49" s="950"/>
      <c r="CQP49" s="950"/>
      <c r="CQQ49" s="950"/>
      <c r="CQR49" s="950"/>
      <c r="CQS49" s="950"/>
      <c r="CQT49" s="950"/>
      <c r="CQU49" s="950"/>
      <c r="CQV49" s="950"/>
      <c r="CQW49" s="950"/>
      <c r="CQX49" s="950"/>
      <c r="CQY49" s="950"/>
      <c r="CQZ49" s="950"/>
      <c r="CRA49" s="950"/>
      <c r="CRB49" s="950"/>
      <c r="CRC49" s="950"/>
      <c r="CRD49" s="950"/>
      <c r="CRE49" s="950"/>
      <c r="CRF49" s="950"/>
      <c r="CRG49" s="950"/>
      <c r="CRH49" s="950"/>
      <c r="CRI49" s="950"/>
      <c r="CRJ49" s="950"/>
      <c r="CRK49" s="950"/>
      <c r="CRL49" s="950"/>
      <c r="CRM49" s="950"/>
      <c r="CRN49" s="950"/>
      <c r="CRO49" s="950"/>
      <c r="CRP49" s="950"/>
      <c r="CRQ49" s="950"/>
      <c r="CRR49" s="950"/>
      <c r="CRS49" s="950"/>
      <c r="CRT49" s="950"/>
      <c r="CRU49" s="950"/>
      <c r="CRV49" s="950"/>
      <c r="CRW49" s="950"/>
      <c r="CRX49" s="950"/>
      <c r="CRY49" s="950"/>
      <c r="CRZ49" s="950"/>
      <c r="CSA49" s="950"/>
      <c r="CSB49" s="950"/>
      <c r="CSC49" s="950"/>
      <c r="CSD49" s="950"/>
      <c r="CSE49" s="950"/>
      <c r="CSF49" s="950"/>
      <c r="CSG49" s="950"/>
      <c r="CSH49" s="950"/>
      <c r="CSI49" s="950"/>
      <c r="CSJ49" s="950"/>
      <c r="CSK49" s="950"/>
      <c r="CSL49" s="950"/>
      <c r="CSM49" s="950"/>
      <c r="CSN49" s="950"/>
      <c r="CSO49" s="950"/>
      <c r="CSP49" s="950"/>
      <c r="CSQ49" s="950"/>
      <c r="CSR49" s="950"/>
      <c r="CSS49" s="950"/>
      <c r="CST49" s="950"/>
      <c r="CSU49" s="950"/>
      <c r="CSV49" s="950"/>
      <c r="CSW49" s="950"/>
      <c r="CSX49" s="950"/>
      <c r="CSY49" s="950"/>
      <c r="CSZ49" s="950"/>
      <c r="CTA49" s="950"/>
      <c r="CTB49" s="950"/>
      <c r="CTC49" s="950"/>
      <c r="CTD49" s="950"/>
      <c r="CTE49" s="950"/>
      <c r="CTF49" s="950"/>
      <c r="CTG49" s="950"/>
      <c r="CTH49" s="950"/>
      <c r="CTI49" s="950"/>
      <c r="CTJ49" s="950"/>
      <c r="CTK49" s="950"/>
      <c r="CTL49" s="950"/>
      <c r="CTM49" s="950"/>
      <c r="CTN49" s="950"/>
      <c r="CTO49" s="950"/>
      <c r="CTP49" s="950"/>
      <c r="CTQ49" s="950"/>
      <c r="CTR49" s="950"/>
      <c r="CTS49" s="950"/>
      <c r="CTT49" s="950"/>
      <c r="CTU49" s="950"/>
      <c r="CTV49" s="950"/>
      <c r="CTW49" s="950"/>
      <c r="CTX49" s="950"/>
      <c r="CTY49" s="950"/>
      <c r="CTZ49" s="950"/>
      <c r="CUA49" s="950"/>
      <c r="CUB49" s="950"/>
      <c r="CUC49" s="950"/>
      <c r="CUD49" s="950"/>
      <c r="CUE49" s="950"/>
      <c r="CUF49" s="950"/>
      <c r="CUG49" s="950"/>
      <c r="CUH49" s="950"/>
      <c r="CUI49" s="950"/>
      <c r="CUJ49" s="950"/>
      <c r="CUK49" s="950"/>
      <c r="CUL49" s="950"/>
      <c r="CUM49" s="950"/>
      <c r="CUN49" s="950"/>
      <c r="CUO49" s="950"/>
      <c r="CUP49" s="950"/>
      <c r="CUQ49" s="950"/>
      <c r="CUR49" s="950"/>
      <c r="CUS49" s="950"/>
      <c r="CUT49" s="950"/>
      <c r="CUU49" s="950"/>
      <c r="CUV49" s="950"/>
      <c r="CUW49" s="950"/>
      <c r="CUX49" s="950"/>
      <c r="CUY49" s="950"/>
      <c r="CUZ49" s="950"/>
      <c r="CVA49" s="950"/>
      <c r="CVB49" s="950"/>
      <c r="CVC49" s="950"/>
      <c r="CVD49" s="950"/>
      <c r="CVE49" s="950"/>
      <c r="CVF49" s="950"/>
      <c r="CVG49" s="950"/>
      <c r="CVH49" s="950"/>
      <c r="CVI49" s="950"/>
      <c r="CVJ49" s="950"/>
      <c r="CVK49" s="950"/>
      <c r="CVL49" s="950"/>
      <c r="CVM49" s="950"/>
      <c r="CVN49" s="950"/>
      <c r="CVO49" s="950"/>
      <c r="CVP49" s="950"/>
      <c r="CVQ49" s="950"/>
      <c r="CVR49" s="950"/>
      <c r="CVS49" s="950"/>
      <c r="CVT49" s="950"/>
      <c r="CVU49" s="950"/>
      <c r="CVV49" s="950"/>
      <c r="CVW49" s="950"/>
      <c r="CVX49" s="950"/>
      <c r="CVY49" s="950"/>
      <c r="CVZ49" s="950"/>
      <c r="CWA49" s="950"/>
      <c r="CWB49" s="950"/>
      <c r="CWC49" s="950"/>
      <c r="CWD49" s="950"/>
      <c r="CWE49" s="950"/>
      <c r="CWF49" s="950"/>
      <c r="CWG49" s="950"/>
      <c r="CWH49" s="950"/>
      <c r="CWI49" s="950"/>
      <c r="CWJ49" s="950"/>
      <c r="CWK49" s="950"/>
      <c r="CWL49" s="950"/>
      <c r="CWM49" s="950"/>
      <c r="CWN49" s="950"/>
      <c r="CWO49" s="950"/>
      <c r="CWP49" s="950"/>
      <c r="CWQ49" s="950"/>
      <c r="CWR49" s="950"/>
      <c r="CWS49" s="950"/>
      <c r="CWT49" s="950"/>
      <c r="CWU49" s="950"/>
      <c r="CWV49" s="950"/>
      <c r="CWW49" s="950"/>
      <c r="CWX49" s="950"/>
      <c r="CWY49" s="950"/>
      <c r="CWZ49" s="950"/>
      <c r="CXA49" s="950"/>
      <c r="CXB49" s="950"/>
      <c r="CXC49" s="950"/>
      <c r="CXD49" s="950"/>
      <c r="CXE49" s="950"/>
      <c r="CXF49" s="950"/>
      <c r="CXG49" s="950"/>
      <c r="CXH49" s="950"/>
      <c r="CXI49" s="950"/>
      <c r="CXJ49" s="950"/>
      <c r="CXK49" s="950"/>
      <c r="CXL49" s="950"/>
      <c r="CXM49" s="950"/>
      <c r="CXN49" s="950"/>
      <c r="CXO49" s="950"/>
      <c r="CXP49" s="950"/>
      <c r="CXQ49" s="950"/>
      <c r="CXR49" s="950"/>
      <c r="CXS49" s="950"/>
      <c r="CXT49" s="950"/>
      <c r="CXU49" s="950"/>
      <c r="CXV49" s="950"/>
      <c r="CXW49" s="950"/>
      <c r="CXX49" s="950"/>
      <c r="CXY49" s="950"/>
      <c r="CXZ49" s="950"/>
      <c r="CYA49" s="950"/>
      <c r="CYB49" s="950"/>
      <c r="CYC49" s="950"/>
      <c r="CYD49" s="950"/>
      <c r="CYE49" s="950"/>
      <c r="CYF49" s="950"/>
      <c r="CYG49" s="950"/>
      <c r="CYH49" s="950"/>
      <c r="CYI49" s="950"/>
      <c r="CYJ49" s="950"/>
      <c r="CYK49" s="950"/>
      <c r="CYL49" s="950"/>
      <c r="CYM49" s="950"/>
      <c r="CYN49" s="950"/>
      <c r="CYO49" s="950"/>
      <c r="CYP49" s="950"/>
      <c r="CYQ49" s="950"/>
      <c r="CYR49" s="950"/>
      <c r="CYS49" s="950"/>
      <c r="CYT49" s="950"/>
      <c r="CYU49" s="950"/>
      <c r="CYV49" s="950"/>
      <c r="CYW49" s="950"/>
      <c r="CYX49" s="950"/>
      <c r="CYY49" s="950"/>
      <c r="CYZ49" s="950"/>
      <c r="CZA49" s="950"/>
      <c r="CZB49" s="950"/>
      <c r="CZC49" s="950"/>
      <c r="CZD49" s="950"/>
      <c r="CZE49" s="950"/>
      <c r="CZF49" s="950"/>
      <c r="CZG49" s="950"/>
      <c r="CZH49" s="950"/>
      <c r="CZI49" s="950"/>
      <c r="CZJ49" s="950"/>
      <c r="CZK49" s="950"/>
      <c r="CZL49" s="950"/>
      <c r="CZM49" s="950"/>
      <c r="CZN49" s="950"/>
      <c r="CZO49" s="950"/>
      <c r="CZP49" s="950"/>
      <c r="CZQ49" s="950"/>
      <c r="CZR49" s="950"/>
      <c r="CZS49" s="950"/>
      <c r="CZT49" s="950"/>
      <c r="CZU49" s="950"/>
      <c r="CZV49" s="950"/>
      <c r="CZW49" s="950"/>
      <c r="CZX49" s="950"/>
      <c r="CZY49" s="950"/>
      <c r="CZZ49" s="950"/>
      <c r="DAA49" s="950"/>
      <c r="DAB49" s="950"/>
      <c r="DAC49" s="950"/>
      <c r="DAD49" s="950"/>
      <c r="DAE49" s="950"/>
      <c r="DAF49" s="950"/>
      <c r="DAG49" s="950"/>
      <c r="DAH49" s="950"/>
      <c r="DAI49" s="950"/>
      <c r="DAJ49" s="950"/>
      <c r="DAK49" s="950"/>
      <c r="DAL49" s="950"/>
      <c r="DAM49" s="950"/>
      <c r="DAN49" s="950"/>
      <c r="DAO49" s="950"/>
      <c r="DAP49" s="950"/>
      <c r="DAQ49" s="950"/>
      <c r="DAR49" s="950"/>
      <c r="DAS49" s="950"/>
      <c r="DAT49" s="950"/>
      <c r="DAU49" s="950"/>
      <c r="DAV49" s="950"/>
      <c r="DAW49" s="950"/>
      <c r="DAX49" s="950"/>
      <c r="DAY49" s="950"/>
      <c r="DAZ49" s="950"/>
      <c r="DBA49" s="950"/>
      <c r="DBB49" s="950"/>
      <c r="DBC49" s="950"/>
      <c r="DBD49" s="950"/>
      <c r="DBE49" s="950"/>
      <c r="DBF49" s="950"/>
      <c r="DBG49" s="950"/>
      <c r="DBH49" s="950"/>
      <c r="DBI49" s="950"/>
      <c r="DBJ49" s="950"/>
      <c r="DBK49" s="950"/>
      <c r="DBL49" s="950"/>
      <c r="DBM49" s="950"/>
      <c r="DBN49" s="950"/>
      <c r="DBO49" s="950"/>
      <c r="DBP49" s="950"/>
      <c r="DBQ49" s="950"/>
      <c r="DBR49" s="950"/>
      <c r="DBS49" s="950"/>
      <c r="DBT49" s="950"/>
      <c r="DBU49" s="950"/>
      <c r="DBV49" s="950"/>
      <c r="DBW49" s="950"/>
      <c r="DBX49" s="950"/>
      <c r="DBY49" s="950"/>
      <c r="DBZ49" s="950"/>
      <c r="DCA49" s="950"/>
      <c r="DCB49" s="950"/>
      <c r="DCC49" s="950"/>
      <c r="DCD49" s="950"/>
      <c r="DCE49" s="950"/>
      <c r="DCF49" s="950"/>
      <c r="DCG49" s="950"/>
      <c r="DCH49" s="950"/>
      <c r="DCI49" s="950"/>
      <c r="DCJ49" s="950"/>
      <c r="DCK49" s="950"/>
      <c r="DCL49" s="950"/>
      <c r="DCM49" s="950"/>
      <c r="DCN49" s="950"/>
      <c r="DCO49" s="950"/>
      <c r="DCP49" s="950"/>
      <c r="DCQ49" s="950"/>
      <c r="DCR49" s="950"/>
      <c r="DCS49" s="950"/>
      <c r="DCT49" s="950"/>
      <c r="DCU49" s="950"/>
      <c r="DCV49" s="950"/>
      <c r="DCW49" s="950"/>
      <c r="DCX49" s="950"/>
      <c r="DCY49" s="950"/>
      <c r="DCZ49" s="950"/>
      <c r="DDA49" s="950"/>
      <c r="DDB49" s="950"/>
      <c r="DDC49" s="950"/>
      <c r="DDD49" s="950"/>
      <c r="DDE49" s="950"/>
      <c r="DDF49" s="950"/>
      <c r="DDG49" s="950"/>
      <c r="DDH49" s="950"/>
      <c r="DDI49" s="950"/>
      <c r="DDJ49" s="950"/>
      <c r="DDK49" s="950"/>
      <c r="DDL49" s="950"/>
      <c r="DDM49" s="950"/>
      <c r="DDN49" s="950"/>
      <c r="DDO49" s="950"/>
      <c r="DDP49" s="950"/>
      <c r="DDQ49" s="950"/>
      <c r="DDR49" s="950"/>
      <c r="DDS49" s="950"/>
      <c r="DDT49" s="950"/>
      <c r="DDU49" s="950"/>
      <c r="DDV49" s="950"/>
      <c r="DDW49" s="950"/>
      <c r="DDX49" s="950"/>
      <c r="DDY49" s="950"/>
      <c r="DDZ49" s="950"/>
      <c r="DEA49" s="950"/>
      <c r="DEB49" s="950"/>
      <c r="DEC49" s="950"/>
      <c r="DED49" s="950"/>
      <c r="DEE49" s="950"/>
      <c r="DEF49" s="950"/>
      <c r="DEG49" s="950"/>
      <c r="DEH49" s="950"/>
      <c r="DEI49" s="950"/>
      <c r="DEJ49" s="950"/>
      <c r="DEK49" s="950"/>
      <c r="DEL49" s="950"/>
      <c r="DEM49" s="950"/>
      <c r="DEN49" s="950"/>
      <c r="DEO49" s="950"/>
      <c r="DEP49" s="950"/>
      <c r="DEQ49" s="950"/>
      <c r="DER49" s="950"/>
      <c r="DES49" s="950"/>
      <c r="DET49" s="950"/>
      <c r="DEU49" s="950"/>
      <c r="DEV49" s="950"/>
      <c r="DEW49" s="950"/>
      <c r="DEX49" s="950"/>
      <c r="DEY49" s="950"/>
      <c r="DEZ49" s="950"/>
      <c r="DFA49" s="950"/>
      <c r="DFB49" s="950"/>
      <c r="DFC49" s="950"/>
      <c r="DFD49" s="950"/>
      <c r="DFE49" s="950"/>
      <c r="DFF49" s="950"/>
      <c r="DFG49" s="950"/>
      <c r="DFH49" s="950"/>
      <c r="DFI49" s="950"/>
      <c r="DFJ49" s="950"/>
      <c r="DFK49" s="950"/>
      <c r="DFL49" s="950"/>
      <c r="DFM49" s="950"/>
      <c r="DFN49" s="950"/>
      <c r="DFO49" s="950"/>
      <c r="DFP49" s="950"/>
      <c r="DFQ49" s="950"/>
      <c r="DFR49" s="950"/>
      <c r="DFS49" s="950"/>
      <c r="DFT49" s="950"/>
      <c r="DFU49" s="950"/>
      <c r="DFV49" s="950"/>
      <c r="DFW49" s="950"/>
      <c r="DFX49" s="950"/>
      <c r="DFY49" s="950"/>
      <c r="DFZ49" s="950"/>
      <c r="DGA49" s="950"/>
      <c r="DGB49" s="950"/>
      <c r="DGC49" s="950"/>
      <c r="DGD49" s="950"/>
      <c r="DGE49" s="950"/>
      <c r="DGF49" s="950"/>
      <c r="DGG49" s="950"/>
      <c r="DGH49" s="950"/>
      <c r="DGI49" s="950"/>
      <c r="DGJ49" s="950"/>
      <c r="DGK49" s="950"/>
      <c r="DGL49" s="950"/>
      <c r="DGM49" s="950"/>
      <c r="DGN49" s="950"/>
      <c r="DGO49" s="950"/>
      <c r="DGP49" s="950"/>
      <c r="DGQ49" s="950"/>
      <c r="DGR49" s="950"/>
      <c r="DGS49" s="950"/>
      <c r="DGT49" s="950"/>
      <c r="DGU49" s="950"/>
      <c r="DGV49" s="950"/>
      <c r="DGW49" s="950"/>
      <c r="DGX49" s="950"/>
      <c r="DGY49" s="950"/>
      <c r="DGZ49" s="950"/>
      <c r="DHA49" s="950"/>
      <c r="DHB49" s="950"/>
      <c r="DHC49" s="950"/>
      <c r="DHD49" s="950"/>
      <c r="DHE49" s="950"/>
      <c r="DHF49" s="950"/>
      <c r="DHG49" s="950"/>
      <c r="DHH49" s="950"/>
      <c r="DHI49" s="950"/>
      <c r="DHJ49" s="950"/>
      <c r="DHK49" s="950"/>
      <c r="DHL49" s="950"/>
      <c r="DHM49" s="950"/>
      <c r="DHN49" s="950"/>
      <c r="DHO49" s="950"/>
      <c r="DHP49" s="950"/>
      <c r="DHQ49" s="950"/>
      <c r="DHR49" s="950"/>
      <c r="DHS49" s="950"/>
      <c r="DHT49" s="950"/>
      <c r="DHU49" s="950"/>
      <c r="DHV49" s="950"/>
      <c r="DHW49" s="950"/>
      <c r="DHX49" s="950"/>
      <c r="DHY49" s="950"/>
      <c r="DHZ49" s="950"/>
      <c r="DIA49" s="950"/>
      <c r="DIB49" s="950"/>
      <c r="DIC49" s="950"/>
      <c r="DID49" s="950"/>
      <c r="DIE49" s="950"/>
      <c r="DIF49" s="950"/>
      <c r="DIG49" s="950"/>
      <c r="DIH49" s="950"/>
      <c r="DII49" s="950"/>
      <c r="DIJ49" s="950"/>
      <c r="DIK49" s="950"/>
      <c r="DIL49" s="950"/>
      <c r="DIM49" s="950"/>
      <c r="DIN49" s="950"/>
      <c r="DIO49" s="950"/>
      <c r="DIP49" s="950"/>
      <c r="DIQ49" s="950"/>
      <c r="DIR49" s="950"/>
      <c r="DIS49" s="950"/>
      <c r="DIT49" s="950"/>
      <c r="DIU49" s="950"/>
      <c r="DIV49" s="950"/>
      <c r="DIW49" s="950"/>
      <c r="DIX49" s="950"/>
      <c r="DIY49" s="950"/>
      <c r="DIZ49" s="950"/>
      <c r="DJA49" s="950"/>
      <c r="DJB49" s="950"/>
      <c r="DJC49" s="950"/>
      <c r="DJD49" s="950"/>
      <c r="DJE49" s="950"/>
      <c r="DJF49" s="950"/>
      <c r="DJG49" s="950"/>
      <c r="DJH49" s="950"/>
      <c r="DJI49" s="950"/>
      <c r="DJJ49" s="950"/>
      <c r="DJK49" s="950"/>
      <c r="DJL49" s="950"/>
      <c r="DJM49" s="950"/>
      <c r="DJN49" s="950"/>
      <c r="DJO49" s="950"/>
      <c r="DJP49" s="950"/>
      <c r="DJQ49" s="950"/>
      <c r="DJR49" s="950"/>
      <c r="DJS49" s="950"/>
      <c r="DJT49" s="950"/>
      <c r="DJU49" s="950"/>
      <c r="DJV49" s="950"/>
      <c r="DJW49" s="950"/>
      <c r="DJX49" s="950"/>
      <c r="DJY49" s="950"/>
      <c r="DJZ49" s="950"/>
      <c r="DKA49" s="950"/>
      <c r="DKB49" s="950"/>
      <c r="DKC49" s="950"/>
      <c r="DKD49" s="950"/>
      <c r="DKE49" s="950"/>
      <c r="DKF49" s="950"/>
      <c r="DKG49" s="950"/>
      <c r="DKH49" s="950"/>
      <c r="DKI49" s="950"/>
      <c r="DKJ49" s="950"/>
      <c r="DKK49" s="950"/>
      <c r="DKL49" s="950"/>
      <c r="DKM49" s="950"/>
      <c r="DKN49" s="950"/>
      <c r="DKO49" s="950"/>
      <c r="DKP49" s="950"/>
      <c r="DKQ49" s="950"/>
      <c r="DKR49" s="950"/>
      <c r="DKS49" s="950"/>
      <c r="DKT49" s="950"/>
      <c r="DKU49" s="950"/>
      <c r="DKV49" s="950"/>
      <c r="DKW49" s="950"/>
      <c r="DKX49" s="950"/>
      <c r="DKY49" s="950"/>
      <c r="DKZ49" s="950"/>
      <c r="DLA49" s="950"/>
      <c r="DLB49" s="950"/>
      <c r="DLC49" s="950"/>
      <c r="DLD49" s="950"/>
      <c r="DLE49" s="950"/>
      <c r="DLF49" s="950"/>
      <c r="DLG49" s="950"/>
      <c r="DLH49" s="950"/>
      <c r="DLI49" s="950"/>
      <c r="DLJ49" s="950"/>
      <c r="DLK49" s="950"/>
      <c r="DLL49" s="950"/>
      <c r="DLM49" s="950"/>
      <c r="DLN49" s="950"/>
      <c r="DLO49" s="950"/>
      <c r="DLP49" s="950"/>
      <c r="DLQ49" s="950"/>
      <c r="DLR49" s="950"/>
      <c r="DLS49" s="950"/>
      <c r="DLT49" s="950"/>
      <c r="DLU49" s="950"/>
      <c r="DLV49" s="950"/>
      <c r="DLW49" s="950"/>
      <c r="DLX49" s="950"/>
      <c r="DLY49" s="950"/>
      <c r="DLZ49" s="950"/>
      <c r="DMA49" s="950"/>
      <c r="DMB49" s="950"/>
      <c r="DMC49" s="950"/>
      <c r="DMD49" s="950"/>
      <c r="DME49" s="950"/>
      <c r="DMF49" s="950"/>
      <c r="DMG49" s="950"/>
      <c r="DMH49" s="950"/>
      <c r="DMI49" s="950"/>
      <c r="DMJ49" s="950"/>
      <c r="DMK49" s="950"/>
      <c r="DML49" s="950"/>
      <c r="DMM49" s="950"/>
      <c r="DMN49" s="950"/>
      <c r="DMO49" s="950"/>
      <c r="DMP49" s="950"/>
      <c r="DMQ49" s="950"/>
      <c r="DMR49" s="950"/>
      <c r="DMS49" s="950"/>
      <c r="DMT49" s="950"/>
      <c r="DMU49" s="950"/>
      <c r="DMV49" s="950"/>
      <c r="DMW49" s="950"/>
      <c r="DMX49" s="950"/>
      <c r="DMY49" s="950"/>
      <c r="DMZ49" s="950"/>
      <c r="DNA49" s="950"/>
      <c r="DNB49" s="950"/>
      <c r="DNC49" s="950"/>
      <c r="DND49" s="950"/>
      <c r="DNE49" s="950"/>
      <c r="DNF49" s="950"/>
      <c r="DNG49" s="950"/>
      <c r="DNH49" s="950"/>
      <c r="DNI49" s="950"/>
      <c r="DNJ49" s="950"/>
      <c r="DNK49" s="950"/>
      <c r="DNL49" s="950"/>
      <c r="DNM49" s="950"/>
      <c r="DNN49" s="950"/>
      <c r="DNO49" s="950"/>
      <c r="DNP49" s="950"/>
      <c r="DNQ49" s="950"/>
      <c r="DNR49" s="950"/>
      <c r="DNS49" s="950"/>
      <c r="DNT49" s="950"/>
      <c r="DNU49" s="950"/>
      <c r="DNV49" s="950"/>
      <c r="DNW49" s="950"/>
      <c r="DNX49" s="950"/>
      <c r="DNY49" s="950"/>
      <c r="DNZ49" s="950"/>
      <c r="DOA49" s="950"/>
      <c r="DOB49" s="950"/>
      <c r="DOC49" s="950"/>
      <c r="DOD49" s="950"/>
      <c r="DOE49" s="950"/>
      <c r="DOF49" s="950"/>
      <c r="DOG49" s="950"/>
      <c r="DOH49" s="950"/>
      <c r="DOI49" s="950"/>
      <c r="DOJ49" s="950"/>
      <c r="DOK49" s="950"/>
      <c r="DOL49" s="950"/>
      <c r="DOM49" s="950"/>
      <c r="DON49" s="950"/>
      <c r="DOO49" s="950"/>
      <c r="DOP49" s="950"/>
      <c r="DOQ49" s="950"/>
      <c r="DOR49" s="950"/>
      <c r="DOS49" s="950"/>
      <c r="DOT49" s="950"/>
      <c r="DOU49" s="950"/>
      <c r="DOV49" s="950"/>
      <c r="DOW49" s="950"/>
      <c r="DOX49" s="950"/>
      <c r="DOY49" s="950"/>
      <c r="DOZ49" s="950"/>
      <c r="DPA49" s="950"/>
      <c r="DPB49" s="950"/>
      <c r="DPC49" s="950"/>
      <c r="DPD49" s="950"/>
      <c r="DPE49" s="950"/>
      <c r="DPF49" s="950"/>
      <c r="DPG49" s="950"/>
      <c r="DPH49" s="950"/>
      <c r="DPI49" s="950"/>
      <c r="DPJ49" s="950"/>
      <c r="DPK49" s="950"/>
      <c r="DPL49" s="950"/>
      <c r="DPM49" s="950"/>
      <c r="DPN49" s="950"/>
      <c r="DPO49" s="950"/>
      <c r="DPP49" s="950"/>
      <c r="DPQ49" s="950"/>
      <c r="DPR49" s="950"/>
      <c r="DPS49" s="950"/>
      <c r="DPT49" s="950"/>
      <c r="DPU49" s="950"/>
      <c r="DPV49" s="950"/>
      <c r="DPW49" s="950"/>
      <c r="DPX49" s="950"/>
      <c r="DPY49" s="950"/>
      <c r="DPZ49" s="950"/>
      <c r="DQA49" s="950"/>
      <c r="DQB49" s="950"/>
      <c r="DQC49" s="950"/>
      <c r="DQD49" s="950"/>
      <c r="DQE49" s="950"/>
      <c r="DQF49" s="950"/>
      <c r="DQG49" s="950"/>
      <c r="DQH49" s="950"/>
      <c r="DQI49" s="950"/>
      <c r="DQJ49" s="950"/>
      <c r="DQK49" s="950"/>
      <c r="DQL49" s="950"/>
      <c r="DQM49" s="950"/>
      <c r="DQN49" s="950"/>
      <c r="DQO49" s="950"/>
      <c r="DQP49" s="950"/>
      <c r="DQQ49" s="950"/>
      <c r="DQR49" s="950"/>
      <c r="DQS49" s="950"/>
      <c r="DQT49" s="950"/>
      <c r="DQU49" s="950"/>
      <c r="DQV49" s="950"/>
      <c r="DQW49" s="950"/>
      <c r="DQX49" s="950"/>
      <c r="DQY49" s="950"/>
      <c r="DQZ49" s="950"/>
      <c r="DRA49" s="950"/>
      <c r="DRB49" s="950"/>
      <c r="DRC49" s="950"/>
      <c r="DRD49" s="950"/>
      <c r="DRE49" s="950"/>
      <c r="DRF49" s="950"/>
      <c r="DRG49" s="950"/>
      <c r="DRH49" s="950"/>
      <c r="DRI49" s="950"/>
      <c r="DRJ49" s="950"/>
      <c r="DRK49" s="950"/>
      <c r="DRL49" s="950"/>
      <c r="DRM49" s="950"/>
      <c r="DRN49" s="950"/>
      <c r="DRO49" s="950"/>
      <c r="DRP49" s="950"/>
      <c r="DRQ49" s="950"/>
      <c r="DRR49" s="950"/>
      <c r="DRS49" s="950"/>
      <c r="DRT49" s="950"/>
      <c r="DRU49" s="950"/>
      <c r="DRV49" s="950"/>
      <c r="DRW49" s="950"/>
      <c r="DRX49" s="950"/>
      <c r="DRY49" s="950"/>
      <c r="DRZ49" s="950"/>
      <c r="DSA49" s="950"/>
      <c r="DSB49" s="950"/>
      <c r="DSC49" s="950"/>
      <c r="DSD49" s="950"/>
      <c r="DSE49" s="950"/>
      <c r="DSF49" s="950"/>
      <c r="DSG49" s="950"/>
      <c r="DSH49" s="950"/>
      <c r="DSI49" s="950"/>
      <c r="DSJ49" s="950"/>
      <c r="DSK49" s="950"/>
      <c r="DSL49" s="950"/>
      <c r="DSM49" s="950"/>
      <c r="DSN49" s="950"/>
      <c r="DSO49" s="950"/>
      <c r="DSP49" s="950"/>
      <c r="DSQ49" s="950"/>
      <c r="DSR49" s="950"/>
      <c r="DSS49" s="950"/>
      <c r="DST49" s="950"/>
      <c r="DSU49" s="950"/>
      <c r="DSV49" s="950"/>
      <c r="DSW49" s="950"/>
      <c r="DSX49" s="950"/>
      <c r="DSY49" s="950"/>
      <c r="DSZ49" s="950"/>
      <c r="DTA49" s="950"/>
      <c r="DTB49" s="950"/>
      <c r="DTC49" s="950"/>
      <c r="DTD49" s="950"/>
      <c r="DTE49" s="950"/>
      <c r="DTF49" s="950"/>
      <c r="DTG49" s="950"/>
      <c r="DTH49" s="950"/>
      <c r="DTI49" s="950"/>
      <c r="DTJ49" s="950"/>
      <c r="DTK49" s="950"/>
      <c r="DTL49" s="950"/>
      <c r="DTM49" s="950"/>
      <c r="DTN49" s="950"/>
      <c r="DTO49" s="950"/>
      <c r="DTP49" s="950"/>
      <c r="DTQ49" s="950"/>
      <c r="DTR49" s="950"/>
      <c r="DTS49" s="950"/>
      <c r="DTT49" s="950"/>
      <c r="DTU49" s="950"/>
      <c r="DTV49" s="950"/>
      <c r="DTW49" s="950"/>
      <c r="DTX49" s="950"/>
      <c r="DTY49" s="950"/>
      <c r="DTZ49" s="950"/>
      <c r="DUA49" s="950"/>
      <c r="DUB49" s="950"/>
      <c r="DUC49" s="950"/>
      <c r="DUD49" s="950"/>
      <c r="DUE49" s="950"/>
      <c r="DUF49" s="950"/>
      <c r="DUG49" s="950"/>
      <c r="DUH49" s="950"/>
      <c r="DUI49" s="950"/>
      <c r="DUJ49" s="950"/>
      <c r="DUK49" s="950"/>
      <c r="DUL49" s="950"/>
      <c r="DUM49" s="950"/>
      <c r="DUN49" s="950"/>
      <c r="DUO49" s="950"/>
      <c r="DUP49" s="950"/>
      <c r="DUQ49" s="950"/>
      <c r="DUR49" s="950"/>
      <c r="DUS49" s="950"/>
      <c r="DUT49" s="950"/>
      <c r="DUU49" s="950"/>
      <c r="DUV49" s="950"/>
      <c r="DUW49" s="950"/>
      <c r="DUX49" s="950"/>
      <c r="DUY49" s="950"/>
      <c r="DUZ49" s="950"/>
      <c r="DVA49" s="950"/>
      <c r="DVB49" s="950"/>
      <c r="DVC49" s="950"/>
      <c r="DVD49" s="950"/>
      <c r="DVE49" s="950"/>
      <c r="DVF49" s="950"/>
      <c r="DVG49" s="950"/>
      <c r="DVH49" s="950"/>
      <c r="DVI49" s="950"/>
      <c r="DVJ49" s="950"/>
      <c r="DVK49" s="950"/>
      <c r="DVL49" s="950"/>
      <c r="DVM49" s="950"/>
      <c r="DVN49" s="950"/>
      <c r="DVO49" s="950"/>
      <c r="DVP49" s="950"/>
      <c r="DVQ49" s="950"/>
      <c r="DVR49" s="950"/>
      <c r="DVS49" s="950"/>
      <c r="DVT49" s="950"/>
      <c r="DVU49" s="950"/>
      <c r="DVV49" s="950"/>
      <c r="DVW49" s="950"/>
      <c r="DVX49" s="950"/>
      <c r="DVY49" s="950"/>
      <c r="DVZ49" s="950"/>
      <c r="DWA49" s="950"/>
      <c r="DWB49" s="950"/>
      <c r="DWC49" s="950"/>
      <c r="DWD49" s="950"/>
      <c r="DWE49" s="950"/>
      <c r="DWF49" s="950"/>
      <c r="DWG49" s="950"/>
      <c r="DWH49" s="950"/>
      <c r="DWI49" s="950"/>
      <c r="DWJ49" s="950"/>
      <c r="DWK49" s="950"/>
      <c r="DWL49" s="950"/>
      <c r="DWM49" s="950"/>
      <c r="DWN49" s="950"/>
      <c r="DWO49" s="950"/>
      <c r="DWP49" s="950"/>
      <c r="DWQ49" s="950"/>
      <c r="DWR49" s="950"/>
      <c r="DWS49" s="950"/>
      <c r="DWT49" s="950"/>
      <c r="DWU49" s="950"/>
      <c r="DWV49" s="950"/>
      <c r="DWW49" s="950"/>
      <c r="DWX49" s="950"/>
      <c r="DWY49" s="950"/>
      <c r="DWZ49" s="950"/>
      <c r="DXA49" s="950"/>
      <c r="DXB49" s="950"/>
      <c r="DXC49" s="950"/>
      <c r="DXD49" s="950"/>
      <c r="DXE49" s="950"/>
      <c r="DXF49" s="950"/>
      <c r="DXG49" s="950"/>
      <c r="DXH49" s="950"/>
      <c r="DXI49" s="950"/>
      <c r="DXJ49" s="950"/>
      <c r="DXK49" s="950"/>
      <c r="DXL49" s="950"/>
      <c r="DXM49" s="950"/>
      <c r="DXN49" s="950"/>
      <c r="DXO49" s="950"/>
      <c r="DXP49" s="950"/>
      <c r="DXQ49" s="950"/>
      <c r="DXR49" s="950"/>
      <c r="DXS49" s="950"/>
      <c r="DXT49" s="950"/>
      <c r="DXU49" s="950"/>
      <c r="DXV49" s="950"/>
      <c r="DXW49" s="950"/>
      <c r="DXX49" s="950"/>
      <c r="DXY49" s="950"/>
      <c r="DXZ49" s="950"/>
      <c r="DYA49" s="950"/>
      <c r="DYB49" s="950"/>
      <c r="DYC49" s="950"/>
      <c r="DYD49" s="950"/>
      <c r="DYE49" s="950"/>
      <c r="DYF49" s="950"/>
      <c r="DYG49" s="950"/>
      <c r="DYH49" s="950"/>
      <c r="DYI49" s="950"/>
      <c r="DYJ49" s="950"/>
      <c r="DYK49" s="950"/>
      <c r="DYL49" s="950"/>
      <c r="DYM49" s="950"/>
      <c r="DYN49" s="950"/>
      <c r="DYO49" s="950"/>
      <c r="DYP49" s="950"/>
      <c r="DYQ49" s="950"/>
      <c r="DYR49" s="950"/>
      <c r="DYS49" s="950"/>
      <c r="DYT49" s="950"/>
      <c r="DYU49" s="950"/>
      <c r="DYV49" s="950"/>
      <c r="DYW49" s="950"/>
      <c r="DYX49" s="950"/>
      <c r="DYY49" s="950"/>
      <c r="DYZ49" s="950"/>
      <c r="DZA49" s="950"/>
      <c r="DZB49" s="950"/>
      <c r="DZC49" s="950"/>
      <c r="DZD49" s="950"/>
      <c r="DZE49" s="950"/>
      <c r="DZF49" s="950"/>
      <c r="DZG49" s="950"/>
      <c r="DZH49" s="950"/>
      <c r="DZI49" s="950"/>
      <c r="DZJ49" s="950"/>
      <c r="DZK49" s="950"/>
      <c r="DZL49" s="950"/>
      <c r="DZM49" s="950"/>
      <c r="DZN49" s="950"/>
      <c r="DZO49" s="950"/>
      <c r="DZP49" s="950"/>
      <c r="DZQ49" s="950"/>
      <c r="DZR49" s="950"/>
      <c r="DZS49" s="950"/>
      <c r="DZT49" s="950"/>
      <c r="DZU49" s="950"/>
      <c r="DZV49" s="950"/>
      <c r="DZW49" s="950"/>
      <c r="DZX49" s="950"/>
      <c r="DZY49" s="950"/>
      <c r="DZZ49" s="950"/>
      <c r="EAA49" s="950"/>
      <c r="EAB49" s="950"/>
      <c r="EAC49" s="950"/>
      <c r="EAD49" s="950"/>
      <c r="EAE49" s="950"/>
      <c r="EAF49" s="950"/>
      <c r="EAG49" s="950"/>
      <c r="EAH49" s="950"/>
      <c r="EAI49" s="950"/>
      <c r="EAJ49" s="950"/>
      <c r="EAK49" s="950"/>
      <c r="EAL49" s="950"/>
      <c r="EAM49" s="950"/>
      <c r="EAN49" s="950"/>
      <c r="EAO49" s="950"/>
      <c r="EAP49" s="950"/>
      <c r="EAQ49" s="950"/>
      <c r="EAR49" s="950"/>
      <c r="EAS49" s="950"/>
      <c r="EAT49" s="950"/>
      <c r="EAU49" s="950"/>
      <c r="EAV49" s="950"/>
      <c r="EAW49" s="950"/>
      <c r="EAX49" s="950"/>
      <c r="EAY49" s="950"/>
      <c r="EAZ49" s="950"/>
      <c r="EBA49" s="950"/>
      <c r="EBB49" s="950"/>
      <c r="EBC49" s="950"/>
      <c r="EBD49" s="950"/>
      <c r="EBE49" s="950"/>
      <c r="EBF49" s="950"/>
      <c r="EBG49" s="950"/>
      <c r="EBH49" s="950"/>
      <c r="EBI49" s="950"/>
      <c r="EBJ49" s="950"/>
      <c r="EBK49" s="950"/>
      <c r="EBL49" s="950"/>
      <c r="EBM49" s="950"/>
      <c r="EBN49" s="950"/>
      <c r="EBO49" s="950"/>
      <c r="EBP49" s="950"/>
      <c r="EBQ49" s="950"/>
      <c r="EBR49" s="950"/>
      <c r="EBS49" s="950"/>
      <c r="EBT49" s="950"/>
      <c r="EBU49" s="950"/>
      <c r="EBV49" s="950"/>
      <c r="EBW49" s="950"/>
      <c r="EBX49" s="950"/>
      <c r="EBY49" s="950"/>
      <c r="EBZ49" s="950"/>
      <c r="ECA49" s="950"/>
      <c r="ECB49" s="950"/>
      <c r="ECC49" s="950"/>
      <c r="ECD49" s="950"/>
      <c r="ECE49" s="950"/>
      <c r="ECF49" s="950"/>
      <c r="ECG49" s="950"/>
      <c r="ECH49" s="950"/>
      <c r="ECI49" s="950"/>
      <c r="ECJ49" s="950"/>
      <c r="ECK49" s="950"/>
      <c r="ECL49" s="950"/>
      <c r="ECM49" s="950"/>
      <c r="ECN49" s="950"/>
      <c r="ECO49" s="950"/>
      <c r="ECP49" s="950"/>
      <c r="ECQ49" s="950"/>
      <c r="ECR49" s="950"/>
      <c r="ECS49" s="950"/>
      <c r="ECT49" s="950"/>
      <c r="ECU49" s="950"/>
      <c r="ECV49" s="950"/>
      <c r="ECW49" s="950"/>
      <c r="ECX49" s="950"/>
      <c r="ECY49" s="950"/>
      <c r="ECZ49" s="950"/>
      <c r="EDA49" s="950"/>
      <c r="EDB49" s="950"/>
      <c r="EDC49" s="950"/>
      <c r="EDD49" s="950"/>
      <c r="EDE49" s="950"/>
      <c r="EDF49" s="950"/>
      <c r="EDG49" s="950"/>
      <c r="EDH49" s="950"/>
      <c r="EDI49" s="950"/>
      <c r="EDJ49" s="950"/>
      <c r="EDK49" s="950"/>
      <c r="EDL49" s="950"/>
      <c r="EDM49" s="950"/>
      <c r="EDN49" s="950"/>
      <c r="EDO49" s="950"/>
      <c r="EDP49" s="950"/>
      <c r="EDQ49" s="950"/>
      <c r="EDR49" s="950"/>
      <c r="EDS49" s="950"/>
      <c r="EDT49" s="950"/>
      <c r="EDU49" s="950"/>
      <c r="EDV49" s="950"/>
      <c r="EDW49" s="950"/>
      <c r="EDX49" s="950"/>
      <c r="EDY49" s="950"/>
      <c r="EDZ49" s="950"/>
      <c r="EEA49" s="950"/>
      <c r="EEB49" s="950"/>
      <c r="EEC49" s="950"/>
      <c r="EED49" s="950"/>
      <c r="EEE49" s="950"/>
      <c r="EEF49" s="950"/>
      <c r="EEG49" s="950"/>
      <c r="EEH49" s="950"/>
      <c r="EEI49" s="950"/>
      <c r="EEJ49" s="950"/>
      <c r="EEK49" s="950"/>
      <c r="EEL49" s="950"/>
      <c r="EEM49" s="950"/>
      <c r="EEN49" s="950"/>
      <c r="EEO49" s="950"/>
      <c r="EEP49" s="950"/>
      <c r="EEQ49" s="950"/>
      <c r="EER49" s="950"/>
      <c r="EES49" s="950"/>
      <c r="EET49" s="950"/>
      <c r="EEU49" s="950"/>
      <c r="EEV49" s="950"/>
      <c r="EEW49" s="950"/>
      <c r="EEX49" s="950"/>
      <c r="EEY49" s="950"/>
      <c r="EEZ49" s="950"/>
      <c r="EFA49" s="950"/>
      <c r="EFB49" s="950"/>
      <c r="EFC49" s="950"/>
      <c r="EFD49" s="950"/>
      <c r="EFE49" s="950"/>
      <c r="EFF49" s="950"/>
      <c r="EFG49" s="950"/>
      <c r="EFH49" s="950"/>
      <c r="EFI49" s="950"/>
      <c r="EFJ49" s="950"/>
      <c r="EFK49" s="950"/>
      <c r="EFL49" s="950"/>
      <c r="EFM49" s="950"/>
      <c r="EFN49" s="950"/>
      <c r="EFO49" s="950"/>
      <c r="EFP49" s="950"/>
      <c r="EFQ49" s="950"/>
      <c r="EFR49" s="950"/>
      <c r="EFS49" s="950"/>
      <c r="EFT49" s="950"/>
      <c r="EFU49" s="950"/>
      <c r="EFV49" s="950"/>
      <c r="EFW49" s="950"/>
      <c r="EFX49" s="950"/>
      <c r="EFY49" s="950"/>
      <c r="EFZ49" s="950"/>
      <c r="EGA49" s="950"/>
      <c r="EGB49" s="950"/>
      <c r="EGC49" s="950"/>
      <c r="EGD49" s="950"/>
      <c r="EGE49" s="950"/>
      <c r="EGF49" s="950"/>
      <c r="EGG49" s="950"/>
      <c r="EGH49" s="950"/>
      <c r="EGI49" s="950"/>
      <c r="EGJ49" s="950"/>
      <c r="EGK49" s="950"/>
      <c r="EGL49" s="950"/>
      <c r="EGM49" s="950"/>
      <c r="EGN49" s="950"/>
      <c r="EGO49" s="950"/>
      <c r="EGP49" s="950"/>
      <c r="EGQ49" s="950"/>
      <c r="EGR49" s="950"/>
      <c r="EGS49" s="950"/>
      <c r="EGT49" s="950"/>
      <c r="EGU49" s="950"/>
      <c r="EGV49" s="950"/>
      <c r="EGW49" s="950"/>
      <c r="EGX49" s="950"/>
      <c r="EGY49" s="950"/>
      <c r="EGZ49" s="950"/>
      <c r="EHA49" s="950"/>
      <c r="EHB49" s="950"/>
      <c r="EHC49" s="950"/>
      <c r="EHD49" s="950"/>
      <c r="EHE49" s="950"/>
      <c r="EHF49" s="950"/>
      <c r="EHG49" s="950"/>
      <c r="EHH49" s="950"/>
      <c r="EHI49" s="950"/>
      <c r="EHJ49" s="950"/>
      <c r="EHK49" s="950"/>
      <c r="EHL49" s="950"/>
      <c r="EHM49" s="950"/>
      <c r="EHN49" s="950"/>
      <c r="EHO49" s="950"/>
      <c r="EHP49" s="950"/>
      <c r="EHQ49" s="950"/>
      <c r="EHR49" s="950"/>
      <c r="EHS49" s="950"/>
      <c r="EHT49" s="950"/>
      <c r="EHU49" s="950"/>
      <c r="EHV49" s="950"/>
      <c r="EHW49" s="950"/>
      <c r="EHX49" s="950"/>
      <c r="EHY49" s="950"/>
      <c r="EHZ49" s="950"/>
      <c r="EIA49" s="950"/>
      <c r="EIB49" s="950"/>
      <c r="EIC49" s="950"/>
      <c r="EID49" s="950"/>
      <c r="EIE49" s="950"/>
      <c r="EIF49" s="950"/>
      <c r="EIG49" s="950"/>
      <c r="EIH49" s="950"/>
      <c r="EII49" s="950"/>
      <c r="EIJ49" s="950"/>
      <c r="EIK49" s="950"/>
      <c r="EIL49" s="950"/>
      <c r="EIM49" s="950"/>
      <c r="EIN49" s="950"/>
      <c r="EIO49" s="950"/>
      <c r="EIP49" s="950"/>
      <c r="EIQ49" s="950"/>
      <c r="EIR49" s="950"/>
      <c r="EIS49" s="950"/>
      <c r="EIT49" s="950"/>
      <c r="EIU49" s="950"/>
      <c r="EIV49" s="950"/>
      <c r="EIW49" s="950"/>
      <c r="EIX49" s="950"/>
      <c r="EIY49" s="950"/>
      <c r="EIZ49" s="950"/>
      <c r="EJA49" s="950"/>
      <c r="EJB49" s="950"/>
      <c r="EJC49" s="950"/>
      <c r="EJD49" s="950"/>
      <c r="EJE49" s="950"/>
      <c r="EJF49" s="950"/>
      <c r="EJG49" s="950"/>
      <c r="EJH49" s="950"/>
      <c r="EJI49" s="950"/>
      <c r="EJJ49" s="950"/>
      <c r="EJK49" s="950"/>
      <c r="EJL49" s="950"/>
      <c r="EJM49" s="950"/>
      <c r="EJN49" s="950"/>
      <c r="EJO49" s="950"/>
      <c r="EJP49" s="950"/>
      <c r="EJQ49" s="950"/>
      <c r="EJR49" s="950"/>
      <c r="EJS49" s="950"/>
      <c r="EJT49" s="950"/>
      <c r="EJU49" s="950"/>
      <c r="EJV49" s="950"/>
      <c r="EJW49" s="950"/>
      <c r="EJX49" s="950"/>
      <c r="EJY49" s="950"/>
      <c r="EJZ49" s="950"/>
      <c r="EKA49" s="950"/>
      <c r="EKB49" s="950"/>
      <c r="EKC49" s="950"/>
      <c r="EKD49" s="950"/>
      <c r="EKE49" s="950"/>
      <c r="EKF49" s="950"/>
      <c r="EKG49" s="950"/>
      <c r="EKH49" s="950"/>
      <c r="EKI49" s="950"/>
      <c r="EKJ49" s="950"/>
      <c r="EKK49" s="950"/>
      <c r="EKL49" s="950"/>
      <c r="EKM49" s="950"/>
      <c r="EKN49" s="950"/>
      <c r="EKO49" s="950"/>
      <c r="EKP49" s="950"/>
      <c r="EKQ49" s="950"/>
      <c r="EKR49" s="950"/>
      <c r="EKS49" s="950"/>
      <c r="EKT49" s="950"/>
      <c r="EKU49" s="950"/>
      <c r="EKV49" s="950"/>
      <c r="EKW49" s="950"/>
      <c r="EKX49" s="950"/>
      <c r="EKY49" s="950"/>
      <c r="EKZ49" s="950"/>
      <c r="ELA49" s="950"/>
      <c r="ELB49" s="950"/>
      <c r="ELC49" s="950"/>
      <c r="ELD49" s="950"/>
      <c r="ELE49" s="950"/>
      <c r="ELF49" s="950"/>
      <c r="ELG49" s="950"/>
      <c r="ELH49" s="950"/>
      <c r="ELI49" s="950"/>
      <c r="ELJ49" s="950"/>
      <c r="ELK49" s="950"/>
      <c r="ELL49" s="950"/>
      <c r="ELM49" s="950"/>
      <c r="ELN49" s="950"/>
      <c r="ELO49" s="950"/>
      <c r="ELP49" s="950"/>
      <c r="ELQ49" s="950"/>
      <c r="ELR49" s="950"/>
      <c r="ELS49" s="950"/>
      <c r="ELT49" s="950"/>
      <c r="ELU49" s="950"/>
      <c r="ELV49" s="950"/>
      <c r="ELW49" s="950"/>
      <c r="ELX49" s="950"/>
      <c r="ELY49" s="950"/>
      <c r="ELZ49" s="950"/>
      <c r="EMA49" s="950"/>
      <c r="EMB49" s="950"/>
      <c r="EMC49" s="950"/>
      <c r="EMD49" s="950"/>
      <c r="EME49" s="950"/>
      <c r="EMF49" s="950"/>
      <c r="EMG49" s="950"/>
      <c r="EMH49" s="950"/>
      <c r="EMI49" s="950"/>
      <c r="EMJ49" s="950"/>
      <c r="EMK49" s="950"/>
      <c r="EML49" s="950"/>
      <c r="EMM49" s="950"/>
      <c r="EMN49" s="950"/>
      <c r="EMO49" s="950"/>
      <c r="EMP49" s="950"/>
      <c r="EMQ49" s="950"/>
      <c r="EMR49" s="950"/>
      <c r="EMS49" s="950"/>
      <c r="EMT49" s="950"/>
      <c r="EMU49" s="950"/>
      <c r="EMV49" s="950"/>
      <c r="EMW49" s="950"/>
      <c r="EMX49" s="950"/>
      <c r="EMY49" s="950"/>
      <c r="EMZ49" s="950"/>
      <c r="ENA49" s="950"/>
      <c r="ENB49" s="950"/>
      <c r="ENC49" s="950"/>
      <c r="END49" s="950"/>
      <c r="ENE49" s="950"/>
      <c r="ENF49" s="950"/>
      <c r="ENG49" s="950"/>
      <c r="ENH49" s="950"/>
      <c r="ENI49" s="950"/>
      <c r="ENJ49" s="950"/>
      <c r="ENK49" s="950"/>
      <c r="ENL49" s="950"/>
      <c r="ENM49" s="950"/>
      <c r="ENN49" s="950"/>
      <c r="ENO49" s="950"/>
      <c r="ENP49" s="950"/>
      <c r="ENQ49" s="950"/>
      <c r="ENR49" s="950"/>
      <c r="ENS49" s="950"/>
      <c r="ENT49" s="950"/>
      <c r="ENU49" s="950"/>
      <c r="ENV49" s="950"/>
      <c r="ENW49" s="950"/>
      <c r="ENX49" s="950"/>
      <c r="ENY49" s="950"/>
      <c r="ENZ49" s="950"/>
      <c r="EOA49" s="950"/>
      <c r="EOB49" s="950"/>
      <c r="EOC49" s="950"/>
      <c r="EOD49" s="950"/>
      <c r="EOE49" s="950"/>
      <c r="EOF49" s="950"/>
      <c r="EOG49" s="950"/>
      <c r="EOH49" s="950"/>
      <c r="EOI49" s="950"/>
      <c r="EOJ49" s="950"/>
      <c r="EOK49" s="950"/>
      <c r="EOL49" s="950"/>
      <c r="EOM49" s="950"/>
      <c r="EON49" s="950"/>
      <c r="EOO49" s="950"/>
      <c r="EOP49" s="950"/>
      <c r="EOQ49" s="950"/>
      <c r="EOR49" s="950"/>
      <c r="EOS49" s="950"/>
      <c r="EOT49" s="950"/>
      <c r="EOU49" s="950"/>
      <c r="EOV49" s="950"/>
      <c r="EOW49" s="950"/>
      <c r="EOX49" s="950"/>
      <c r="EOY49" s="950"/>
      <c r="EOZ49" s="950"/>
      <c r="EPA49" s="950"/>
      <c r="EPB49" s="950"/>
      <c r="EPC49" s="950"/>
      <c r="EPD49" s="950"/>
      <c r="EPE49" s="950"/>
      <c r="EPF49" s="950"/>
      <c r="EPG49" s="950"/>
      <c r="EPH49" s="950"/>
      <c r="EPI49" s="950"/>
      <c r="EPJ49" s="950"/>
      <c r="EPK49" s="950"/>
      <c r="EPL49" s="950"/>
      <c r="EPM49" s="950"/>
      <c r="EPN49" s="950"/>
      <c r="EPO49" s="950"/>
      <c r="EPP49" s="950"/>
      <c r="EPQ49" s="950"/>
      <c r="EPR49" s="950"/>
      <c r="EPS49" s="950"/>
      <c r="EPT49" s="950"/>
      <c r="EPU49" s="950"/>
      <c r="EPV49" s="950"/>
      <c r="EPW49" s="950"/>
      <c r="EPX49" s="950"/>
      <c r="EPY49" s="950"/>
      <c r="EPZ49" s="950"/>
      <c r="EQA49" s="950"/>
      <c r="EQB49" s="950"/>
      <c r="EQC49" s="950"/>
      <c r="EQD49" s="950"/>
      <c r="EQE49" s="950"/>
      <c r="EQF49" s="950"/>
      <c r="EQG49" s="950"/>
      <c r="EQH49" s="950"/>
      <c r="EQI49" s="950"/>
      <c r="EQJ49" s="950"/>
      <c r="EQK49" s="950"/>
      <c r="EQL49" s="950"/>
      <c r="EQM49" s="950"/>
      <c r="EQN49" s="950"/>
      <c r="EQO49" s="950"/>
      <c r="EQP49" s="950"/>
      <c r="EQQ49" s="950"/>
      <c r="EQR49" s="950"/>
      <c r="EQS49" s="950"/>
      <c r="EQT49" s="950"/>
      <c r="EQU49" s="950"/>
      <c r="EQV49" s="950"/>
      <c r="EQW49" s="950"/>
      <c r="EQX49" s="950"/>
      <c r="EQY49" s="950"/>
      <c r="EQZ49" s="950"/>
      <c r="ERA49" s="950"/>
      <c r="ERB49" s="950"/>
      <c r="ERC49" s="950"/>
      <c r="ERD49" s="950"/>
      <c r="ERE49" s="950"/>
      <c r="ERF49" s="950"/>
      <c r="ERG49" s="950"/>
      <c r="ERH49" s="950"/>
      <c r="ERI49" s="950"/>
      <c r="ERJ49" s="950"/>
      <c r="ERK49" s="950"/>
      <c r="ERL49" s="950"/>
      <c r="ERM49" s="950"/>
      <c r="ERN49" s="950"/>
      <c r="ERO49" s="950"/>
      <c r="ERP49" s="950"/>
      <c r="ERQ49" s="950"/>
      <c r="ERR49" s="950"/>
      <c r="ERS49" s="950"/>
      <c r="ERT49" s="950"/>
      <c r="ERU49" s="950"/>
      <c r="ERV49" s="950"/>
      <c r="ERW49" s="950"/>
      <c r="ERX49" s="950"/>
      <c r="ERY49" s="950"/>
      <c r="ERZ49" s="950"/>
      <c r="ESA49" s="950"/>
      <c r="ESB49" s="950"/>
      <c r="ESC49" s="950"/>
      <c r="ESD49" s="950"/>
      <c r="ESE49" s="950"/>
      <c r="ESF49" s="950"/>
      <c r="ESG49" s="950"/>
      <c r="ESH49" s="950"/>
      <c r="ESI49" s="950"/>
      <c r="ESJ49" s="950"/>
      <c r="ESK49" s="950"/>
      <c r="ESL49" s="950"/>
      <c r="ESM49" s="950"/>
      <c r="ESN49" s="950"/>
      <c r="ESO49" s="950"/>
      <c r="ESP49" s="950"/>
      <c r="ESQ49" s="950"/>
      <c r="ESR49" s="950"/>
      <c r="ESS49" s="950"/>
      <c r="EST49" s="950"/>
      <c r="ESU49" s="950"/>
      <c r="ESV49" s="950"/>
      <c r="ESW49" s="950"/>
      <c r="ESX49" s="950"/>
      <c r="ESY49" s="950"/>
      <c r="ESZ49" s="950"/>
      <c r="ETA49" s="950"/>
      <c r="ETB49" s="950"/>
      <c r="ETC49" s="950"/>
      <c r="ETD49" s="950"/>
      <c r="ETE49" s="950"/>
      <c r="ETF49" s="950"/>
      <c r="ETG49" s="950"/>
      <c r="ETH49" s="950"/>
      <c r="ETI49" s="950"/>
      <c r="ETJ49" s="950"/>
      <c r="ETK49" s="950"/>
      <c r="ETL49" s="950"/>
      <c r="ETM49" s="950"/>
      <c r="ETN49" s="950"/>
      <c r="ETO49" s="950"/>
      <c r="ETP49" s="950"/>
      <c r="ETQ49" s="950"/>
      <c r="ETR49" s="950"/>
      <c r="ETS49" s="950"/>
      <c r="ETT49" s="950"/>
      <c r="ETU49" s="950"/>
      <c r="ETV49" s="950"/>
      <c r="ETW49" s="950"/>
      <c r="ETX49" s="950"/>
      <c r="ETY49" s="950"/>
      <c r="ETZ49" s="950"/>
      <c r="EUA49" s="950"/>
      <c r="EUB49" s="950"/>
      <c r="EUC49" s="950"/>
      <c r="EUD49" s="950"/>
      <c r="EUE49" s="950"/>
      <c r="EUF49" s="950"/>
      <c r="EUG49" s="950"/>
      <c r="EUH49" s="950"/>
      <c r="EUI49" s="950"/>
      <c r="EUJ49" s="950"/>
      <c r="EUK49" s="950"/>
      <c r="EUL49" s="950"/>
      <c r="EUM49" s="950"/>
      <c r="EUN49" s="950"/>
      <c r="EUO49" s="950"/>
      <c r="EUP49" s="950"/>
      <c r="EUQ49" s="950"/>
      <c r="EUR49" s="950"/>
      <c r="EUS49" s="950"/>
      <c r="EUT49" s="950"/>
      <c r="EUU49" s="950"/>
      <c r="EUV49" s="950"/>
      <c r="EUW49" s="950"/>
      <c r="EUX49" s="950"/>
      <c r="EUY49" s="950"/>
      <c r="EUZ49" s="950"/>
      <c r="EVA49" s="950"/>
      <c r="EVB49" s="950"/>
      <c r="EVC49" s="950"/>
      <c r="EVD49" s="950"/>
      <c r="EVE49" s="950"/>
      <c r="EVF49" s="950"/>
      <c r="EVG49" s="950"/>
      <c r="EVH49" s="950"/>
      <c r="EVI49" s="950"/>
      <c r="EVJ49" s="950"/>
      <c r="EVK49" s="950"/>
      <c r="EVL49" s="950"/>
      <c r="EVM49" s="950"/>
      <c r="EVN49" s="950"/>
      <c r="EVO49" s="950"/>
      <c r="EVP49" s="950"/>
      <c r="EVQ49" s="950"/>
      <c r="EVR49" s="950"/>
      <c r="EVS49" s="950"/>
      <c r="EVT49" s="950"/>
      <c r="EVU49" s="950"/>
      <c r="EVV49" s="950"/>
      <c r="EVW49" s="950"/>
      <c r="EVX49" s="950"/>
      <c r="EVY49" s="950"/>
      <c r="EVZ49" s="950"/>
      <c r="EWA49" s="950"/>
      <c r="EWB49" s="950"/>
      <c r="EWC49" s="950"/>
      <c r="EWD49" s="950"/>
      <c r="EWE49" s="950"/>
      <c r="EWF49" s="950"/>
      <c r="EWG49" s="950"/>
      <c r="EWH49" s="950"/>
      <c r="EWI49" s="950"/>
      <c r="EWJ49" s="950"/>
      <c r="EWK49" s="950"/>
      <c r="EWL49" s="950"/>
      <c r="EWM49" s="950"/>
      <c r="EWN49" s="950"/>
      <c r="EWO49" s="950"/>
      <c r="EWP49" s="950"/>
      <c r="EWQ49" s="950"/>
      <c r="EWR49" s="950"/>
      <c r="EWS49" s="950"/>
      <c r="EWT49" s="950"/>
      <c r="EWU49" s="950"/>
      <c r="EWV49" s="950"/>
      <c r="EWW49" s="950"/>
      <c r="EWX49" s="950"/>
      <c r="EWY49" s="950"/>
      <c r="EWZ49" s="950"/>
      <c r="EXA49" s="950"/>
      <c r="EXB49" s="950"/>
      <c r="EXC49" s="950"/>
      <c r="EXD49" s="950"/>
      <c r="EXE49" s="950"/>
      <c r="EXF49" s="950"/>
      <c r="EXG49" s="950"/>
      <c r="EXH49" s="950"/>
      <c r="EXI49" s="950"/>
      <c r="EXJ49" s="950"/>
      <c r="EXK49" s="950"/>
      <c r="EXL49" s="950"/>
      <c r="EXM49" s="950"/>
      <c r="EXN49" s="950"/>
      <c r="EXO49" s="950"/>
      <c r="EXP49" s="950"/>
      <c r="EXQ49" s="950"/>
      <c r="EXR49" s="950"/>
      <c r="EXS49" s="950"/>
      <c r="EXT49" s="950"/>
      <c r="EXU49" s="950"/>
      <c r="EXV49" s="950"/>
      <c r="EXW49" s="950"/>
      <c r="EXX49" s="950"/>
      <c r="EXY49" s="950"/>
      <c r="EXZ49" s="950"/>
      <c r="EYA49" s="950"/>
      <c r="EYB49" s="950"/>
      <c r="EYC49" s="950"/>
      <c r="EYD49" s="950"/>
      <c r="EYE49" s="950"/>
      <c r="EYF49" s="950"/>
      <c r="EYG49" s="950"/>
      <c r="EYH49" s="950"/>
      <c r="EYI49" s="950"/>
      <c r="EYJ49" s="950"/>
      <c r="EYK49" s="950"/>
      <c r="EYL49" s="950"/>
      <c r="EYM49" s="950"/>
      <c r="EYN49" s="950"/>
      <c r="EYO49" s="950"/>
      <c r="EYP49" s="950"/>
      <c r="EYQ49" s="950"/>
      <c r="EYR49" s="950"/>
      <c r="EYS49" s="950"/>
      <c r="EYT49" s="950"/>
      <c r="EYU49" s="950"/>
      <c r="EYV49" s="950"/>
      <c r="EYW49" s="950"/>
      <c r="EYX49" s="950"/>
      <c r="EYY49" s="950"/>
      <c r="EYZ49" s="950"/>
      <c r="EZA49" s="950"/>
      <c r="EZB49" s="950"/>
      <c r="EZC49" s="950"/>
      <c r="EZD49" s="950"/>
      <c r="EZE49" s="950"/>
      <c r="EZF49" s="950"/>
      <c r="EZG49" s="950"/>
      <c r="EZH49" s="950"/>
      <c r="EZI49" s="950"/>
      <c r="EZJ49" s="950"/>
      <c r="EZK49" s="950"/>
      <c r="EZL49" s="950"/>
      <c r="EZM49" s="950"/>
      <c r="EZN49" s="950"/>
      <c r="EZO49" s="950"/>
      <c r="EZP49" s="950"/>
      <c r="EZQ49" s="950"/>
      <c r="EZR49" s="950"/>
      <c r="EZS49" s="950"/>
      <c r="EZT49" s="950"/>
      <c r="EZU49" s="950"/>
      <c r="EZV49" s="950"/>
      <c r="EZW49" s="950"/>
      <c r="EZX49" s="950"/>
      <c r="EZY49" s="950"/>
      <c r="EZZ49" s="950"/>
      <c r="FAA49" s="950"/>
      <c r="FAB49" s="950"/>
      <c r="FAC49" s="950"/>
      <c r="FAD49" s="950"/>
      <c r="FAE49" s="950"/>
      <c r="FAF49" s="950"/>
      <c r="FAG49" s="950"/>
      <c r="FAH49" s="950"/>
      <c r="FAI49" s="950"/>
      <c r="FAJ49" s="950"/>
      <c r="FAK49" s="950"/>
      <c r="FAL49" s="950"/>
      <c r="FAM49" s="950"/>
      <c r="FAN49" s="950"/>
      <c r="FAO49" s="950"/>
      <c r="FAP49" s="950"/>
      <c r="FAQ49" s="950"/>
      <c r="FAR49" s="950"/>
      <c r="FAS49" s="950"/>
      <c r="FAT49" s="950"/>
      <c r="FAU49" s="950"/>
      <c r="FAV49" s="950"/>
      <c r="FAW49" s="950"/>
      <c r="FAX49" s="950"/>
      <c r="FAY49" s="950"/>
      <c r="FAZ49" s="950"/>
      <c r="FBA49" s="950"/>
      <c r="FBB49" s="950"/>
      <c r="FBC49" s="950"/>
      <c r="FBD49" s="950"/>
      <c r="FBE49" s="950"/>
      <c r="FBF49" s="950"/>
      <c r="FBG49" s="950"/>
      <c r="FBH49" s="950"/>
      <c r="FBI49" s="950"/>
      <c r="FBJ49" s="950"/>
      <c r="FBK49" s="950"/>
      <c r="FBL49" s="950"/>
      <c r="FBM49" s="950"/>
      <c r="FBN49" s="950"/>
      <c r="FBO49" s="950"/>
      <c r="FBP49" s="950"/>
      <c r="FBQ49" s="950"/>
      <c r="FBR49" s="950"/>
      <c r="FBS49" s="950"/>
      <c r="FBT49" s="950"/>
      <c r="FBU49" s="950"/>
      <c r="FBV49" s="950"/>
      <c r="FBW49" s="950"/>
      <c r="FBX49" s="950"/>
      <c r="FBY49" s="950"/>
      <c r="FBZ49" s="950"/>
      <c r="FCA49" s="950"/>
      <c r="FCB49" s="950"/>
      <c r="FCC49" s="950"/>
      <c r="FCD49" s="950"/>
      <c r="FCE49" s="950"/>
      <c r="FCF49" s="950"/>
      <c r="FCG49" s="950"/>
      <c r="FCH49" s="950"/>
      <c r="FCI49" s="950"/>
      <c r="FCJ49" s="950"/>
      <c r="FCK49" s="950"/>
      <c r="FCL49" s="950"/>
      <c r="FCM49" s="950"/>
      <c r="FCN49" s="950"/>
      <c r="FCO49" s="950"/>
      <c r="FCP49" s="950"/>
      <c r="FCQ49" s="950"/>
      <c r="FCR49" s="950"/>
      <c r="FCS49" s="950"/>
      <c r="FCT49" s="950"/>
      <c r="FCU49" s="950"/>
      <c r="FCV49" s="950"/>
      <c r="FCW49" s="950"/>
      <c r="FCX49" s="950"/>
      <c r="FCY49" s="950"/>
      <c r="FCZ49" s="950"/>
      <c r="FDA49" s="950"/>
      <c r="FDB49" s="950"/>
      <c r="FDC49" s="950"/>
      <c r="FDD49" s="950"/>
      <c r="FDE49" s="950"/>
      <c r="FDF49" s="950"/>
      <c r="FDG49" s="950"/>
      <c r="FDH49" s="950"/>
      <c r="FDI49" s="950"/>
      <c r="FDJ49" s="950"/>
      <c r="FDK49" s="950"/>
      <c r="FDL49" s="950"/>
      <c r="FDM49" s="950"/>
      <c r="FDN49" s="950"/>
      <c r="FDO49" s="950"/>
      <c r="FDP49" s="950"/>
      <c r="FDQ49" s="950"/>
      <c r="FDR49" s="950"/>
      <c r="FDS49" s="950"/>
      <c r="FDT49" s="950"/>
      <c r="FDU49" s="950"/>
      <c r="FDV49" s="950"/>
      <c r="FDW49" s="950"/>
      <c r="FDX49" s="950"/>
      <c r="FDY49" s="950"/>
      <c r="FDZ49" s="950"/>
      <c r="FEA49" s="950"/>
      <c r="FEB49" s="950"/>
      <c r="FEC49" s="950"/>
      <c r="FED49" s="950"/>
      <c r="FEE49" s="950"/>
      <c r="FEF49" s="950"/>
      <c r="FEG49" s="950"/>
      <c r="FEH49" s="950"/>
      <c r="FEI49" s="950"/>
      <c r="FEJ49" s="950"/>
      <c r="FEK49" s="950"/>
      <c r="FEL49" s="950"/>
      <c r="FEM49" s="950"/>
      <c r="FEN49" s="950"/>
      <c r="FEO49" s="950"/>
      <c r="FEP49" s="950"/>
      <c r="FEQ49" s="950"/>
      <c r="FER49" s="950"/>
      <c r="FES49" s="950"/>
      <c r="FET49" s="950"/>
      <c r="FEU49" s="950"/>
      <c r="FEV49" s="950"/>
      <c r="FEW49" s="950"/>
      <c r="FEX49" s="950"/>
      <c r="FEY49" s="950"/>
      <c r="FEZ49" s="950"/>
      <c r="FFA49" s="950"/>
      <c r="FFB49" s="950"/>
      <c r="FFC49" s="950"/>
      <c r="FFD49" s="950"/>
      <c r="FFE49" s="950"/>
      <c r="FFF49" s="950"/>
      <c r="FFG49" s="950"/>
      <c r="FFH49" s="950"/>
      <c r="FFI49" s="950"/>
      <c r="FFJ49" s="950"/>
      <c r="FFK49" s="950"/>
      <c r="FFL49" s="950"/>
      <c r="FFM49" s="950"/>
      <c r="FFN49" s="950"/>
      <c r="FFO49" s="950"/>
      <c r="FFP49" s="950"/>
      <c r="FFQ49" s="950"/>
      <c r="FFR49" s="950"/>
      <c r="FFS49" s="950"/>
      <c r="FFT49" s="950"/>
      <c r="FFU49" s="950"/>
      <c r="FFV49" s="950"/>
      <c r="FFW49" s="950"/>
      <c r="FFX49" s="950"/>
      <c r="FFY49" s="950"/>
      <c r="FFZ49" s="950"/>
      <c r="FGA49" s="950"/>
      <c r="FGB49" s="950"/>
      <c r="FGC49" s="950"/>
      <c r="FGD49" s="950"/>
      <c r="FGE49" s="950"/>
      <c r="FGF49" s="950"/>
      <c r="FGG49" s="950"/>
      <c r="FGH49" s="950"/>
      <c r="FGI49" s="950"/>
      <c r="FGJ49" s="950"/>
      <c r="FGK49" s="950"/>
      <c r="FGL49" s="950"/>
      <c r="FGM49" s="950"/>
      <c r="FGN49" s="950"/>
      <c r="FGO49" s="950"/>
      <c r="FGP49" s="950"/>
      <c r="FGQ49" s="950"/>
      <c r="FGR49" s="950"/>
      <c r="FGS49" s="950"/>
      <c r="FGT49" s="950"/>
      <c r="FGU49" s="950"/>
      <c r="FGV49" s="950"/>
      <c r="FGW49" s="950"/>
      <c r="FGX49" s="950"/>
      <c r="FGY49" s="950"/>
      <c r="FGZ49" s="950"/>
      <c r="FHA49" s="950"/>
      <c r="FHB49" s="950"/>
      <c r="FHC49" s="950"/>
      <c r="FHD49" s="950"/>
      <c r="FHE49" s="950"/>
      <c r="FHF49" s="950"/>
      <c r="FHG49" s="950"/>
      <c r="FHH49" s="950"/>
      <c r="FHI49" s="950"/>
      <c r="FHJ49" s="950"/>
      <c r="FHK49" s="950"/>
      <c r="FHL49" s="950"/>
      <c r="FHM49" s="950"/>
      <c r="FHN49" s="950"/>
      <c r="FHO49" s="950"/>
      <c r="FHP49" s="950"/>
      <c r="FHQ49" s="950"/>
      <c r="FHR49" s="950"/>
      <c r="FHS49" s="950"/>
      <c r="FHT49" s="950"/>
      <c r="FHU49" s="950"/>
      <c r="FHV49" s="950"/>
      <c r="FHW49" s="950"/>
      <c r="FHX49" s="950"/>
      <c r="FHY49" s="950"/>
      <c r="FHZ49" s="950"/>
      <c r="FIA49" s="950"/>
      <c r="FIB49" s="950"/>
      <c r="FIC49" s="950"/>
      <c r="FID49" s="950"/>
      <c r="FIE49" s="950"/>
      <c r="FIF49" s="950"/>
      <c r="FIG49" s="950"/>
      <c r="FIH49" s="950"/>
      <c r="FII49" s="950"/>
      <c r="FIJ49" s="950"/>
      <c r="FIK49" s="950"/>
      <c r="FIL49" s="950"/>
      <c r="FIM49" s="950"/>
      <c r="FIN49" s="950"/>
      <c r="FIO49" s="950"/>
      <c r="FIP49" s="950"/>
      <c r="FIQ49" s="950"/>
      <c r="FIR49" s="950"/>
      <c r="FIS49" s="950"/>
      <c r="FIT49" s="950"/>
      <c r="FIU49" s="950"/>
      <c r="FIV49" s="950"/>
      <c r="FIW49" s="950"/>
      <c r="FIX49" s="950"/>
      <c r="FIY49" s="950"/>
      <c r="FIZ49" s="950"/>
      <c r="FJA49" s="950"/>
      <c r="FJB49" s="950"/>
      <c r="FJC49" s="950"/>
      <c r="FJD49" s="950"/>
      <c r="FJE49" s="950"/>
      <c r="FJF49" s="950"/>
      <c r="FJG49" s="950"/>
      <c r="FJH49" s="950"/>
      <c r="FJI49" s="950"/>
      <c r="FJJ49" s="950"/>
      <c r="FJK49" s="950"/>
      <c r="FJL49" s="950"/>
      <c r="FJM49" s="950"/>
      <c r="FJN49" s="950"/>
      <c r="FJO49" s="950"/>
      <c r="FJP49" s="950"/>
      <c r="FJQ49" s="950"/>
      <c r="FJR49" s="950"/>
      <c r="FJS49" s="950"/>
      <c r="FJT49" s="950"/>
      <c r="FJU49" s="950"/>
      <c r="FJV49" s="950"/>
      <c r="FJW49" s="950"/>
      <c r="FJX49" s="950"/>
      <c r="FJY49" s="950"/>
      <c r="FJZ49" s="950"/>
      <c r="FKA49" s="950"/>
      <c r="FKB49" s="950"/>
      <c r="FKC49" s="950"/>
      <c r="FKD49" s="950"/>
      <c r="FKE49" s="950"/>
      <c r="FKF49" s="950"/>
      <c r="FKG49" s="950"/>
      <c r="FKH49" s="950"/>
      <c r="FKI49" s="950"/>
      <c r="FKJ49" s="950"/>
      <c r="FKK49" s="950"/>
      <c r="FKL49" s="950"/>
      <c r="FKM49" s="950"/>
      <c r="FKN49" s="950"/>
      <c r="FKO49" s="950"/>
      <c r="FKP49" s="950"/>
      <c r="FKQ49" s="950"/>
      <c r="FKR49" s="950"/>
      <c r="FKS49" s="950"/>
      <c r="FKT49" s="950"/>
      <c r="FKU49" s="950"/>
      <c r="FKV49" s="950"/>
      <c r="FKW49" s="950"/>
      <c r="FKX49" s="950"/>
      <c r="FKY49" s="950"/>
      <c r="FKZ49" s="950"/>
      <c r="FLA49" s="950"/>
      <c r="FLB49" s="950"/>
      <c r="FLC49" s="950"/>
      <c r="FLD49" s="950"/>
      <c r="FLE49" s="950"/>
      <c r="FLF49" s="950"/>
      <c r="FLG49" s="950"/>
      <c r="FLH49" s="950"/>
      <c r="FLI49" s="950"/>
      <c r="FLJ49" s="950"/>
      <c r="FLK49" s="950"/>
      <c r="FLL49" s="950"/>
      <c r="FLM49" s="950"/>
      <c r="FLN49" s="950"/>
      <c r="FLO49" s="950"/>
      <c r="FLP49" s="950"/>
      <c r="FLQ49" s="950"/>
      <c r="FLR49" s="950"/>
      <c r="FLS49" s="950"/>
      <c r="FLT49" s="950"/>
      <c r="FLU49" s="950"/>
      <c r="FLV49" s="950"/>
      <c r="FLW49" s="950"/>
      <c r="FLX49" s="950"/>
      <c r="FLY49" s="950"/>
      <c r="FLZ49" s="950"/>
      <c r="FMA49" s="950"/>
      <c r="FMB49" s="950"/>
      <c r="FMC49" s="950"/>
      <c r="FMD49" s="950"/>
      <c r="FME49" s="950"/>
      <c r="FMF49" s="950"/>
      <c r="FMG49" s="950"/>
      <c r="FMH49" s="950"/>
      <c r="FMI49" s="950"/>
      <c r="FMJ49" s="950"/>
      <c r="FMK49" s="950"/>
      <c r="FML49" s="950"/>
      <c r="FMM49" s="950"/>
      <c r="FMN49" s="950"/>
      <c r="FMO49" s="950"/>
      <c r="FMP49" s="950"/>
      <c r="FMQ49" s="950"/>
      <c r="FMR49" s="950"/>
      <c r="FMS49" s="950"/>
      <c r="FMT49" s="950"/>
      <c r="FMU49" s="950"/>
      <c r="FMV49" s="950"/>
      <c r="FMW49" s="950"/>
      <c r="FMX49" s="950"/>
      <c r="FMY49" s="950"/>
      <c r="FMZ49" s="950"/>
      <c r="FNA49" s="950"/>
      <c r="FNB49" s="950"/>
      <c r="FNC49" s="950"/>
      <c r="FND49" s="950"/>
      <c r="FNE49" s="950"/>
      <c r="FNF49" s="950"/>
      <c r="FNG49" s="950"/>
      <c r="FNH49" s="950"/>
      <c r="FNI49" s="950"/>
      <c r="FNJ49" s="950"/>
      <c r="FNK49" s="950"/>
      <c r="FNL49" s="950"/>
      <c r="FNM49" s="950"/>
      <c r="FNN49" s="950"/>
      <c r="FNO49" s="950"/>
      <c r="FNP49" s="950"/>
      <c r="FNQ49" s="950"/>
      <c r="FNR49" s="950"/>
      <c r="FNS49" s="950"/>
      <c r="FNT49" s="950"/>
      <c r="FNU49" s="950"/>
      <c r="FNV49" s="950"/>
      <c r="FNW49" s="950"/>
      <c r="FNX49" s="950"/>
      <c r="FNY49" s="950"/>
      <c r="FNZ49" s="950"/>
      <c r="FOA49" s="950"/>
      <c r="FOB49" s="950"/>
      <c r="FOC49" s="950"/>
      <c r="FOD49" s="950"/>
      <c r="FOE49" s="950"/>
      <c r="FOF49" s="950"/>
      <c r="FOG49" s="950"/>
      <c r="FOH49" s="950"/>
      <c r="FOI49" s="950"/>
      <c r="FOJ49" s="950"/>
      <c r="FOK49" s="950"/>
      <c r="FOL49" s="950"/>
      <c r="FOM49" s="950"/>
      <c r="FON49" s="950"/>
      <c r="FOO49" s="950"/>
      <c r="FOP49" s="950"/>
      <c r="FOQ49" s="950"/>
      <c r="FOR49" s="950"/>
      <c r="FOS49" s="950"/>
      <c r="FOT49" s="950"/>
      <c r="FOU49" s="950"/>
      <c r="FOV49" s="950"/>
      <c r="FOW49" s="950"/>
      <c r="FOX49" s="950"/>
      <c r="FOY49" s="950"/>
      <c r="FOZ49" s="950"/>
      <c r="FPA49" s="950"/>
      <c r="FPB49" s="950"/>
      <c r="FPC49" s="950"/>
      <c r="FPD49" s="950"/>
      <c r="FPE49" s="950"/>
      <c r="FPF49" s="950"/>
      <c r="FPG49" s="950"/>
      <c r="FPH49" s="950"/>
      <c r="FPI49" s="950"/>
      <c r="FPJ49" s="950"/>
      <c r="FPK49" s="950"/>
      <c r="FPL49" s="950"/>
      <c r="FPM49" s="950"/>
      <c r="FPN49" s="950"/>
      <c r="FPO49" s="950"/>
      <c r="FPP49" s="950"/>
      <c r="FPQ49" s="950"/>
      <c r="FPR49" s="950"/>
      <c r="FPS49" s="950"/>
      <c r="FPT49" s="950"/>
      <c r="FPU49" s="950"/>
      <c r="FPV49" s="950"/>
      <c r="FPW49" s="950"/>
      <c r="FPX49" s="950"/>
      <c r="FPY49" s="950"/>
      <c r="FPZ49" s="950"/>
      <c r="FQA49" s="950"/>
      <c r="FQB49" s="950"/>
      <c r="FQC49" s="950"/>
      <c r="FQD49" s="950"/>
      <c r="FQE49" s="950"/>
      <c r="FQF49" s="950"/>
      <c r="FQG49" s="950"/>
      <c r="FQH49" s="950"/>
      <c r="FQI49" s="950"/>
      <c r="FQJ49" s="950"/>
      <c r="FQK49" s="950"/>
      <c r="FQL49" s="950"/>
      <c r="FQM49" s="950"/>
      <c r="FQN49" s="950"/>
      <c r="FQO49" s="950"/>
      <c r="FQP49" s="950"/>
      <c r="FQQ49" s="950"/>
      <c r="FQR49" s="950"/>
      <c r="FQS49" s="950"/>
      <c r="FQT49" s="950"/>
      <c r="FQU49" s="950"/>
      <c r="FQV49" s="950"/>
      <c r="FQW49" s="950"/>
      <c r="FQX49" s="950"/>
      <c r="FQY49" s="950"/>
      <c r="FQZ49" s="950"/>
      <c r="FRA49" s="950"/>
      <c r="FRB49" s="950"/>
      <c r="FRC49" s="950"/>
      <c r="FRD49" s="950"/>
      <c r="FRE49" s="950"/>
      <c r="FRF49" s="950"/>
      <c r="FRG49" s="950"/>
      <c r="FRH49" s="950"/>
      <c r="FRI49" s="950"/>
      <c r="FRJ49" s="950"/>
      <c r="FRK49" s="950"/>
      <c r="FRL49" s="950"/>
      <c r="FRM49" s="950"/>
      <c r="FRN49" s="950"/>
      <c r="FRO49" s="950"/>
      <c r="FRP49" s="950"/>
      <c r="FRQ49" s="950"/>
      <c r="FRR49" s="950"/>
      <c r="FRS49" s="950"/>
      <c r="FRT49" s="950"/>
      <c r="FRU49" s="950"/>
      <c r="FRV49" s="950"/>
      <c r="FRW49" s="950"/>
      <c r="FRX49" s="950"/>
      <c r="FRY49" s="950"/>
      <c r="FRZ49" s="950"/>
      <c r="FSA49" s="950"/>
      <c r="FSB49" s="950"/>
      <c r="FSC49" s="950"/>
      <c r="FSD49" s="950"/>
      <c r="FSE49" s="950"/>
      <c r="FSF49" s="950"/>
      <c r="FSG49" s="950"/>
      <c r="FSH49" s="950"/>
      <c r="FSI49" s="950"/>
      <c r="FSJ49" s="950"/>
      <c r="FSK49" s="950"/>
      <c r="FSL49" s="950"/>
      <c r="FSM49" s="950"/>
      <c r="FSN49" s="950"/>
      <c r="FSO49" s="950"/>
      <c r="FSP49" s="950"/>
      <c r="FSQ49" s="950"/>
      <c r="FSR49" s="950"/>
      <c r="FSS49" s="950"/>
      <c r="FST49" s="950"/>
      <c r="FSU49" s="950"/>
      <c r="FSV49" s="950"/>
      <c r="FSW49" s="950"/>
      <c r="FSX49" s="950"/>
      <c r="FSY49" s="950"/>
      <c r="FSZ49" s="950"/>
      <c r="FTA49" s="950"/>
      <c r="FTB49" s="950"/>
      <c r="FTC49" s="950"/>
      <c r="FTD49" s="950"/>
      <c r="FTE49" s="950"/>
      <c r="FTF49" s="950"/>
      <c r="FTG49" s="950"/>
      <c r="FTH49" s="950"/>
      <c r="FTI49" s="950"/>
      <c r="FTJ49" s="950"/>
      <c r="FTK49" s="950"/>
      <c r="FTL49" s="950"/>
      <c r="FTM49" s="950"/>
      <c r="FTN49" s="950"/>
      <c r="FTO49" s="950"/>
      <c r="FTP49" s="950"/>
      <c r="FTQ49" s="950"/>
      <c r="FTR49" s="950"/>
      <c r="FTS49" s="950"/>
      <c r="FTT49" s="950"/>
      <c r="FTU49" s="950"/>
      <c r="FTV49" s="950"/>
      <c r="FTW49" s="950"/>
      <c r="FTX49" s="950"/>
      <c r="FTY49" s="950"/>
      <c r="FTZ49" s="950"/>
      <c r="FUA49" s="950"/>
      <c r="FUB49" s="950"/>
      <c r="FUC49" s="950"/>
      <c r="FUD49" s="950"/>
      <c r="FUE49" s="950"/>
      <c r="FUF49" s="950"/>
      <c r="FUG49" s="950"/>
      <c r="FUH49" s="950"/>
      <c r="FUI49" s="950"/>
      <c r="FUJ49" s="950"/>
      <c r="FUK49" s="950"/>
      <c r="FUL49" s="950"/>
      <c r="FUM49" s="950"/>
      <c r="FUN49" s="950"/>
      <c r="FUO49" s="950"/>
      <c r="FUP49" s="950"/>
      <c r="FUQ49" s="950"/>
      <c r="FUR49" s="950"/>
      <c r="FUS49" s="950"/>
      <c r="FUT49" s="950"/>
      <c r="FUU49" s="950"/>
      <c r="FUV49" s="950"/>
      <c r="FUW49" s="950"/>
      <c r="FUX49" s="950"/>
      <c r="FUY49" s="950"/>
      <c r="FUZ49" s="950"/>
      <c r="FVA49" s="950"/>
      <c r="FVB49" s="950"/>
      <c r="FVC49" s="950"/>
      <c r="FVD49" s="950"/>
      <c r="FVE49" s="950"/>
      <c r="FVF49" s="950"/>
      <c r="FVG49" s="950"/>
      <c r="FVH49" s="950"/>
      <c r="FVI49" s="950"/>
      <c r="FVJ49" s="950"/>
      <c r="FVK49" s="950"/>
      <c r="FVL49" s="950"/>
      <c r="FVM49" s="950"/>
      <c r="FVN49" s="950"/>
      <c r="FVO49" s="950"/>
      <c r="FVP49" s="950"/>
      <c r="FVQ49" s="950"/>
      <c r="FVR49" s="950"/>
      <c r="FVS49" s="950"/>
      <c r="FVT49" s="950"/>
      <c r="FVU49" s="950"/>
      <c r="FVV49" s="950"/>
      <c r="FVW49" s="950"/>
      <c r="FVX49" s="950"/>
      <c r="FVY49" s="950"/>
      <c r="FVZ49" s="950"/>
      <c r="FWA49" s="950"/>
      <c r="FWB49" s="950"/>
      <c r="FWC49" s="950"/>
      <c r="FWD49" s="950"/>
      <c r="FWE49" s="950"/>
      <c r="FWF49" s="950"/>
      <c r="FWG49" s="950"/>
      <c r="FWH49" s="950"/>
      <c r="FWI49" s="950"/>
      <c r="FWJ49" s="950"/>
      <c r="FWK49" s="950"/>
      <c r="FWL49" s="950"/>
      <c r="FWM49" s="950"/>
      <c r="FWN49" s="950"/>
      <c r="FWO49" s="950"/>
      <c r="FWP49" s="950"/>
      <c r="FWQ49" s="950"/>
      <c r="FWR49" s="950"/>
      <c r="FWS49" s="950"/>
      <c r="FWT49" s="950"/>
      <c r="FWU49" s="950"/>
      <c r="FWV49" s="950"/>
      <c r="FWW49" s="950"/>
      <c r="FWX49" s="950"/>
      <c r="FWY49" s="950"/>
      <c r="FWZ49" s="950"/>
      <c r="FXA49" s="950"/>
      <c r="FXB49" s="950"/>
      <c r="FXC49" s="950"/>
      <c r="FXD49" s="950"/>
      <c r="FXE49" s="950"/>
      <c r="FXF49" s="950"/>
      <c r="FXG49" s="950"/>
      <c r="FXH49" s="950"/>
      <c r="FXI49" s="950"/>
      <c r="FXJ49" s="950"/>
      <c r="FXK49" s="950"/>
      <c r="FXL49" s="950"/>
      <c r="FXM49" s="950"/>
      <c r="FXN49" s="950"/>
      <c r="FXO49" s="950"/>
      <c r="FXP49" s="950"/>
      <c r="FXQ49" s="950"/>
      <c r="FXR49" s="950"/>
      <c r="FXS49" s="950"/>
      <c r="FXT49" s="950"/>
      <c r="FXU49" s="950"/>
      <c r="FXV49" s="950"/>
      <c r="FXW49" s="950"/>
      <c r="FXX49" s="950"/>
      <c r="FXY49" s="950"/>
      <c r="FXZ49" s="950"/>
      <c r="FYA49" s="950"/>
      <c r="FYB49" s="950"/>
      <c r="FYC49" s="950"/>
      <c r="FYD49" s="950"/>
      <c r="FYE49" s="950"/>
      <c r="FYF49" s="950"/>
      <c r="FYG49" s="950"/>
      <c r="FYH49" s="950"/>
      <c r="FYI49" s="950"/>
      <c r="FYJ49" s="950"/>
      <c r="FYK49" s="950"/>
      <c r="FYL49" s="950"/>
      <c r="FYM49" s="950"/>
      <c r="FYN49" s="950"/>
      <c r="FYO49" s="950"/>
      <c r="FYP49" s="950"/>
      <c r="FYQ49" s="950"/>
      <c r="FYR49" s="950"/>
      <c r="FYS49" s="950"/>
      <c r="FYT49" s="950"/>
      <c r="FYU49" s="950"/>
      <c r="FYV49" s="950"/>
      <c r="FYW49" s="950"/>
      <c r="FYX49" s="950"/>
      <c r="FYY49" s="950"/>
      <c r="FYZ49" s="950"/>
      <c r="FZA49" s="950"/>
      <c r="FZB49" s="950"/>
      <c r="FZC49" s="950"/>
      <c r="FZD49" s="950"/>
      <c r="FZE49" s="950"/>
      <c r="FZF49" s="950"/>
      <c r="FZG49" s="950"/>
      <c r="FZH49" s="950"/>
      <c r="FZI49" s="950"/>
      <c r="FZJ49" s="950"/>
      <c r="FZK49" s="950"/>
      <c r="FZL49" s="950"/>
      <c r="FZM49" s="950"/>
      <c r="FZN49" s="950"/>
      <c r="FZO49" s="950"/>
      <c r="FZP49" s="950"/>
      <c r="FZQ49" s="950"/>
      <c r="FZR49" s="950"/>
      <c r="FZS49" s="950"/>
      <c r="FZT49" s="950"/>
      <c r="FZU49" s="950"/>
      <c r="FZV49" s="950"/>
      <c r="FZW49" s="950"/>
      <c r="FZX49" s="950"/>
      <c r="FZY49" s="950"/>
      <c r="FZZ49" s="950"/>
      <c r="GAA49" s="950"/>
      <c r="GAB49" s="950"/>
      <c r="GAC49" s="950"/>
      <c r="GAD49" s="950"/>
      <c r="GAE49" s="950"/>
      <c r="GAF49" s="950"/>
      <c r="GAG49" s="950"/>
      <c r="GAH49" s="950"/>
      <c r="GAI49" s="950"/>
      <c r="GAJ49" s="950"/>
      <c r="GAK49" s="950"/>
      <c r="GAL49" s="950"/>
      <c r="GAM49" s="950"/>
      <c r="GAN49" s="950"/>
      <c r="GAO49" s="950"/>
      <c r="GAP49" s="950"/>
      <c r="GAQ49" s="950"/>
      <c r="GAR49" s="950"/>
      <c r="GAS49" s="950"/>
      <c r="GAT49" s="950"/>
      <c r="GAU49" s="950"/>
      <c r="GAV49" s="950"/>
      <c r="GAW49" s="950"/>
      <c r="GAX49" s="950"/>
      <c r="GAY49" s="950"/>
      <c r="GAZ49" s="950"/>
      <c r="GBA49" s="950"/>
      <c r="GBB49" s="950"/>
      <c r="GBC49" s="950"/>
      <c r="GBD49" s="950"/>
      <c r="GBE49" s="950"/>
      <c r="GBF49" s="950"/>
      <c r="GBG49" s="950"/>
      <c r="GBH49" s="950"/>
      <c r="GBI49" s="950"/>
      <c r="GBJ49" s="950"/>
      <c r="GBK49" s="950"/>
      <c r="GBL49" s="950"/>
      <c r="GBM49" s="950"/>
      <c r="GBN49" s="950"/>
      <c r="GBO49" s="950"/>
      <c r="GBP49" s="950"/>
      <c r="GBQ49" s="950"/>
      <c r="GBR49" s="950"/>
      <c r="GBS49" s="950"/>
      <c r="GBT49" s="950"/>
      <c r="GBU49" s="950"/>
      <c r="GBV49" s="950"/>
      <c r="GBW49" s="950"/>
      <c r="GBX49" s="950"/>
      <c r="GBY49" s="950"/>
      <c r="GBZ49" s="950"/>
      <c r="GCA49" s="950"/>
      <c r="GCB49" s="950"/>
      <c r="GCC49" s="950"/>
      <c r="GCD49" s="950"/>
      <c r="GCE49" s="950"/>
      <c r="GCF49" s="950"/>
      <c r="GCG49" s="950"/>
      <c r="GCH49" s="950"/>
      <c r="GCI49" s="950"/>
      <c r="GCJ49" s="950"/>
      <c r="GCK49" s="950"/>
      <c r="GCL49" s="950"/>
      <c r="GCM49" s="950"/>
      <c r="GCN49" s="950"/>
      <c r="GCO49" s="950"/>
      <c r="GCP49" s="950"/>
      <c r="GCQ49" s="950"/>
      <c r="GCR49" s="950"/>
      <c r="GCS49" s="950"/>
      <c r="GCT49" s="950"/>
      <c r="GCU49" s="950"/>
      <c r="GCV49" s="950"/>
      <c r="GCW49" s="950"/>
      <c r="GCX49" s="950"/>
      <c r="GCY49" s="950"/>
      <c r="GCZ49" s="950"/>
      <c r="GDA49" s="950"/>
      <c r="GDB49" s="950"/>
      <c r="GDC49" s="950"/>
      <c r="GDD49" s="950"/>
      <c r="GDE49" s="950"/>
      <c r="GDF49" s="950"/>
      <c r="GDG49" s="950"/>
      <c r="GDH49" s="950"/>
      <c r="GDI49" s="950"/>
      <c r="GDJ49" s="950"/>
      <c r="GDK49" s="950"/>
      <c r="GDL49" s="950"/>
      <c r="GDM49" s="950"/>
      <c r="GDN49" s="950"/>
      <c r="GDO49" s="950"/>
      <c r="GDP49" s="950"/>
      <c r="GDQ49" s="950"/>
      <c r="GDR49" s="950"/>
      <c r="GDS49" s="950"/>
      <c r="GDT49" s="950"/>
      <c r="GDU49" s="950"/>
      <c r="GDV49" s="950"/>
      <c r="GDW49" s="950"/>
      <c r="GDX49" s="950"/>
      <c r="GDY49" s="950"/>
      <c r="GDZ49" s="950"/>
      <c r="GEA49" s="950"/>
      <c r="GEB49" s="950"/>
      <c r="GEC49" s="950"/>
      <c r="GED49" s="950"/>
      <c r="GEE49" s="950"/>
      <c r="GEF49" s="950"/>
      <c r="GEG49" s="950"/>
      <c r="GEH49" s="950"/>
      <c r="GEI49" s="950"/>
      <c r="GEJ49" s="950"/>
      <c r="GEK49" s="950"/>
      <c r="GEL49" s="950"/>
      <c r="GEM49" s="950"/>
      <c r="GEN49" s="950"/>
      <c r="GEO49" s="950"/>
      <c r="GEP49" s="950"/>
      <c r="GEQ49" s="950"/>
      <c r="GER49" s="950"/>
      <c r="GES49" s="950"/>
      <c r="GET49" s="950"/>
      <c r="GEU49" s="950"/>
      <c r="GEV49" s="950"/>
      <c r="GEW49" s="950"/>
      <c r="GEX49" s="950"/>
      <c r="GEY49" s="950"/>
      <c r="GEZ49" s="950"/>
      <c r="GFA49" s="950"/>
      <c r="GFB49" s="950"/>
      <c r="GFC49" s="950"/>
      <c r="GFD49" s="950"/>
      <c r="GFE49" s="950"/>
      <c r="GFF49" s="950"/>
      <c r="GFG49" s="950"/>
      <c r="GFH49" s="950"/>
      <c r="GFI49" s="950"/>
      <c r="GFJ49" s="950"/>
      <c r="GFK49" s="950"/>
      <c r="GFL49" s="950"/>
      <c r="GFM49" s="950"/>
      <c r="GFN49" s="950"/>
      <c r="GFO49" s="950"/>
      <c r="GFP49" s="950"/>
      <c r="GFQ49" s="950"/>
      <c r="GFR49" s="950"/>
      <c r="GFS49" s="950"/>
      <c r="GFT49" s="950"/>
      <c r="GFU49" s="950"/>
      <c r="GFV49" s="950"/>
      <c r="GFW49" s="950"/>
      <c r="GFX49" s="950"/>
      <c r="GFY49" s="950"/>
      <c r="GFZ49" s="950"/>
      <c r="GGA49" s="950"/>
      <c r="GGB49" s="950"/>
      <c r="GGC49" s="950"/>
      <c r="GGD49" s="950"/>
      <c r="GGE49" s="950"/>
      <c r="GGF49" s="950"/>
      <c r="GGG49" s="950"/>
      <c r="GGH49" s="950"/>
      <c r="GGI49" s="950"/>
      <c r="GGJ49" s="950"/>
      <c r="GGK49" s="950"/>
      <c r="GGL49" s="950"/>
      <c r="GGM49" s="950"/>
      <c r="GGN49" s="950"/>
      <c r="GGO49" s="950"/>
      <c r="GGP49" s="950"/>
      <c r="GGQ49" s="950"/>
      <c r="GGR49" s="950"/>
      <c r="GGS49" s="950"/>
      <c r="GGT49" s="950"/>
      <c r="GGU49" s="950"/>
      <c r="GGV49" s="950"/>
      <c r="GGW49" s="950"/>
      <c r="GGX49" s="950"/>
      <c r="GGY49" s="950"/>
      <c r="GGZ49" s="950"/>
      <c r="GHA49" s="950"/>
      <c r="GHB49" s="950"/>
      <c r="GHC49" s="950"/>
      <c r="GHD49" s="950"/>
      <c r="GHE49" s="950"/>
      <c r="GHF49" s="950"/>
      <c r="GHG49" s="950"/>
      <c r="GHH49" s="950"/>
      <c r="GHI49" s="950"/>
      <c r="GHJ49" s="950"/>
      <c r="GHK49" s="950"/>
      <c r="GHL49" s="950"/>
      <c r="GHM49" s="950"/>
      <c r="GHN49" s="950"/>
      <c r="GHO49" s="950"/>
      <c r="GHP49" s="950"/>
      <c r="GHQ49" s="950"/>
      <c r="GHR49" s="950"/>
      <c r="GHS49" s="950"/>
      <c r="GHT49" s="950"/>
      <c r="GHU49" s="950"/>
      <c r="GHV49" s="950"/>
      <c r="GHW49" s="950"/>
      <c r="GHX49" s="950"/>
      <c r="GHY49" s="950"/>
      <c r="GHZ49" s="950"/>
      <c r="GIA49" s="950"/>
      <c r="GIB49" s="950"/>
      <c r="GIC49" s="950"/>
      <c r="GID49" s="950"/>
      <c r="GIE49" s="950"/>
      <c r="GIF49" s="950"/>
      <c r="GIG49" s="950"/>
      <c r="GIH49" s="950"/>
      <c r="GII49" s="950"/>
      <c r="GIJ49" s="950"/>
      <c r="GIK49" s="950"/>
      <c r="GIL49" s="950"/>
      <c r="GIM49" s="950"/>
      <c r="GIN49" s="950"/>
      <c r="GIO49" s="950"/>
      <c r="GIP49" s="950"/>
      <c r="GIQ49" s="950"/>
      <c r="GIR49" s="950"/>
      <c r="GIS49" s="950"/>
      <c r="GIT49" s="950"/>
      <c r="GIU49" s="950"/>
      <c r="GIV49" s="950"/>
      <c r="GIW49" s="950"/>
      <c r="GIX49" s="950"/>
      <c r="GIY49" s="950"/>
      <c r="GIZ49" s="950"/>
      <c r="GJA49" s="950"/>
      <c r="GJB49" s="950"/>
      <c r="GJC49" s="950"/>
      <c r="GJD49" s="950"/>
      <c r="GJE49" s="950"/>
      <c r="GJF49" s="950"/>
      <c r="GJG49" s="950"/>
      <c r="GJH49" s="950"/>
      <c r="GJI49" s="950"/>
      <c r="GJJ49" s="950"/>
      <c r="GJK49" s="950"/>
      <c r="GJL49" s="950"/>
      <c r="GJM49" s="950"/>
      <c r="GJN49" s="950"/>
      <c r="GJO49" s="950"/>
      <c r="GJP49" s="950"/>
      <c r="GJQ49" s="950"/>
      <c r="GJR49" s="950"/>
      <c r="GJS49" s="950"/>
      <c r="GJT49" s="950"/>
      <c r="GJU49" s="950"/>
      <c r="GJV49" s="950"/>
      <c r="GJW49" s="950"/>
      <c r="GJX49" s="950"/>
      <c r="GJY49" s="950"/>
      <c r="GJZ49" s="950"/>
      <c r="GKA49" s="950"/>
      <c r="GKB49" s="950"/>
      <c r="GKC49" s="950"/>
      <c r="GKD49" s="950"/>
      <c r="GKE49" s="950"/>
      <c r="GKF49" s="950"/>
      <c r="GKG49" s="950"/>
      <c r="GKH49" s="950"/>
      <c r="GKI49" s="950"/>
      <c r="GKJ49" s="950"/>
      <c r="GKK49" s="950"/>
      <c r="GKL49" s="950"/>
      <c r="GKM49" s="950"/>
      <c r="GKN49" s="950"/>
      <c r="GKO49" s="950"/>
      <c r="GKP49" s="950"/>
      <c r="GKQ49" s="950"/>
      <c r="GKR49" s="950"/>
      <c r="GKS49" s="950"/>
      <c r="GKT49" s="950"/>
      <c r="GKU49" s="950"/>
      <c r="GKV49" s="950"/>
      <c r="GKW49" s="950"/>
      <c r="GKX49" s="950"/>
      <c r="GKY49" s="950"/>
      <c r="GKZ49" s="950"/>
      <c r="GLA49" s="950"/>
      <c r="GLB49" s="950"/>
      <c r="GLC49" s="950"/>
      <c r="GLD49" s="950"/>
      <c r="GLE49" s="950"/>
      <c r="GLF49" s="950"/>
      <c r="GLG49" s="950"/>
      <c r="GLH49" s="950"/>
      <c r="GLI49" s="950"/>
      <c r="GLJ49" s="950"/>
      <c r="GLK49" s="950"/>
      <c r="GLL49" s="950"/>
      <c r="GLM49" s="950"/>
      <c r="GLN49" s="950"/>
      <c r="GLO49" s="950"/>
      <c r="GLP49" s="950"/>
      <c r="GLQ49" s="950"/>
      <c r="GLR49" s="950"/>
      <c r="GLS49" s="950"/>
      <c r="GLT49" s="950"/>
      <c r="GLU49" s="950"/>
      <c r="GLV49" s="950"/>
      <c r="GLW49" s="950"/>
      <c r="GLX49" s="950"/>
      <c r="GLY49" s="950"/>
      <c r="GLZ49" s="950"/>
      <c r="GMA49" s="950"/>
      <c r="GMB49" s="950"/>
      <c r="GMC49" s="950"/>
      <c r="GMD49" s="950"/>
      <c r="GME49" s="950"/>
      <c r="GMF49" s="950"/>
      <c r="GMG49" s="950"/>
      <c r="GMH49" s="950"/>
      <c r="GMI49" s="950"/>
      <c r="GMJ49" s="950"/>
      <c r="GMK49" s="950"/>
      <c r="GML49" s="950"/>
      <c r="GMM49" s="950"/>
      <c r="GMN49" s="950"/>
      <c r="GMO49" s="950"/>
      <c r="GMP49" s="950"/>
      <c r="GMQ49" s="950"/>
      <c r="GMR49" s="950"/>
      <c r="GMS49" s="950"/>
      <c r="GMT49" s="950"/>
      <c r="GMU49" s="950"/>
      <c r="GMV49" s="950"/>
      <c r="GMW49" s="950"/>
      <c r="GMX49" s="950"/>
      <c r="GMY49" s="950"/>
      <c r="GMZ49" s="950"/>
      <c r="GNA49" s="950"/>
      <c r="GNB49" s="950"/>
      <c r="GNC49" s="950"/>
      <c r="GND49" s="950"/>
      <c r="GNE49" s="950"/>
      <c r="GNF49" s="950"/>
      <c r="GNG49" s="950"/>
      <c r="GNH49" s="950"/>
      <c r="GNI49" s="950"/>
      <c r="GNJ49" s="950"/>
      <c r="GNK49" s="950"/>
      <c r="GNL49" s="950"/>
      <c r="GNM49" s="950"/>
      <c r="GNN49" s="950"/>
      <c r="GNO49" s="950"/>
      <c r="GNP49" s="950"/>
      <c r="GNQ49" s="950"/>
      <c r="GNR49" s="950"/>
      <c r="GNS49" s="950"/>
      <c r="GNT49" s="950"/>
      <c r="GNU49" s="950"/>
      <c r="GNV49" s="950"/>
      <c r="GNW49" s="950"/>
      <c r="GNX49" s="950"/>
      <c r="GNY49" s="950"/>
      <c r="GNZ49" s="950"/>
      <c r="GOA49" s="950"/>
      <c r="GOB49" s="950"/>
      <c r="GOC49" s="950"/>
      <c r="GOD49" s="950"/>
      <c r="GOE49" s="950"/>
      <c r="GOF49" s="950"/>
      <c r="GOG49" s="950"/>
      <c r="GOH49" s="950"/>
      <c r="GOI49" s="950"/>
      <c r="GOJ49" s="950"/>
      <c r="GOK49" s="950"/>
      <c r="GOL49" s="950"/>
      <c r="GOM49" s="950"/>
      <c r="GON49" s="950"/>
      <c r="GOO49" s="950"/>
      <c r="GOP49" s="950"/>
      <c r="GOQ49" s="950"/>
      <c r="GOR49" s="950"/>
      <c r="GOS49" s="950"/>
      <c r="GOT49" s="950"/>
      <c r="GOU49" s="950"/>
      <c r="GOV49" s="950"/>
      <c r="GOW49" s="950"/>
      <c r="GOX49" s="950"/>
      <c r="GOY49" s="950"/>
      <c r="GOZ49" s="950"/>
      <c r="GPA49" s="950"/>
      <c r="GPB49" s="950"/>
      <c r="GPC49" s="950"/>
      <c r="GPD49" s="950"/>
      <c r="GPE49" s="950"/>
      <c r="GPF49" s="950"/>
      <c r="GPG49" s="950"/>
      <c r="GPH49" s="950"/>
      <c r="GPI49" s="950"/>
      <c r="GPJ49" s="950"/>
      <c r="GPK49" s="950"/>
      <c r="GPL49" s="950"/>
      <c r="GPM49" s="950"/>
      <c r="GPN49" s="950"/>
      <c r="GPO49" s="950"/>
      <c r="GPP49" s="950"/>
      <c r="GPQ49" s="950"/>
      <c r="GPR49" s="950"/>
      <c r="GPS49" s="950"/>
      <c r="GPT49" s="950"/>
      <c r="GPU49" s="950"/>
      <c r="GPV49" s="950"/>
      <c r="GPW49" s="950"/>
      <c r="GPX49" s="950"/>
      <c r="GPY49" s="950"/>
      <c r="GPZ49" s="950"/>
      <c r="GQA49" s="950"/>
      <c r="GQB49" s="950"/>
      <c r="GQC49" s="950"/>
      <c r="GQD49" s="950"/>
      <c r="GQE49" s="950"/>
      <c r="GQF49" s="950"/>
      <c r="GQG49" s="950"/>
      <c r="GQH49" s="950"/>
      <c r="GQI49" s="950"/>
      <c r="GQJ49" s="950"/>
      <c r="GQK49" s="950"/>
      <c r="GQL49" s="950"/>
      <c r="GQM49" s="950"/>
      <c r="GQN49" s="950"/>
      <c r="GQO49" s="950"/>
      <c r="GQP49" s="950"/>
      <c r="GQQ49" s="950"/>
      <c r="GQR49" s="950"/>
      <c r="GQS49" s="950"/>
      <c r="GQT49" s="950"/>
      <c r="GQU49" s="950"/>
      <c r="GQV49" s="950"/>
      <c r="GQW49" s="950"/>
      <c r="GQX49" s="950"/>
      <c r="GQY49" s="950"/>
      <c r="GQZ49" s="950"/>
      <c r="GRA49" s="950"/>
      <c r="GRB49" s="950"/>
      <c r="GRC49" s="950"/>
      <c r="GRD49" s="950"/>
      <c r="GRE49" s="950"/>
      <c r="GRF49" s="950"/>
      <c r="GRG49" s="950"/>
      <c r="GRH49" s="950"/>
      <c r="GRI49" s="950"/>
      <c r="GRJ49" s="950"/>
      <c r="GRK49" s="950"/>
      <c r="GRL49" s="950"/>
      <c r="GRM49" s="950"/>
      <c r="GRN49" s="950"/>
      <c r="GRO49" s="950"/>
      <c r="GRP49" s="950"/>
      <c r="GRQ49" s="950"/>
      <c r="GRR49" s="950"/>
      <c r="GRS49" s="950"/>
      <c r="GRT49" s="950"/>
      <c r="GRU49" s="950"/>
      <c r="GRV49" s="950"/>
      <c r="GRW49" s="950"/>
      <c r="GRX49" s="950"/>
      <c r="GRY49" s="950"/>
      <c r="GRZ49" s="950"/>
      <c r="GSA49" s="950"/>
      <c r="GSB49" s="950"/>
      <c r="GSC49" s="950"/>
      <c r="GSD49" s="950"/>
      <c r="GSE49" s="950"/>
      <c r="GSF49" s="950"/>
      <c r="GSG49" s="950"/>
      <c r="GSH49" s="950"/>
      <c r="GSI49" s="950"/>
      <c r="GSJ49" s="950"/>
      <c r="GSK49" s="950"/>
      <c r="GSL49" s="950"/>
      <c r="GSM49" s="950"/>
      <c r="GSN49" s="950"/>
      <c r="GSO49" s="950"/>
      <c r="GSP49" s="950"/>
      <c r="GSQ49" s="950"/>
      <c r="GSR49" s="950"/>
      <c r="GSS49" s="950"/>
      <c r="GST49" s="950"/>
      <c r="GSU49" s="950"/>
      <c r="GSV49" s="950"/>
      <c r="GSW49" s="950"/>
      <c r="GSX49" s="950"/>
      <c r="GSY49" s="950"/>
      <c r="GSZ49" s="950"/>
      <c r="GTA49" s="950"/>
      <c r="GTB49" s="950"/>
      <c r="GTC49" s="950"/>
      <c r="GTD49" s="950"/>
      <c r="GTE49" s="950"/>
      <c r="GTF49" s="950"/>
      <c r="GTG49" s="950"/>
      <c r="GTH49" s="950"/>
      <c r="GTI49" s="950"/>
      <c r="GTJ49" s="950"/>
      <c r="GTK49" s="950"/>
      <c r="GTL49" s="950"/>
      <c r="GTM49" s="950"/>
      <c r="GTN49" s="950"/>
      <c r="GTO49" s="950"/>
      <c r="GTP49" s="950"/>
      <c r="GTQ49" s="950"/>
      <c r="GTR49" s="950"/>
      <c r="GTS49" s="950"/>
      <c r="GTT49" s="950"/>
      <c r="GTU49" s="950"/>
      <c r="GTV49" s="950"/>
      <c r="GTW49" s="950"/>
      <c r="GTX49" s="950"/>
      <c r="GTY49" s="950"/>
      <c r="GTZ49" s="950"/>
      <c r="GUA49" s="950"/>
      <c r="GUB49" s="950"/>
      <c r="GUC49" s="950"/>
      <c r="GUD49" s="950"/>
      <c r="GUE49" s="950"/>
      <c r="GUF49" s="950"/>
      <c r="GUG49" s="950"/>
      <c r="GUH49" s="950"/>
      <c r="GUI49" s="950"/>
      <c r="GUJ49" s="950"/>
      <c r="GUK49" s="950"/>
      <c r="GUL49" s="950"/>
      <c r="GUM49" s="950"/>
      <c r="GUN49" s="950"/>
      <c r="GUO49" s="950"/>
      <c r="GUP49" s="950"/>
      <c r="GUQ49" s="950"/>
      <c r="GUR49" s="950"/>
      <c r="GUS49" s="950"/>
      <c r="GUT49" s="950"/>
      <c r="GUU49" s="950"/>
      <c r="GUV49" s="950"/>
      <c r="GUW49" s="950"/>
      <c r="GUX49" s="950"/>
      <c r="GUY49" s="950"/>
      <c r="GUZ49" s="950"/>
      <c r="GVA49" s="950"/>
      <c r="GVB49" s="950"/>
      <c r="GVC49" s="950"/>
      <c r="GVD49" s="950"/>
      <c r="GVE49" s="950"/>
      <c r="GVF49" s="950"/>
      <c r="GVG49" s="950"/>
      <c r="GVH49" s="950"/>
      <c r="GVI49" s="950"/>
      <c r="GVJ49" s="950"/>
      <c r="GVK49" s="950"/>
      <c r="GVL49" s="950"/>
      <c r="GVM49" s="950"/>
      <c r="GVN49" s="950"/>
      <c r="GVO49" s="950"/>
      <c r="GVP49" s="950"/>
      <c r="GVQ49" s="950"/>
      <c r="GVR49" s="950"/>
      <c r="GVS49" s="950"/>
      <c r="GVT49" s="950"/>
      <c r="GVU49" s="950"/>
      <c r="GVV49" s="950"/>
      <c r="GVW49" s="950"/>
      <c r="GVX49" s="950"/>
      <c r="GVY49" s="950"/>
      <c r="GVZ49" s="950"/>
      <c r="GWA49" s="950"/>
      <c r="GWB49" s="950"/>
      <c r="GWC49" s="950"/>
      <c r="GWD49" s="950"/>
      <c r="GWE49" s="950"/>
      <c r="GWF49" s="950"/>
      <c r="GWG49" s="950"/>
      <c r="GWH49" s="950"/>
      <c r="GWI49" s="950"/>
      <c r="GWJ49" s="950"/>
      <c r="GWK49" s="950"/>
      <c r="GWL49" s="950"/>
      <c r="GWM49" s="950"/>
      <c r="GWN49" s="950"/>
      <c r="GWO49" s="950"/>
      <c r="GWP49" s="950"/>
      <c r="GWQ49" s="950"/>
      <c r="GWR49" s="950"/>
      <c r="GWS49" s="950"/>
      <c r="GWT49" s="950"/>
      <c r="GWU49" s="950"/>
      <c r="GWV49" s="950"/>
      <c r="GWW49" s="950"/>
      <c r="GWX49" s="950"/>
      <c r="GWY49" s="950"/>
      <c r="GWZ49" s="950"/>
      <c r="GXA49" s="950"/>
      <c r="GXB49" s="950"/>
      <c r="GXC49" s="950"/>
      <c r="GXD49" s="950"/>
      <c r="GXE49" s="950"/>
      <c r="GXF49" s="950"/>
      <c r="GXG49" s="950"/>
      <c r="GXH49" s="950"/>
      <c r="GXI49" s="950"/>
      <c r="GXJ49" s="950"/>
      <c r="GXK49" s="950"/>
      <c r="GXL49" s="950"/>
      <c r="GXM49" s="950"/>
      <c r="GXN49" s="950"/>
      <c r="GXO49" s="950"/>
      <c r="GXP49" s="950"/>
      <c r="GXQ49" s="950"/>
      <c r="GXR49" s="950"/>
      <c r="GXS49" s="950"/>
      <c r="GXT49" s="950"/>
      <c r="GXU49" s="950"/>
      <c r="GXV49" s="950"/>
      <c r="GXW49" s="950"/>
      <c r="GXX49" s="950"/>
      <c r="GXY49" s="950"/>
      <c r="GXZ49" s="950"/>
      <c r="GYA49" s="950"/>
      <c r="GYB49" s="950"/>
      <c r="GYC49" s="950"/>
      <c r="GYD49" s="950"/>
      <c r="GYE49" s="950"/>
      <c r="GYF49" s="950"/>
      <c r="GYG49" s="950"/>
      <c r="GYH49" s="950"/>
      <c r="GYI49" s="950"/>
      <c r="GYJ49" s="950"/>
      <c r="GYK49" s="950"/>
      <c r="GYL49" s="950"/>
      <c r="GYM49" s="950"/>
      <c r="GYN49" s="950"/>
      <c r="GYO49" s="950"/>
      <c r="GYP49" s="950"/>
      <c r="GYQ49" s="950"/>
      <c r="GYR49" s="950"/>
      <c r="GYS49" s="950"/>
      <c r="GYT49" s="950"/>
      <c r="GYU49" s="950"/>
      <c r="GYV49" s="950"/>
      <c r="GYW49" s="950"/>
      <c r="GYX49" s="950"/>
      <c r="GYY49" s="950"/>
      <c r="GYZ49" s="950"/>
      <c r="GZA49" s="950"/>
      <c r="GZB49" s="950"/>
      <c r="GZC49" s="950"/>
      <c r="GZD49" s="950"/>
      <c r="GZE49" s="950"/>
      <c r="GZF49" s="950"/>
      <c r="GZG49" s="950"/>
      <c r="GZH49" s="950"/>
      <c r="GZI49" s="950"/>
      <c r="GZJ49" s="950"/>
      <c r="GZK49" s="950"/>
      <c r="GZL49" s="950"/>
      <c r="GZM49" s="950"/>
      <c r="GZN49" s="950"/>
      <c r="GZO49" s="950"/>
      <c r="GZP49" s="950"/>
      <c r="GZQ49" s="950"/>
      <c r="GZR49" s="950"/>
      <c r="GZS49" s="950"/>
      <c r="GZT49" s="950"/>
      <c r="GZU49" s="950"/>
      <c r="GZV49" s="950"/>
      <c r="GZW49" s="950"/>
      <c r="GZX49" s="950"/>
      <c r="GZY49" s="950"/>
      <c r="GZZ49" s="950"/>
      <c r="HAA49" s="950"/>
      <c r="HAB49" s="950"/>
      <c r="HAC49" s="950"/>
      <c r="HAD49" s="950"/>
      <c r="HAE49" s="950"/>
      <c r="HAF49" s="950"/>
      <c r="HAG49" s="950"/>
      <c r="HAH49" s="950"/>
      <c r="HAI49" s="950"/>
      <c r="HAJ49" s="950"/>
      <c r="HAK49" s="950"/>
      <c r="HAL49" s="950"/>
      <c r="HAM49" s="950"/>
      <c r="HAN49" s="950"/>
      <c r="HAO49" s="950"/>
      <c r="HAP49" s="950"/>
      <c r="HAQ49" s="950"/>
      <c r="HAR49" s="950"/>
      <c r="HAS49" s="950"/>
      <c r="HAT49" s="950"/>
      <c r="HAU49" s="950"/>
      <c r="HAV49" s="950"/>
      <c r="HAW49" s="950"/>
      <c r="HAX49" s="950"/>
      <c r="HAY49" s="950"/>
      <c r="HAZ49" s="950"/>
      <c r="HBA49" s="950"/>
      <c r="HBB49" s="950"/>
      <c r="HBC49" s="950"/>
      <c r="HBD49" s="950"/>
      <c r="HBE49" s="950"/>
      <c r="HBF49" s="950"/>
      <c r="HBG49" s="950"/>
      <c r="HBH49" s="950"/>
      <c r="HBI49" s="950"/>
      <c r="HBJ49" s="950"/>
      <c r="HBK49" s="950"/>
      <c r="HBL49" s="950"/>
      <c r="HBM49" s="950"/>
      <c r="HBN49" s="950"/>
      <c r="HBO49" s="950"/>
      <c r="HBP49" s="950"/>
      <c r="HBQ49" s="950"/>
      <c r="HBR49" s="950"/>
      <c r="HBS49" s="950"/>
      <c r="HBT49" s="950"/>
      <c r="HBU49" s="950"/>
      <c r="HBV49" s="950"/>
      <c r="HBW49" s="950"/>
      <c r="HBX49" s="950"/>
      <c r="HBY49" s="950"/>
      <c r="HBZ49" s="950"/>
      <c r="HCA49" s="950"/>
      <c r="HCB49" s="950"/>
      <c r="HCC49" s="950"/>
      <c r="HCD49" s="950"/>
      <c r="HCE49" s="950"/>
      <c r="HCF49" s="950"/>
      <c r="HCG49" s="950"/>
      <c r="HCH49" s="950"/>
      <c r="HCI49" s="950"/>
      <c r="HCJ49" s="950"/>
      <c r="HCK49" s="950"/>
      <c r="HCL49" s="950"/>
      <c r="HCM49" s="950"/>
      <c r="HCN49" s="950"/>
      <c r="HCO49" s="950"/>
      <c r="HCP49" s="950"/>
      <c r="HCQ49" s="950"/>
      <c r="HCR49" s="950"/>
      <c r="HCS49" s="950"/>
      <c r="HCT49" s="950"/>
      <c r="HCU49" s="950"/>
      <c r="HCV49" s="950"/>
      <c r="HCW49" s="950"/>
      <c r="HCX49" s="950"/>
      <c r="HCY49" s="950"/>
      <c r="HCZ49" s="950"/>
      <c r="HDA49" s="950"/>
      <c r="HDB49" s="950"/>
      <c r="HDC49" s="950"/>
      <c r="HDD49" s="950"/>
      <c r="HDE49" s="950"/>
      <c r="HDF49" s="950"/>
      <c r="HDG49" s="950"/>
      <c r="HDH49" s="950"/>
      <c r="HDI49" s="950"/>
      <c r="HDJ49" s="950"/>
      <c r="HDK49" s="950"/>
      <c r="HDL49" s="950"/>
      <c r="HDM49" s="950"/>
      <c r="HDN49" s="950"/>
      <c r="HDO49" s="950"/>
      <c r="HDP49" s="950"/>
      <c r="HDQ49" s="950"/>
      <c r="HDR49" s="950"/>
      <c r="HDS49" s="950"/>
      <c r="HDT49" s="950"/>
      <c r="HDU49" s="950"/>
      <c r="HDV49" s="950"/>
      <c r="HDW49" s="950"/>
      <c r="HDX49" s="950"/>
      <c r="HDY49" s="950"/>
      <c r="HDZ49" s="950"/>
      <c r="HEA49" s="950"/>
      <c r="HEB49" s="950"/>
      <c r="HEC49" s="950"/>
      <c r="HED49" s="950"/>
      <c r="HEE49" s="950"/>
      <c r="HEF49" s="950"/>
      <c r="HEG49" s="950"/>
      <c r="HEH49" s="950"/>
      <c r="HEI49" s="950"/>
      <c r="HEJ49" s="950"/>
      <c r="HEK49" s="950"/>
      <c r="HEL49" s="950"/>
      <c r="HEM49" s="950"/>
      <c r="HEN49" s="950"/>
      <c r="HEO49" s="950"/>
      <c r="HEP49" s="950"/>
      <c r="HEQ49" s="950"/>
      <c r="HER49" s="950"/>
      <c r="HES49" s="950"/>
      <c r="HET49" s="950"/>
      <c r="HEU49" s="950"/>
      <c r="HEV49" s="950"/>
      <c r="HEW49" s="950"/>
      <c r="HEX49" s="950"/>
      <c r="HEY49" s="950"/>
      <c r="HEZ49" s="950"/>
      <c r="HFA49" s="950"/>
      <c r="HFB49" s="950"/>
      <c r="HFC49" s="950"/>
      <c r="HFD49" s="950"/>
      <c r="HFE49" s="950"/>
      <c r="HFF49" s="950"/>
      <c r="HFG49" s="950"/>
      <c r="HFH49" s="950"/>
      <c r="HFI49" s="950"/>
      <c r="HFJ49" s="950"/>
      <c r="HFK49" s="950"/>
      <c r="HFL49" s="950"/>
      <c r="HFM49" s="950"/>
      <c r="HFN49" s="950"/>
      <c r="HFO49" s="950"/>
      <c r="HFP49" s="950"/>
      <c r="HFQ49" s="950"/>
      <c r="HFR49" s="950"/>
      <c r="HFS49" s="950"/>
      <c r="HFT49" s="950"/>
      <c r="HFU49" s="950"/>
      <c r="HFV49" s="950"/>
      <c r="HFW49" s="950"/>
      <c r="HFX49" s="950"/>
      <c r="HFY49" s="950"/>
      <c r="HFZ49" s="950"/>
      <c r="HGA49" s="950"/>
      <c r="HGB49" s="950"/>
      <c r="HGC49" s="950"/>
      <c r="HGD49" s="950"/>
      <c r="HGE49" s="950"/>
      <c r="HGF49" s="950"/>
      <c r="HGG49" s="950"/>
      <c r="HGH49" s="950"/>
      <c r="HGI49" s="950"/>
      <c r="HGJ49" s="950"/>
      <c r="HGK49" s="950"/>
      <c r="HGL49" s="950"/>
      <c r="HGM49" s="950"/>
      <c r="HGN49" s="950"/>
      <c r="HGO49" s="950"/>
      <c r="HGP49" s="950"/>
      <c r="HGQ49" s="950"/>
      <c r="HGR49" s="950"/>
      <c r="HGS49" s="950"/>
      <c r="HGT49" s="950"/>
      <c r="HGU49" s="950"/>
      <c r="HGV49" s="950"/>
      <c r="HGW49" s="950"/>
      <c r="HGX49" s="950"/>
      <c r="HGY49" s="950"/>
      <c r="HGZ49" s="950"/>
      <c r="HHA49" s="950"/>
      <c r="HHB49" s="950"/>
      <c r="HHC49" s="950"/>
      <c r="HHD49" s="950"/>
      <c r="HHE49" s="950"/>
      <c r="HHF49" s="950"/>
      <c r="HHG49" s="950"/>
      <c r="HHH49" s="950"/>
      <c r="HHI49" s="950"/>
      <c r="HHJ49" s="950"/>
      <c r="HHK49" s="950"/>
      <c r="HHL49" s="950"/>
      <c r="HHM49" s="950"/>
      <c r="HHN49" s="950"/>
      <c r="HHO49" s="950"/>
      <c r="HHP49" s="950"/>
      <c r="HHQ49" s="950"/>
      <c r="HHR49" s="950"/>
      <c r="HHS49" s="950"/>
      <c r="HHT49" s="950"/>
      <c r="HHU49" s="950"/>
      <c r="HHV49" s="950"/>
      <c r="HHW49" s="950"/>
      <c r="HHX49" s="950"/>
      <c r="HHY49" s="950"/>
      <c r="HHZ49" s="950"/>
      <c r="HIA49" s="950"/>
      <c r="HIB49" s="950"/>
      <c r="HIC49" s="950"/>
      <c r="HID49" s="950"/>
      <c r="HIE49" s="950"/>
      <c r="HIF49" s="950"/>
      <c r="HIG49" s="950"/>
      <c r="HIH49" s="950"/>
      <c r="HII49" s="950"/>
      <c r="HIJ49" s="950"/>
      <c r="HIK49" s="950"/>
      <c r="HIL49" s="950"/>
      <c r="HIM49" s="950"/>
      <c r="HIN49" s="950"/>
      <c r="HIO49" s="950"/>
      <c r="HIP49" s="950"/>
      <c r="HIQ49" s="950"/>
      <c r="HIR49" s="950"/>
      <c r="HIS49" s="950"/>
      <c r="HIT49" s="950"/>
      <c r="HIU49" s="950"/>
      <c r="HIV49" s="950"/>
      <c r="HIW49" s="950"/>
      <c r="HIX49" s="950"/>
      <c r="HIY49" s="950"/>
      <c r="HIZ49" s="950"/>
      <c r="HJA49" s="950"/>
      <c r="HJB49" s="950"/>
      <c r="HJC49" s="950"/>
      <c r="HJD49" s="950"/>
      <c r="HJE49" s="950"/>
      <c r="HJF49" s="950"/>
      <c r="HJG49" s="950"/>
      <c r="HJH49" s="950"/>
      <c r="HJI49" s="950"/>
      <c r="HJJ49" s="950"/>
      <c r="HJK49" s="950"/>
      <c r="HJL49" s="950"/>
      <c r="HJM49" s="950"/>
      <c r="HJN49" s="950"/>
      <c r="HJO49" s="950"/>
      <c r="HJP49" s="950"/>
      <c r="HJQ49" s="950"/>
      <c r="HJR49" s="950"/>
      <c r="HJS49" s="950"/>
      <c r="HJT49" s="950"/>
      <c r="HJU49" s="950"/>
      <c r="HJV49" s="950"/>
      <c r="HJW49" s="950"/>
      <c r="HJX49" s="950"/>
      <c r="HJY49" s="950"/>
      <c r="HJZ49" s="950"/>
      <c r="HKA49" s="950"/>
      <c r="HKB49" s="950"/>
      <c r="HKC49" s="950"/>
      <c r="HKD49" s="950"/>
      <c r="HKE49" s="950"/>
      <c r="HKF49" s="950"/>
      <c r="HKG49" s="950"/>
      <c r="HKH49" s="950"/>
      <c r="HKI49" s="950"/>
      <c r="HKJ49" s="950"/>
      <c r="HKK49" s="950"/>
      <c r="HKL49" s="950"/>
      <c r="HKM49" s="950"/>
      <c r="HKN49" s="950"/>
      <c r="HKO49" s="950"/>
      <c r="HKP49" s="950"/>
      <c r="HKQ49" s="950"/>
      <c r="HKR49" s="950"/>
      <c r="HKS49" s="950"/>
      <c r="HKT49" s="950"/>
      <c r="HKU49" s="950"/>
      <c r="HKV49" s="950"/>
      <c r="HKW49" s="950"/>
      <c r="HKX49" s="950"/>
      <c r="HKY49" s="950"/>
      <c r="HKZ49" s="950"/>
      <c r="HLA49" s="950"/>
      <c r="HLB49" s="950"/>
      <c r="HLC49" s="950"/>
      <c r="HLD49" s="950"/>
      <c r="HLE49" s="950"/>
      <c r="HLF49" s="950"/>
      <c r="HLG49" s="950"/>
      <c r="HLH49" s="950"/>
      <c r="HLI49" s="950"/>
      <c r="HLJ49" s="950"/>
      <c r="HLK49" s="950"/>
      <c r="HLL49" s="950"/>
      <c r="HLM49" s="950"/>
      <c r="HLN49" s="950"/>
      <c r="HLO49" s="950"/>
      <c r="HLP49" s="950"/>
      <c r="HLQ49" s="950"/>
      <c r="HLR49" s="950"/>
      <c r="HLS49" s="950"/>
      <c r="HLT49" s="950"/>
      <c r="HLU49" s="950"/>
      <c r="HLV49" s="950"/>
      <c r="HLW49" s="950"/>
      <c r="HLX49" s="950"/>
      <c r="HLY49" s="950"/>
      <c r="HLZ49" s="950"/>
      <c r="HMA49" s="950"/>
      <c r="HMB49" s="950"/>
      <c r="HMC49" s="950"/>
      <c r="HMD49" s="950"/>
      <c r="HME49" s="950"/>
      <c r="HMF49" s="950"/>
      <c r="HMG49" s="950"/>
      <c r="HMH49" s="950"/>
      <c r="HMI49" s="950"/>
      <c r="HMJ49" s="950"/>
      <c r="HMK49" s="950"/>
      <c r="HML49" s="950"/>
      <c r="HMM49" s="950"/>
      <c r="HMN49" s="950"/>
      <c r="HMO49" s="950"/>
      <c r="HMP49" s="950"/>
      <c r="HMQ49" s="950"/>
      <c r="HMR49" s="950"/>
      <c r="HMS49" s="950"/>
      <c r="HMT49" s="950"/>
      <c r="HMU49" s="950"/>
      <c r="HMV49" s="950"/>
      <c r="HMW49" s="950"/>
      <c r="HMX49" s="950"/>
      <c r="HMY49" s="950"/>
      <c r="HMZ49" s="950"/>
      <c r="HNA49" s="950"/>
      <c r="HNB49" s="950"/>
      <c r="HNC49" s="950"/>
      <c r="HND49" s="950"/>
      <c r="HNE49" s="950"/>
      <c r="HNF49" s="950"/>
      <c r="HNG49" s="950"/>
      <c r="HNH49" s="950"/>
      <c r="HNI49" s="950"/>
      <c r="HNJ49" s="950"/>
      <c r="HNK49" s="950"/>
      <c r="HNL49" s="950"/>
      <c r="HNM49" s="950"/>
      <c r="HNN49" s="950"/>
      <c r="HNO49" s="950"/>
      <c r="HNP49" s="950"/>
      <c r="HNQ49" s="950"/>
      <c r="HNR49" s="950"/>
      <c r="HNS49" s="950"/>
      <c r="HNT49" s="950"/>
      <c r="HNU49" s="950"/>
      <c r="HNV49" s="950"/>
      <c r="HNW49" s="950"/>
      <c r="HNX49" s="950"/>
      <c r="HNY49" s="950"/>
      <c r="HNZ49" s="950"/>
      <c r="HOA49" s="950"/>
      <c r="HOB49" s="950"/>
      <c r="HOC49" s="950"/>
      <c r="HOD49" s="950"/>
      <c r="HOE49" s="950"/>
      <c r="HOF49" s="950"/>
      <c r="HOG49" s="950"/>
      <c r="HOH49" s="950"/>
      <c r="HOI49" s="950"/>
      <c r="HOJ49" s="950"/>
      <c r="HOK49" s="950"/>
      <c r="HOL49" s="950"/>
      <c r="HOM49" s="950"/>
      <c r="HON49" s="950"/>
      <c r="HOO49" s="950"/>
      <c r="HOP49" s="950"/>
      <c r="HOQ49" s="950"/>
      <c r="HOR49" s="950"/>
      <c r="HOS49" s="950"/>
      <c r="HOT49" s="950"/>
      <c r="HOU49" s="950"/>
      <c r="HOV49" s="950"/>
      <c r="HOW49" s="950"/>
      <c r="HOX49" s="950"/>
      <c r="HOY49" s="950"/>
      <c r="HOZ49" s="950"/>
      <c r="HPA49" s="950"/>
      <c r="HPB49" s="950"/>
      <c r="HPC49" s="950"/>
      <c r="HPD49" s="950"/>
      <c r="HPE49" s="950"/>
      <c r="HPF49" s="950"/>
      <c r="HPG49" s="950"/>
      <c r="HPH49" s="950"/>
      <c r="HPI49" s="950"/>
      <c r="HPJ49" s="950"/>
      <c r="HPK49" s="950"/>
      <c r="HPL49" s="950"/>
      <c r="HPM49" s="950"/>
      <c r="HPN49" s="950"/>
      <c r="HPO49" s="950"/>
      <c r="HPP49" s="950"/>
      <c r="HPQ49" s="950"/>
      <c r="HPR49" s="950"/>
      <c r="HPS49" s="950"/>
      <c r="HPT49" s="950"/>
      <c r="HPU49" s="950"/>
      <c r="HPV49" s="950"/>
      <c r="HPW49" s="950"/>
      <c r="HPX49" s="950"/>
      <c r="HPY49" s="950"/>
      <c r="HPZ49" s="950"/>
      <c r="HQA49" s="950"/>
      <c r="HQB49" s="950"/>
      <c r="HQC49" s="950"/>
      <c r="HQD49" s="950"/>
      <c r="HQE49" s="950"/>
      <c r="HQF49" s="950"/>
      <c r="HQG49" s="950"/>
      <c r="HQH49" s="950"/>
      <c r="HQI49" s="950"/>
      <c r="HQJ49" s="950"/>
      <c r="HQK49" s="950"/>
      <c r="HQL49" s="950"/>
      <c r="HQM49" s="950"/>
      <c r="HQN49" s="950"/>
      <c r="HQO49" s="950"/>
      <c r="HQP49" s="950"/>
      <c r="HQQ49" s="950"/>
      <c r="HQR49" s="950"/>
      <c r="HQS49" s="950"/>
      <c r="HQT49" s="950"/>
      <c r="HQU49" s="950"/>
      <c r="HQV49" s="950"/>
      <c r="HQW49" s="950"/>
      <c r="HQX49" s="950"/>
      <c r="HQY49" s="950"/>
      <c r="HQZ49" s="950"/>
      <c r="HRA49" s="950"/>
      <c r="HRB49" s="950"/>
      <c r="HRC49" s="950"/>
      <c r="HRD49" s="950"/>
      <c r="HRE49" s="950"/>
      <c r="HRF49" s="950"/>
      <c r="HRG49" s="950"/>
      <c r="HRH49" s="950"/>
      <c r="HRI49" s="950"/>
      <c r="HRJ49" s="950"/>
      <c r="HRK49" s="950"/>
      <c r="HRL49" s="950"/>
      <c r="HRM49" s="950"/>
      <c r="HRN49" s="950"/>
      <c r="HRO49" s="950"/>
      <c r="HRP49" s="950"/>
      <c r="HRQ49" s="950"/>
      <c r="HRR49" s="950"/>
      <c r="HRS49" s="950"/>
      <c r="HRT49" s="950"/>
      <c r="HRU49" s="950"/>
      <c r="HRV49" s="950"/>
      <c r="HRW49" s="950"/>
      <c r="HRX49" s="950"/>
      <c r="HRY49" s="950"/>
      <c r="HRZ49" s="950"/>
      <c r="HSA49" s="950"/>
      <c r="HSB49" s="950"/>
      <c r="HSC49" s="950"/>
      <c r="HSD49" s="950"/>
      <c r="HSE49" s="950"/>
      <c r="HSF49" s="950"/>
      <c r="HSG49" s="950"/>
      <c r="HSH49" s="950"/>
      <c r="HSI49" s="950"/>
      <c r="HSJ49" s="950"/>
      <c r="HSK49" s="950"/>
      <c r="HSL49" s="950"/>
      <c r="HSM49" s="950"/>
      <c r="HSN49" s="950"/>
      <c r="HSO49" s="950"/>
      <c r="HSP49" s="950"/>
      <c r="HSQ49" s="950"/>
      <c r="HSR49" s="950"/>
      <c r="HSS49" s="950"/>
      <c r="HST49" s="950"/>
      <c r="HSU49" s="950"/>
      <c r="HSV49" s="950"/>
      <c r="HSW49" s="950"/>
      <c r="HSX49" s="950"/>
      <c r="HSY49" s="950"/>
      <c r="HSZ49" s="950"/>
      <c r="HTA49" s="950"/>
      <c r="HTB49" s="950"/>
      <c r="HTC49" s="950"/>
      <c r="HTD49" s="950"/>
      <c r="HTE49" s="950"/>
      <c r="HTF49" s="950"/>
      <c r="HTG49" s="950"/>
      <c r="HTH49" s="950"/>
      <c r="HTI49" s="950"/>
      <c r="HTJ49" s="950"/>
      <c r="HTK49" s="950"/>
      <c r="HTL49" s="950"/>
      <c r="HTM49" s="950"/>
      <c r="HTN49" s="950"/>
      <c r="HTO49" s="950"/>
      <c r="HTP49" s="950"/>
      <c r="HTQ49" s="950"/>
      <c r="HTR49" s="950"/>
      <c r="HTS49" s="950"/>
      <c r="HTT49" s="950"/>
      <c r="HTU49" s="950"/>
      <c r="HTV49" s="950"/>
      <c r="HTW49" s="950"/>
      <c r="HTX49" s="950"/>
      <c r="HTY49" s="950"/>
      <c r="HTZ49" s="950"/>
      <c r="HUA49" s="950"/>
      <c r="HUB49" s="950"/>
      <c r="HUC49" s="950"/>
      <c r="HUD49" s="950"/>
      <c r="HUE49" s="950"/>
      <c r="HUF49" s="950"/>
      <c r="HUG49" s="950"/>
      <c r="HUH49" s="950"/>
      <c r="HUI49" s="950"/>
      <c r="HUJ49" s="950"/>
      <c r="HUK49" s="950"/>
      <c r="HUL49" s="950"/>
      <c r="HUM49" s="950"/>
      <c r="HUN49" s="950"/>
      <c r="HUO49" s="950"/>
      <c r="HUP49" s="950"/>
      <c r="HUQ49" s="950"/>
      <c r="HUR49" s="950"/>
      <c r="HUS49" s="950"/>
      <c r="HUT49" s="950"/>
      <c r="HUU49" s="950"/>
      <c r="HUV49" s="950"/>
      <c r="HUW49" s="950"/>
      <c r="HUX49" s="950"/>
      <c r="HUY49" s="950"/>
      <c r="HUZ49" s="950"/>
      <c r="HVA49" s="950"/>
      <c r="HVB49" s="950"/>
      <c r="HVC49" s="950"/>
      <c r="HVD49" s="950"/>
      <c r="HVE49" s="950"/>
      <c r="HVF49" s="950"/>
      <c r="HVG49" s="950"/>
      <c r="HVH49" s="950"/>
      <c r="HVI49" s="950"/>
      <c r="HVJ49" s="950"/>
      <c r="HVK49" s="950"/>
      <c r="HVL49" s="950"/>
      <c r="HVM49" s="950"/>
      <c r="HVN49" s="950"/>
      <c r="HVO49" s="950"/>
      <c r="HVP49" s="950"/>
      <c r="HVQ49" s="950"/>
      <c r="HVR49" s="950"/>
      <c r="HVS49" s="950"/>
      <c r="HVT49" s="950"/>
      <c r="HVU49" s="950"/>
      <c r="HVV49" s="950"/>
      <c r="HVW49" s="950"/>
      <c r="HVX49" s="950"/>
      <c r="HVY49" s="950"/>
      <c r="HVZ49" s="950"/>
      <c r="HWA49" s="950"/>
      <c r="HWB49" s="950"/>
      <c r="HWC49" s="950"/>
      <c r="HWD49" s="950"/>
      <c r="HWE49" s="950"/>
      <c r="HWF49" s="950"/>
      <c r="HWG49" s="950"/>
      <c r="HWH49" s="950"/>
      <c r="HWI49" s="950"/>
      <c r="HWJ49" s="950"/>
      <c r="HWK49" s="950"/>
      <c r="HWL49" s="950"/>
      <c r="HWM49" s="950"/>
      <c r="HWN49" s="950"/>
      <c r="HWO49" s="950"/>
      <c r="HWP49" s="950"/>
      <c r="HWQ49" s="950"/>
      <c r="HWR49" s="950"/>
      <c r="HWS49" s="950"/>
      <c r="HWT49" s="950"/>
      <c r="HWU49" s="950"/>
      <c r="HWV49" s="950"/>
      <c r="HWW49" s="950"/>
      <c r="HWX49" s="950"/>
      <c r="HWY49" s="950"/>
      <c r="HWZ49" s="950"/>
      <c r="HXA49" s="950"/>
      <c r="HXB49" s="950"/>
      <c r="HXC49" s="950"/>
      <c r="HXD49" s="950"/>
      <c r="HXE49" s="950"/>
      <c r="HXF49" s="950"/>
      <c r="HXG49" s="950"/>
      <c r="HXH49" s="950"/>
      <c r="HXI49" s="950"/>
      <c r="HXJ49" s="950"/>
      <c r="HXK49" s="950"/>
      <c r="HXL49" s="950"/>
      <c r="HXM49" s="950"/>
      <c r="HXN49" s="950"/>
      <c r="HXO49" s="950"/>
      <c r="HXP49" s="950"/>
      <c r="HXQ49" s="950"/>
      <c r="HXR49" s="950"/>
      <c r="HXS49" s="950"/>
      <c r="HXT49" s="950"/>
      <c r="HXU49" s="950"/>
      <c r="HXV49" s="950"/>
      <c r="HXW49" s="950"/>
      <c r="HXX49" s="950"/>
      <c r="HXY49" s="950"/>
      <c r="HXZ49" s="950"/>
      <c r="HYA49" s="950"/>
      <c r="HYB49" s="950"/>
      <c r="HYC49" s="950"/>
      <c r="HYD49" s="950"/>
      <c r="HYE49" s="950"/>
      <c r="HYF49" s="950"/>
      <c r="HYG49" s="950"/>
      <c r="HYH49" s="950"/>
      <c r="HYI49" s="950"/>
      <c r="HYJ49" s="950"/>
      <c r="HYK49" s="950"/>
      <c r="HYL49" s="950"/>
      <c r="HYM49" s="950"/>
      <c r="HYN49" s="950"/>
      <c r="HYO49" s="950"/>
      <c r="HYP49" s="950"/>
      <c r="HYQ49" s="950"/>
      <c r="HYR49" s="950"/>
      <c r="HYS49" s="950"/>
      <c r="HYT49" s="950"/>
      <c r="HYU49" s="950"/>
      <c r="HYV49" s="950"/>
      <c r="HYW49" s="950"/>
      <c r="HYX49" s="950"/>
      <c r="HYY49" s="950"/>
      <c r="HYZ49" s="950"/>
      <c r="HZA49" s="950"/>
      <c r="HZB49" s="950"/>
      <c r="HZC49" s="950"/>
      <c r="HZD49" s="950"/>
      <c r="HZE49" s="950"/>
      <c r="HZF49" s="950"/>
      <c r="HZG49" s="950"/>
      <c r="HZH49" s="950"/>
      <c r="HZI49" s="950"/>
      <c r="HZJ49" s="950"/>
      <c r="HZK49" s="950"/>
      <c r="HZL49" s="950"/>
      <c r="HZM49" s="950"/>
      <c r="HZN49" s="950"/>
      <c r="HZO49" s="950"/>
      <c r="HZP49" s="950"/>
      <c r="HZQ49" s="950"/>
      <c r="HZR49" s="950"/>
      <c r="HZS49" s="950"/>
      <c r="HZT49" s="950"/>
      <c r="HZU49" s="950"/>
      <c r="HZV49" s="950"/>
      <c r="HZW49" s="950"/>
      <c r="HZX49" s="950"/>
      <c r="HZY49" s="950"/>
      <c r="HZZ49" s="950"/>
      <c r="IAA49" s="950"/>
      <c r="IAB49" s="950"/>
      <c r="IAC49" s="950"/>
      <c r="IAD49" s="950"/>
      <c r="IAE49" s="950"/>
      <c r="IAF49" s="950"/>
      <c r="IAG49" s="950"/>
      <c r="IAH49" s="950"/>
      <c r="IAI49" s="950"/>
      <c r="IAJ49" s="950"/>
      <c r="IAK49" s="950"/>
      <c r="IAL49" s="950"/>
      <c r="IAM49" s="950"/>
      <c r="IAN49" s="950"/>
      <c r="IAO49" s="950"/>
      <c r="IAP49" s="950"/>
      <c r="IAQ49" s="950"/>
      <c r="IAR49" s="950"/>
      <c r="IAS49" s="950"/>
      <c r="IAT49" s="950"/>
      <c r="IAU49" s="950"/>
      <c r="IAV49" s="950"/>
      <c r="IAW49" s="950"/>
      <c r="IAX49" s="950"/>
      <c r="IAY49" s="950"/>
      <c r="IAZ49" s="950"/>
      <c r="IBA49" s="950"/>
      <c r="IBB49" s="950"/>
      <c r="IBC49" s="950"/>
      <c r="IBD49" s="950"/>
      <c r="IBE49" s="950"/>
      <c r="IBF49" s="950"/>
      <c r="IBG49" s="950"/>
      <c r="IBH49" s="950"/>
      <c r="IBI49" s="950"/>
      <c r="IBJ49" s="950"/>
      <c r="IBK49" s="950"/>
      <c r="IBL49" s="950"/>
      <c r="IBM49" s="950"/>
      <c r="IBN49" s="950"/>
      <c r="IBO49" s="950"/>
      <c r="IBP49" s="950"/>
      <c r="IBQ49" s="950"/>
      <c r="IBR49" s="950"/>
      <c r="IBS49" s="950"/>
      <c r="IBT49" s="950"/>
      <c r="IBU49" s="950"/>
      <c r="IBV49" s="950"/>
      <c r="IBW49" s="950"/>
      <c r="IBX49" s="950"/>
      <c r="IBY49" s="950"/>
      <c r="IBZ49" s="950"/>
      <c r="ICA49" s="950"/>
      <c r="ICB49" s="950"/>
      <c r="ICC49" s="950"/>
      <c r="ICD49" s="950"/>
      <c r="ICE49" s="950"/>
      <c r="ICF49" s="950"/>
      <c r="ICG49" s="950"/>
      <c r="ICH49" s="950"/>
      <c r="ICI49" s="950"/>
      <c r="ICJ49" s="950"/>
      <c r="ICK49" s="950"/>
      <c r="ICL49" s="950"/>
      <c r="ICM49" s="950"/>
      <c r="ICN49" s="950"/>
      <c r="ICO49" s="950"/>
      <c r="ICP49" s="950"/>
      <c r="ICQ49" s="950"/>
      <c r="ICR49" s="950"/>
      <c r="ICS49" s="950"/>
      <c r="ICT49" s="950"/>
      <c r="ICU49" s="950"/>
      <c r="ICV49" s="950"/>
      <c r="ICW49" s="950"/>
      <c r="ICX49" s="950"/>
      <c r="ICY49" s="950"/>
      <c r="ICZ49" s="950"/>
      <c r="IDA49" s="950"/>
      <c r="IDB49" s="950"/>
      <c r="IDC49" s="950"/>
      <c r="IDD49" s="950"/>
      <c r="IDE49" s="950"/>
      <c r="IDF49" s="950"/>
      <c r="IDG49" s="950"/>
      <c r="IDH49" s="950"/>
      <c r="IDI49" s="950"/>
      <c r="IDJ49" s="950"/>
      <c r="IDK49" s="950"/>
      <c r="IDL49" s="950"/>
      <c r="IDM49" s="950"/>
      <c r="IDN49" s="950"/>
      <c r="IDO49" s="950"/>
      <c r="IDP49" s="950"/>
      <c r="IDQ49" s="950"/>
      <c r="IDR49" s="950"/>
      <c r="IDS49" s="950"/>
      <c r="IDT49" s="950"/>
      <c r="IDU49" s="950"/>
      <c r="IDV49" s="950"/>
      <c r="IDW49" s="950"/>
      <c r="IDX49" s="950"/>
      <c r="IDY49" s="950"/>
      <c r="IDZ49" s="950"/>
      <c r="IEA49" s="950"/>
      <c r="IEB49" s="950"/>
      <c r="IEC49" s="950"/>
      <c r="IED49" s="950"/>
      <c r="IEE49" s="950"/>
      <c r="IEF49" s="950"/>
      <c r="IEG49" s="950"/>
      <c r="IEH49" s="950"/>
      <c r="IEI49" s="950"/>
      <c r="IEJ49" s="950"/>
      <c r="IEK49" s="950"/>
      <c r="IEL49" s="950"/>
      <c r="IEM49" s="950"/>
      <c r="IEN49" s="950"/>
      <c r="IEO49" s="950"/>
      <c r="IEP49" s="950"/>
      <c r="IEQ49" s="950"/>
      <c r="IER49" s="950"/>
      <c r="IES49" s="950"/>
      <c r="IET49" s="950"/>
      <c r="IEU49" s="950"/>
      <c r="IEV49" s="950"/>
      <c r="IEW49" s="950"/>
      <c r="IEX49" s="950"/>
      <c r="IEY49" s="950"/>
      <c r="IEZ49" s="950"/>
      <c r="IFA49" s="950"/>
      <c r="IFB49" s="950"/>
      <c r="IFC49" s="950"/>
      <c r="IFD49" s="950"/>
      <c r="IFE49" s="950"/>
      <c r="IFF49" s="950"/>
      <c r="IFG49" s="950"/>
      <c r="IFH49" s="950"/>
      <c r="IFI49" s="950"/>
      <c r="IFJ49" s="950"/>
      <c r="IFK49" s="950"/>
      <c r="IFL49" s="950"/>
      <c r="IFM49" s="950"/>
      <c r="IFN49" s="950"/>
      <c r="IFO49" s="950"/>
      <c r="IFP49" s="950"/>
      <c r="IFQ49" s="950"/>
      <c r="IFR49" s="950"/>
      <c r="IFS49" s="950"/>
      <c r="IFT49" s="950"/>
      <c r="IFU49" s="950"/>
      <c r="IFV49" s="950"/>
      <c r="IFW49" s="950"/>
      <c r="IFX49" s="950"/>
      <c r="IFY49" s="950"/>
      <c r="IFZ49" s="950"/>
      <c r="IGA49" s="950"/>
      <c r="IGB49" s="950"/>
      <c r="IGC49" s="950"/>
      <c r="IGD49" s="950"/>
      <c r="IGE49" s="950"/>
      <c r="IGF49" s="950"/>
      <c r="IGG49" s="950"/>
      <c r="IGH49" s="950"/>
      <c r="IGI49" s="950"/>
      <c r="IGJ49" s="950"/>
      <c r="IGK49" s="950"/>
      <c r="IGL49" s="950"/>
      <c r="IGM49" s="950"/>
      <c r="IGN49" s="950"/>
      <c r="IGO49" s="950"/>
      <c r="IGP49" s="950"/>
      <c r="IGQ49" s="950"/>
      <c r="IGR49" s="950"/>
      <c r="IGS49" s="950"/>
      <c r="IGT49" s="950"/>
      <c r="IGU49" s="950"/>
      <c r="IGV49" s="950"/>
      <c r="IGW49" s="950"/>
      <c r="IGX49" s="950"/>
      <c r="IGY49" s="950"/>
      <c r="IGZ49" s="950"/>
      <c r="IHA49" s="950"/>
      <c r="IHB49" s="950"/>
      <c r="IHC49" s="950"/>
      <c r="IHD49" s="950"/>
      <c r="IHE49" s="950"/>
      <c r="IHF49" s="950"/>
      <c r="IHG49" s="950"/>
      <c r="IHH49" s="950"/>
      <c r="IHI49" s="950"/>
      <c r="IHJ49" s="950"/>
      <c r="IHK49" s="950"/>
      <c r="IHL49" s="950"/>
      <c r="IHM49" s="950"/>
      <c r="IHN49" s="950"/>
      <c r="IHO49" s="950"/>
      <c r="IHP49" s="950"/>
      <c r="IHQ49" s="950"/>
      <c r="IHR49" s="950"/>
      <c r="IHS49" s="950"/>
      <c r="IHT49" s="950"/>
      <c r="IHU49" s="950"/>
      <c r="IHV49" s="950"/>
      <c r="IHW49" s="950"/>
      <c r="IHX49" s="950"/>
      <c r="IHY49" s="950"/>
      <c r="IHZ49" s="950"/>
      <c r="IIA49" s="950"/>
      <c r="IIB49" s="950"/>
      <c r="IIC49" s="950"/>
      <c r="IID49" s="950"/>
      <c r="IIE49" s="950"/>
      <c r="IIF49" s="950"/>
      <c r="IIG49" s="950"/>
      <c r="IIH49" s="950"/>
      <c r="III49" s="950"/>
      <c r="IIJ49" s="950"/>
      <c r="IIK49" s="950"/>
      <c r="IIL49" s="950"/>
      <c r="IIM49" s="950"/>
      <c r="IIN49" s="950"/>
      <c r="IIO49" s="950"/>
      <c r="IIP49" s="950"/>
      <c r="IIQ49" s="950"/>
      <c r="IIR49" s="950"/>
      <c r="IIS49" s="950"/>
      <c r="IIT49" s="950"/>
      <c r="IIU49" s="950"/>
      <c r="IIV49" s="950"/>
      <c r="IIW49" s="950"/>
      <c r="IIX49" s="950"/>
      <c r="IIY49" s="950"/>
      <c r="IIZ49" s="950"/>
      <c r="IJA49" s="950"/>
      <c r="IJB49" s="950"/>
      <c r="IJC49" s="950"/>
      <c r="IJD49" s="950"/>
      <c r="IJE49" s="950"/>
      <c r="IJF49" s="950"/>
      <c r="IJG49" s="950"/>
      <c r="IJH49" s="950"/>
      <c r="IJI49" s="950"/>
      <c r="IJJ49" s="950"/>
      <c r="IJK49" s="950"/>
      <c r="IJL49" s="950"/>
      <c r="IJM49" s="950"/>
      <c r="IJN49" s="950"/>
      <c r="IJO49" s="950"/>
      <c r="IJP49" s="950"/>
      <c r="IJQ49" s="950"/>
      <c r="IJR49" s="950"/>
      <c r="IJS49" s="950"/>
      <c r="IJT49" s="950"/>
      <c r="IJU49" s="950"/>
      <c r="IJV49" s="950"/>
      <c r="IJW49" s="950"/>
      <c r="IJX49" s="950"/>
      <c r="IJY49" s="950"/>
      <c r="IJZ49" s="950"/>
      <c r="IKA49" s="950"/>
      <c r="IKB49" s="950"/>
      <c r="IKC49" s="950"/>
      <c r="IKD49" s="950"/>
      <c r="IKE49" s="950"/>
      <c r="IKF49" s="950"/>
      <c r="IKG49" s="950"/>
      <c r="IKH49" s="950"/>
      <c r="IKI49" s="950"/>
      <c r="IKJ49" s="950"/>
      <c r="IKK49" s="950"/>
      <c r="IKL49" s="950"/>
      <c r="IKM49" s="950"/>
      <c r="IKN49" s="950"/>
      <c r="IKO49" s="950"/>
      <c r="IKP49" s="950"/>
      <c r="IKQ49" s="950"/>
      <c r="IKR49" s="950"/>
      <c r="IKS49" s="950"/>
      <c r="IKT49" s="950"/>
      <c r="IKU49" s="950"/>
      <c r="IKV49" s="950"/>
      <c r="IKW49" s="950"/>
      <c r="IKX49" s="950"/>
      <c r="IKY49" s="950"/>
      <c r="IKZ49" s="950"/>
      <c r="ILA49" s="950"/>
      <c r="ILB49" s="950"/>
      <c r="ILC49" s="950"/>
      <c r="ILD49" s="950"/>
      <c r="ILE49" s="950"/>
      <c r="ILF49" s="950"/>
      <c r="ILG49" s="950"/>
      <c r="ILH49" s="950"/>
      <c r="ILI49" s="950"/>
      <c r="ILJ49" s="950"/>
      <c r="ILK49" s="950"/>
      <c r="ILL49" s="950"/>
      <c r="ILM49" s="950"/>
      <c r="ILN49" s="950"/>
      <c r="ILO49" s="950"/>
      <c r="ILP49" s="950"/>
      <c r="ILQ49" s="950"/>
      <c r="ILR49" s="950"/>
      <c r="ILS49" s="950"/>
      <c r="ILT49" s="950"/>
      <c r="ILU49" s="950"/>
      <c r="ILV49" s="950"/>
      <c r="ILW49" s="950"/>
      <c r="ILX49" s="950"/>
      <c r="ILY49" s="950"/>
      <c r="ILZ49" s="950"/>
      <c r="IMA49" s="950"/>
      <c r="IMB49" s="950"/>
      <c r="IMC49" s="950"/>
      <c r="IMD49" s="950"/>
      <c r="IME49" s="950"/>
      <c r="IMF49" s="950"/>
      <c r="IMG49" s="950"/>
      <c r="IMH49" s="950"/>
      <c r="IMI49" s="950"/>
      <c r="IMJ49" s="950"/>
      <c r="IMK49" s="950"/>
      <c r="IML49" s="950"/>
      <c r="IMM49" s="950"/>
      <c r="IMN49" s="950"/>
      <c r="IMO49" s="950"/>
      <c r="IMP49" s="950"/>
      <c r="IMQ49" s="950"/>
      <c r="IMR49" s="950"/>
      <c r="IMS49" s="950"/>
      <c r="IMT49" s="950"/>
      <c r="IMU49" s="950"/>
      <c r="IMV49" s="950"/>
      <c r="IMW49" s="950"/>
      <c r="IMX49" s="950"/>
      <c r="IMY49" s="950"/>
      <c r="IMZ49" s="950"/>
      <c r="INA49" s="950"/>
      <c r="INB49" s="950"/>
      <c r="INC49" s="950"/>
      <c r="IND49" s="950"/>
      <c r="INE49" s="950"/>
      <c r="INF49" s="950"/>
      <c r="ING49" s="950"/>
      <c r="INH49" s="950"/>
      <c r="INI49" s="950"/>
      <c r="INJ49" s="950"/>
      <c r="INK49" s="950"/>
      <c r="INL49" s="950"/>
      <c r="INM49" s="950"/>
      <c r="INN49" s="950"/>
      <c r="INO49" s="950"/>
      <c r="INP49" s="950"/>
      <c r="INQ49" s="950"/>
      <c r="INR49" s="950"/>
      <c r="INS49" s="950"/>
      <c r="INT49" s="950"/>
      <c r="INU49" s="950"/>
      <c r="INV49" s="950"/>
      <c r="INW49" s="950"/>
      <c r="INX49" s="950"/>
      <c r="INY49" s="950"/>
      <c r="INZ49" s="950"/>
      <c r="IOA49" s="950"/>
      <c r="IOB49" s="950"/>
      <c r="IOC49" s="950"/>
      <c r="IOD49" s="950"/>
      <c r="IOE49" s="950"/>
      <c r="IOF49" s="950"/>
      <c r="IOG49" s="950"/>
      <c r="IOH49" s="950"/>
      <c r="IOI49" s="950"/>
      <c r="IOJ49" s="950"/>
      <c r="IOK49" s="950"/>
      <c r="IOL49" s="950"/>
      <c r="IOM49" s="950"/>
      <c r="ION49" s="950"/>
      <c r="IOO49" s="950"/>
      <c r="IOP49" s="950"/>
      <c r="IOQ49" s="950"/>
      <c r="IOR49" s="950"/>
      <c r="IOS49" s="950"/>
      <c r="IOT49" s="950"/>
      <c r="IOU49" s="950"/>
      <c r="IOV49" s="950"/>
      <c r="IOW49" s="950"/>
      <c r="IOX49" s="950"/>
      <c r="IOY49" s="950"/>
      <c r="IOZ49" s="950"/>
      <c r="IPA49" s="950"/>
      <c r="IPB49" s="950"/>
      <c r="IPC49" s="950"/>
      <c r="IPD49" s="950"/>
      <c r="IPE49" s="950"/>
      <c r="IPF49" s="950"/>
      <c r="IPG49" s="950"/>
      <c r="IPH49" s="950"/>
      <c r="IPI49" s="950"/>
      <c r="IPJ49" s="950"/>
      <c r="IPK49" s="950"/>
      <c r="IPL49" s="950"/>
      <c r="IPM49" s="950"/>
      <c r="IPN49" s="950"/>
      <c r="IPO49" s="950"/>
      <c r="IPP49" s="950"/>
      <c r="IPQ49" s="950"/>
      <c r="IPR49" s="950"/>
      <c r="IPS49" s="950"/>
      <c r="IPT49" s="950"/>
      <c r="IPU49" s="950"/>
      <c r="IPV49" s="950"/>
      <c r="IPW49" s="950"/>
      <c r="IPX49" s="950"/>
      <c r="IPY49" s="950"/>
      <c r="IPZ49" s="950"/>
      <c r="IQA49" s="950"/>
      <c r="IQB49" s="950"/>
      <c r="IQC49" s="950"/>
      <c r="IQD49" s="950"/>
      <c r="IQE49" s="950"/>
      <c r="IQF49" s="950"/>
      <c r="IQG49" s="950"/>
      <c r="IQH49" s="950"/>
      <c r="IQI49" s="950"/>
      <c r="IQJ49" s="950"/>
      <c r="IQK49" s="950"/>
      <c r="IQL49" s="950"/>
      <c r="IQM49" s="950"/>
      <c r="IQN49" s="950"/>
      <c r="IQO49" s="950"/>
      <c r="IQP49" s="950"/>
      <c r="IQQ49" s="950"/>
      <c r="IQR49" s="950"/>
      <c r="IQS49" s="950"/>
      <c r="IQT49" s="950"/>
      <c r="IQU49" s="950"/>
      <c r="IQV49" s="950"/>
      <c r="IQW49" s="950"/>
      <c r="IQX49" s="950"/>
      <c r="IQY49" s="950"/>
      <c r="IQZ49" s="950"/>
      <c r="IRA49" s="950"/>
      <c r="IRB49" s="950"/>
      <c r="IRC49" s="950"/>
      <c r="IRD49" s="950"/>
      <c r="IRE49" s="950"/>
      <c r="IRF49" s="950"/>
      <c r="IRG49" s="950"/>
      <c r="IRH49" s="950"/>
      <c r="IRI49" s="950"/>
      <c r="IRJ49" s="950"/>
      <c r="IRK49" s="950"/>
      <c r="IRL49" s="950"/>
      <c r="IRM49" s="950"/>
      <c r="IRN49" s="950"/>
      <c r="IRO49" s="950"/>
      <c r="IRP49" s="950"/>
      <c r="IRQ49" s="950"/>
      <c r="IRR49" s="950"/>
      <c r="IRS49" s="950"/>
      <c r="IRT49" s="950"/>
      <c r="IRU49" s="950"/>
      <c r="IRV49" s="950"/>
      <c r="IRW49" s="950"/>
      <c r="IRX49" s="950"/>
      <c r="IRY49" s="950"/>
      <c r="IRZ49" s="950"/>
      <c r="ISA49" s="950"/>
      <c r="ISB49" s="950"/>
      <c r="ISC49" s="950"/>
      <c r="ISD49" s="950"/>
      <c r="ISE49" s="950"/>
      <c r="ISF49" s="950"/>
      <c r="ISG49" s="950"/>
      <c r="ISH49" s="950"/>
      <c r="ISI49" s="950"/>
      <c r="ISJ49" s="950"/>
      <c r="ISK49" s="950"/>
      <c r="ISL49" s="950"/>
      <c r="ISM49" s="950"/>
      <c r="ISN49" s="950"/>
      <c r="ISO49" s="950"/>
      <c r="ISP49" s="950"/>
      <c r="ISQ49" s="950"/>
      <c r="ISR49" s="950"/>
      <c r="ISS49" s="950"/>
      <c r="IST49" s="950"/>
      <c r="ISU49" s="950"/>
      <c r="ISV49" s="950"/>
      <c r="ISW49" s="950"/>
      <c r="ISX49" s="950"/>
      <c r="ISY49" s="950"/>
      <c r="ISZ49" s="950"/>
      <c r="ITA49" s="950"/>
      <c r="ITB49" s="950"/>
      <c r="ITC49" s="950"/>
      <c r="ITD49" s="950"/>
      <c r="ITE49" s="950"/>
      <c r="ITF49" s="950"/>
      <c r="ITG49" s="950"/>
      <c r="ITH49" s="950"/>
      <c r="ITI49" s="950"/>
      <c r="ITJ49" s="950"/>
      <c r="ITK49" s="950"/>
      <c r="ITL49" s="950"/>
      <c r="ITM49" s="950"/>
      <c r="ITN49" s="950"/>
      <c r="ITO49" s="950"/>
      <c r="ITP49" s="950"/>
      <c r="ITQ49" s="950"/>
      <c r="ITR49" s="950"/>
      <c r="ITS49" s="950"/>
      <c r="ITT49" s="950"/>
      <c r="ITU49" s="950"/>
      <c r="ITV49" s="950"/>
      <c r="ITW49" s="950"/>
      <c r="ITX49" s="950"/>
      <c r="ITY49" s="950"/>
      <c r="ITZ49" s="950"/>
      <c r="IUA49" s="950"/>
      <c r="IUB49" s="950"/>
      <c r="IUC49" s="950"/>
      <c r="IUD49" s="950"/>
      <c r="IUE49" s="950"/>
      <c r="IUF49" s="950"/>
      <c r="IUG49" s="950"/>
      <c r="IUH49" s="950"/>
      <c r="IUI49" s="950"/>
      <c r="IUJ49" s="950"/>
      <c r="IUK49" s="950"/>
      <c r="IUL49" s="950"/>
      <c r="IUM49" s="950"/>
      <c r="IUN49" s="950"/>
      <c r="IUO49" s="950"/>
      <c r="IUP49" s="950"/>
      <c r="IUQ49" s="950"/>
      <c r="IUR49" s="950"/>
      <c r="IUS49" s="950"/>
      <c r="IUT49" s="950"/>
      <c r="IUU49" s="950"/>
      <c r="IUV49" s="950"/>
      <c r="IUW49" s="950"/>
      <c r="IUX49" s="950"/>
      <c r="IUY49" s="950"/>
      <c r="IUZ49" s="950"/>
      <c r="IVA49" s="950"/>
      <c r="IVB49" s="950"/>
      <c r="IVC49" s="950"/>
      <c r="IVD49" s="950"/>
      <c r="IVE49" s="950"/>
      <c r="IVF49" s="950"/>
      <c r="IVG49" s="950"/>
      <c r="IVH49" s="950"/>
      <c r="IVI49" s="950"/>
      <c r="IVJ49" s="950"/>
      <c r="IVK49" s="950"/>
      <c r="IVL49" s="950"/>
      <c r="IVM49" s="950"/>
      <c r="IVN49" s="950"/>
      <c r="IVO49" s="950"/>
      <c r="IVP49" s="950"/>
      <c r="IVQ49" s="950"/>
      <c r="IVR49" s="950"/>
      <c r="IVS49" s="950"/>
      <c r="IVT49" s="950"/>
      <c r="IVU49" s="950"/>
      <c r="IVV49" s="950"/>
      <c r="IVW49" s="950"/>
      <c r="IVX49" s="950"/>
      <c r="IVY49" s="950"/>
      <c r="IVZ49" s="950"/>
      <c r="IWA49" s="950"/>
      <c r="IWB49" s="950"/>
      <c r="IWC49" s="950"/>
      <c r="IWD49" s="950"/>
      <c r="IWE49" s="950"/>
      <c r="IWF49" s="950"/>
      <c r="IWG49" s="950"/>
      <c r="IWH49" s="950"/>
      <c r="IWI49" s="950"/>
      <c r="IWJ49" s="950"/>
      <c r="IWK49" s="950"/>
      <c r="IWL49" s="950"/>
      <c r="IWM49" s="950"/>
      <c r="IWN49" s="950"/>
      <c r="IWO49" s="950"/>
      <c r="IWP49" s="950"/>
      <c r="IWQ49" s="950"/>
      <c r="IWR49" s="950"/>
      <c r="IWS49" s="950"/>
      <c r="IWT49" s="950"/>
      <c r="IWU49" s="950"/>
      <c r="IWV49" s="950"/>
      <c r="IWW49" s="950"/>
      <c r="IWX49" s="950"/>
      <c r="IWY49" s="950"/>
      <c r="IWZ49" s="950"/>
      <c r="IXA49" s="950"/>
      <c r="IXB49" s="950"/>
      <c r="IXC49" s="950"/>
      <c r="IXD49" s="950"/>
      <c r="IXE49" s="950"/>
      <c r="IXF49" s="950"/>
      <c r="IXG49" s="950"/>
      <c r="IXH49" s="950"/>
      <c r="IXI49" s="950"/>
      <c r="IXJ49" s="950"/>
      <c r="IXK49" s="950"/>
      <c r="IXL49" s="950"/>
      <c r="IXM49" s="950"/>
      <c r="IXN49" s="950"/>
      <c r="IXO49" s="950"/>
      <c r="IXP49" s="950"/>
      <c r="IXQ49" s="950"/>
      <c r="IXR49" s="950"/>
      <c r="IXS49" s="950"/>
      <c r="IXT49" s="950"/>
      <c r="IXU49" s="950"/>
      <c r="IXV49" s="950"/>
      <c r="IXW49" s="950"/>
      <c r="IXX49" s="950"/>
      <c r="IXY49" s="950"/>
      <c r="IXZ49" s="950"/>
      <c r="IYA49" s="950"/>
      <c r="IYB49" s="950"/>
      <c r="IYC49" s="950"/>
      <c r="IYD49" s="950"/>
      <c r="IYE49" s="950"/>
      <c r="IYF49" s="950"/>
      <c r="IYG49" s="950"/>
      <c r="IYH49" s="950"/>
      <c r="IYI49" s="950"/>
      <c r="IYJ49" s="950"/>
      <c r="IYK49" s="950"/>
      <c r="IYL49" s="950"/>
      <c r="IYM49" s="950"/>
      <c r="IYN49" s="950"/>
      <c r="IYO49" s="950"/>
      <c r="IYP49" s="950"/>
      <c r="IYQ49" s="950"/>
      <c r="IYR49" s="950"/>
      <c r="IYS49" s="950"/>
      <c r="IYT49" s="950"/>
      <c r="IYU49" s="950"/>
      <c r="IYV49" s="950"/>
      <c r="IYW49" s="950"/>
      <c r="IYX49" s="950"/>
      <c r="IYY49" s="950"/>
      <c r="IYZ49" s="950"/>
      <c r="IZA49" s="950"/>
      <c r="IZB49" s="950"/>
      <c r="IZC49" s="950"/>
      <c r="IZD49" s="950"/>
      <c r="IZE49" s="950"/>
      <c r="IZF49" s="950"/>
      <c r="IZG49" s="950"/>
      <c r="IZH49" s="950"/>
      <c r="IZI49" s="950"/>
      <c r="IZJ49" s="950"/>
      <c r="IZK49" s="950"/>
      <c r="IZL49" s="950"/>
      <c r="IZM49" s="950"/>
      <c r="IZN49" s="950"/>
      <c r="IZO49" s="950"/>
      <c r="IZP49" s="950"/>
      <c r="IZQ49" s="950"/>
      <c r="IZR49" s="950"/>
      <c r="IZS49" s="950"/>
      <c r="IZT49" s="950"/>
      <c r="IZU49" s="950"/>
      <c r="IZV49" s="950"/>
      <c r="IZW49" s="950"/>
      <c r="IZX49" s="950"/>
      <c r="IZY49" s="950"/>
      <c r="IZZ49" s="950"/>
      <c r="JAA49" s="950"/>
      <c r="JAB49" s="950"/>
      <c r="JAC49" s="950"/>
      <c r="JAD49" s="950"/>
      <c r="JAE49" s="950"/>
      <c r="JAF49" s="950"/>
      <c r="JAG49" s="950"/>
      <c r="JAH49" s="950"/>
      <c r="JAI49" s="950"/>
      <c r="JAJ49" s="950"/>
      <c r="JAK49" s="950"/>
      <c r="JAL49" s="950"/>
      <c r="JAM49" s="950"/>
      <c r="JAN49" s="950"/>
      <c r="JAO49" s="950"/>
      <c r="JAP49" s="950"/>
      <c r="JAQ49" s="950"/>
      <c r="JAR49" s="950"/>
      <c r="JAS49" s="950"/>
      <c r="JAT49" s="950"/>
      <c r="JAU49" s="950"/>
      <c r="JAV49" s="950"/>
      <c r="JAW49" s="950"/>
      <c r="JAX49" s="950"/>
      <c r="JAY49" s="950"/>
      <c r="JAZ49" s="950"/>
      <c r="JBA49" s="950"/>
      <c r="JBB49" s="950"/>
      <c r="JBC49" s="950"/>
      <c r="JBD49" s="950"/>
      <c r="JBE49" s="950"/>
      <c r="JBF49" s="950"/>
      <c r="JBG49" s="950"/>
      <c r="JBH49" s="950"/>
      <c r="JBI49" s="950"/>
      <c r="JBJ49" s="950"/>
      <c r="JBK49" s="950"/>
      <c r="JBL49" s="950"/>
      <c r="JBM49" s="950"/>
      <c r="JBN49" s="950"/>
      <c r="JBO49" s="950"/>
      <c r="JBP49" s="950"/>
      <c r="JBQ49" s="950"/>
      <c r="JBR49" s="950"/>
      <c r="JBS49" s="950"/>
      <c r="JBT49" s="950"/>
      <c r="JBU49" s="950"/>
      <c r="JBV49" s="950"/>
      <c r="JBW49" s="950"/>
      <c r="JBX49" s="950"/>
      <c r="JBY49" s="950"/>
      <c r="JBZ49" s="950"/>
      <c r="JCA49" s="950"/>
      <c r="JCB49" s="950"/>
      <c r="JCC49" s="950"/>
      <c r="JCD49" s="950"/>
      <c r="JCE49" s="950"/>
      <c r="JCF49" s="950"/>
      <c r="JCG49" s="950"/>
      <c r="JCH49" s="950"/>
      <c r="JCI49" s="950"/>
      <c r="JCJ49" s="950"/>
      <c r="JCK49" s="950"/>
      <c r="JCL49" s="950"/>
      <c r="JCM49" s="950"/>
      <c r="JCN49" s="950"/>
      <c r="JCO49" s="950"/>
      <c r="JCP49" s="950"/>
      <c r="JCQ49" s="950"/>
      <c r="JCR49" s="950"/>
      <c r="JCS49" s="950"/>
      <c r="JCT49" s="950"/>
      <c r="JCU49" s="950"/>
      <c r="JCV49" s="950"/>
      <c r="JCW49" s="950"/>
      <c r="JCX49" s="950"/>
      <c r="JCY49" s="950"/>
      <c r="JCZ49" s="950"/>
      <c r="JDA49" s="950"/>
      <c r="JDB49" s="950"/>
      <c r="JDC49" s="950"/>
      <c r="JDD49" s="950"/>
      <c r="JDE49" s="950"/>
      <c r="JDF49" s="950"/>
      <c r="JDG49" s="950"/>
      <c r="JDH49" s="950"/>
      <c r="JDI49" s="950"/>
      <c r="JDJ49" s="950"/>
      <c r="JDK49" s="950"/>
      <c r="JDL49" s="950"/>
      <c r="JDM49" s="950"/>
      <c r="JDN49" s="950"/>
      <c r="JDO49" s="950"/>
      <c r="JDP49" s="950"/>
      <c r="JDQ49" s="950"/>
      <c r="JDR49" s="950"/>
      <c r="JDS49" s="950"/>
      <c r="JDT49" s="950"/>
      <c r="JDU49" s="950"/>
      <c r="JDV49" s="950"/>
      <c r="JDW49" s="950"/>
      <c r="JDX49" s="950"/>
      <c r="JDY49" s="950"/>
      <c r="JDZ49" s="950"/>
      <c r="JEA49" s="950"/>
      <c r="JEB49" s="950"/>
      <c r="JEC49" s="950"/>
      <c r="JED49" s="950"/>
      <c r="JEE49" s="950"/>
      <c r="JEF49" s="950"/>
      <c r="JEG49" s="950"/>
      <c r="JEH49" s="950"/>
      <c r="JEI49" s="950"/>
      <c r="JEJ49" s="950"/>
      <c r="JEK49" s="950"/>
      <c r="JEL49" s="950"/>
      <c r="JEM49" s="950"/>
      <c r="JEN49" s="950"/>
      <c r="JEO49" s="950"/>
      <c r="JEP49" s="950"/>
      <c r="JEQ49" s="950"/>
      <c r="JER49" s="950"/>
      <c r="JES49" s="950"/>
      <c r="JET49" s="950"/>
      <c r="JEU49" s="950"/>
      <c r="JEV49" s="950"/>
      <c r="JEW49" s="950"/>
      <c r="JEX49" s="950"/>
      <c r="JEY49" s="950"/>
      <c r="JEZ49" s="950"/>
      <c r="JFA49" s="950"/>
      <c r="JFB49" s="950"/>
      <c r="JFC49" s="950"/>
      <c r="JFD49" s="950"/>
      <c r="JFE49" s="950"/>
      <c r="JFF49" s="950"/>
      <c r="JFG49" s="950"/>
      <c r="JFH49" s="950"/>
      <c r="JFI49" s="950"/>
      <c r="JFJ49" s="950"/>
      <c r="JFK49" s="950"/>
      <c r="JFL49" s="950"/>
      <c r="JFM49" s="950"/>
      <c r="JFN49" s="950"/>
      <c r="JFO49" s="950"/>
      <c r="JFP49" s="950"/>
      <c r="JFQ49" s="950"/>
      <c r="JFR49" s="950"/>
      <c r="JFS49" s="950"/>
      <c r="JFT49" s="950"/>
      <c r="JFU49" s="950"/>
      <c r="JFV49" s="950"/>
      <c r="JFW49" s="950"/>
      <c r="JFX49" s="950"/>
      <c r="JFY49" s="950"/>
      <c r="JFZ49" s="950"/>
      <c r="JGA49" s="950"/>
      <c r="JGB49" s="950"/>
      <c r="JGC49" s="950"/>
      <c r="JGD49" s="950"/>
      <c r="JGE49" s="950"/>
      <c r="JGF49" s="950"/>
      <c r="JGG49" s="950"/>
      <c r="JGH49" s="950"/>
      <c r="JGI49" s="950"/>
      <c r="JGJ49" s="950"/>
      <c r="JGK49" s="950"/>
      <c r="JGL49" s="950"/>
      <c r="JGM49" s="950"/>
      <c r="JGN49" s="950"/>
      <c r="JGO49" s="950"/>
      <c r="JGP49" s="950"/>
      <c r="JGQ49" s="950"/>
      <c r="JGR49" s="950"/>
      <c r="JGS49" s="950"/>
      <c r="JGT49" s="950"/>
      <c r="JGU49" s="950"/>
      <c r="JGV49" s="950"/>
      <c r="JGW49" s="950"/>
      <c r="JGX49" s="950"/>
      <c r="JGY49" s="950"/>
      <c r="JGZ49" s="950"/>
      <c r="JHA49" s="950"/>
      <c r="JHB49" s="950"/>
      <c r="JHC49" s="950"/>
      <c r="JHD49" s="950"/>
      <c r="JHE49" s="950"/>
      <c r="JHF49" s="950"/>
      <c r="JHG49" s="950"/>
      <c r="JHH49" s="950"/>
      <c r="JHI49" s="950"/>
      <c r="JHJ49" s="950"/>
      <c r="JHK49" s="950"/>
      <c r="JHL49" s="950"/>
      <c r="JHM49" s="950"/>
      <c r="JHN49" s="950"/>
      <c r="JHO49" s="950"/>
      <c r="JHP49" s="950"/>
      <c r="JHQ49" s="950"/>
      <c r="JHR49" s="950"/>
      <c r="JHS49" s="950"/>
      <c r="JHT49" s="950"/>
      <c r="JHU49" s="950"/>
      <c r="JHV49" s="950"/>
      <c r="JHW49" s="950"/>
      <c r="JHX49" s="950"/>
      <c r="JHY49" s="950"/>
      <c r="JHZ49" s="950"/>
      <c r="JIA49" s="950"/>
      <c r="JIB49" s="950"/>
      <c r="JIC49" s="950"/>
      <c r="JID49" s="950"/>
      <c r="JIE49" s="950"/>
      <c r="JIF49" s="950"/>
      <c r="JIG49" s="950"/>
      <c r="JIH49" s="950"/>
      <c r="JII49" s="950"/>
      <c r="JIJ49" s="950"/>
      <c r="JIK49" s="950"/>
      <c r="JIL49" s="950"/>
      <c r="JIM49" s="950"/>
      <c r="JIN49" s="950"/>
      <c r="JIO49" s="950"/>
      <c r="JIP49" s="950"/>
      <c r="JIQ49" s="950"/>
      <c r="JIR49" s="950"/>
      <c r="JIS49" s="950"/>
      <c r="JIT49" s="950"/>
      <c r="JIU49" s="950"/>
      <c r="JIV49" s="950"/>
      <c r="JIW49" s="950"/>
      <c r="JIX49" s="950"/>
      <c r="JIY49" s="950"/>
      <c r="JIZ49" s="950"/>
      <c r="JJA49" s="950"/>
      <c r="JJB49" s="950"/>
      <c r="JJC49" s="950"/>
      <c r="JJD49" s="950"/>
      <c r="JJE49" s="950"/>
      <c r="JJF49" s="950"/>
      <c r="JJG49" s="950"/>
      <c r="JJH49" s="950"/>
      <c r="JJI49" s="950"/>
      <c r="JJJ49" s="950"/>
      <c r="JJK49" s="950"/>
      <c r="JJL49" s="950"/>
      <c r="JJM49" s="950"/>
      <c r="JJN49" s="950"/>
      <c r="JJO49" s="950"/>
      <c r="JJP49" s="950"/>
      <c r="JJQ49" s="950"/>
      <c r="JJR49" s="950"/>
      <c r="JJS49" s="950"/>
      <c r="JJT49" s="950"/>
      <c r="JJU49" s="950"/>
      <c r="JJV49" s="950"/>
      <c r="JJW49" s="950"/>
      <c r="JJX49" s="950"/>
      <c r="JJY49" s="950"/>
      <c r="JJZ49" s="950"/>
      <c r="JKA49" s="950"/>
      <c r="JKB49" s="950"/>
      <c r="JKC49" s="950"/>
      <c r="JKD49" s="950"/>
      <c r="JKE49" s="950"/>
      <c r="JKF49" s="950"/>
      <c r="JKG49" s="950"/>
      <c r="JKH49" s="950"/>
      <c r="JKI49" s="950"/>
      <c r="JKJ49" s="950"/>
      <c r="JKK49" s="950"/>
      <c r="JKL49" s="950"/>
      <c r="JKM49" s="950"/>
      <c r="JKN49" s="950"/>
      <c r="JKO49" s="950"/>
      <c r="JKP49" s="950"/>
      <c r="JKQ49" s="950"/>
      <c r="JKR49" s="950"/>
      <c r="JKS49" s="950"/>
      <c r="JKT49" s="950"/>
      <c r="JKU49" s="950"/>
      <c r="JKV49" s="950"/>
      <c r="JKW49" s="950"/>
      <c r="JKX49" s="950"/>
      <c r="JKY49" s="950"/>
      <c r="JKZ49" s="950"/>
      <c r="JLA49" s="950"/>
      <c r="JLB49" s="950"/>
      <c r="JLC49" s="950"/>
      <c r="JLD49" s="950"/>
      <c r="JLE49" s="950"/>
      <c r="JLF49" s="950"/>
      <c r="JLG49" s="950"/>
      <c r="JLH49" s="950"/>
      <c r="JLI49" s="950"/>
      <c r="JLJ49" s="950"/>
      <c r="JLK49" s="950"/>
      <c r="JLL49" s="950"/>
      <c r="JLM49" s="950"/>
      <c r="JLN49" s="950"/>
      <c r="JLO49" s="950"/>
      <c r="JLP49" s="950"/>
      <c r="JLQ49" s="950"/>
      <c r="JLR49" s="950"/>
      <c r="JLS49" s="950"/>
      <c r="JLT49" s="950"/>
      <c r="JLU49" s="950"/>
      <c r="JLV49" s="950"/>
      <c r="JLW49" s="950"/>
      <c r="JLX49" s="950"/>
      <c r="JLY49" s="950"/>
      <c r="JLZ49" s="950"/>
      <c r="JMA49" s="950"/>
      <c r="JMB49" s="950"/>
      <c r="JMC49" s="950"/>
      <c r="JMD49" s="950"/>
      <c r="JME49" s="950"/>
      <c r="JMF49" s="950"/>
      <c r="JMG49" s="950"/>
      <c r="JMH49" s="950"/>
      <c r="JMI49" s="950"/>
      <c r="JMJ49" s="950"/>
      <c r="JMK49" s="950"/>
      <c r="JML49" s="950"/>
      <c r="JMM49" s="950"/>
      <c r="JMN49" s="950"/>
      <c r="JMO49" s="950"/>
      <c r="JMP49" s="950"/>
      <c r="JMQ49" s="950"/>
      <c r="JMR49" s="950"/>
      <c r="JMS49" s="950"/>
      <c r="JMT49" s="950"/>
      <c r="JMU49" s="950"/>
      <c r="JMV49" s="950"/>
      <c r="JMW49" s="950"/>
      <c r="JMX49" s="950"/>
      <c r="JMY49" s="950"/>
      <c r="JMZ49" s="950"/>
      <c r="JNA49" s="950"/>
      <c r="JNB49" s="950"/>
      <c r="JNC49" s="950"/>
      <c r="JND49" s="950"/>
      <c r="JNE49" s="950"/>
      <c r="JNF49" s="950"/>
      <c r="JNG49" s="950"/>
      <c r="JNH49" s="950"/>
      <c r="JNI49" s="950"/>
      <c r="JNJ49" s="950"/>
      <c r="JNK49" s="950"/>
      <c r="JNL49" s="950"/>
      <c r="JNM49" s="950"/>
      <c r="JNN49" s="950"/>
      <c r="JNO49" s="950"/>
      <c r="JNP49" s="950"/>
      <c r="JNQ49" s="950"/>
      <c r="JNR49" s="950"/>
      <c r="JNS49" s="950"/>
      <c r="JNT49" s="950"/>
      <c r="JNU49" s="950"/>
      <c r="JNV49" s="950"/>
      <c r="JNW49" s="950"/>
      <c r="JNX49" s="950"/>
      <c r="JNY49" s="950"/>
      <c r="JNZ49" s="950"/>
      <c r="JOA49" s="950"/>
      <c r="JOB49" s="950"/>
      <c r="JOC49" s="950"/>
      <c r="JOD49" s="950"/>
      <c r="JOE49" s="950"/>
      <c r="JOF49" s="950"/>
      <c r="JOG49" s="950"/>
      <c r="JOH49" s="950"/>
      <c r="JOI49" s="950"/>
      <c r="JOJ49" s="950"/>
      <c r="JOK49" s="950"/>
      <c r="JOL49" s="950"/>
      <c r="JOM49" s="950"/>
      <c r="JON49" s="950"/>
      <c r="JOO49" s="950"/>
      <c r="JOP49" s="950"/>
      <c r="JOQ49" s="950"/>
      <c r="JOR49" s="950"/>
      <c r="JOS49" s="950"/>
      <c r="JOT49" s="950"/>
      <c r="JOU49" s="950"/>
      <c r="JOV49" s="950"/>
      <c r="JOW49" s="950"/>
      <c r="JOX49" s="950"/>
      <c r="JOY49" s="950"/>
      <c r="JOZ49" s="950"/>
      <c r="JPA49" s="950"/>
      <c r="JPB49" s="950"/>
      <c r="JPC49" s="950"/>
      <c r="JPD49" s="950"/>
      <c r="JPE49" s="950"/>
      <c r="JPF49" s="950"/>
      <c r="JPG49" s="950"/>
      <c r="JPH49" s="950"/>
      <c r="JPI49" s="950"/>
      <c r="JPJ49" s="950"/>
      <c r="JPK49" s="950"/>
      <c r="JPL49" s="950"/>
      <c r="JPM49" s="950"/>
      <c r="JPN49" s="950"/>
      <c r="JPO49" s="950"/>
      <c r="JPP49" s="950"/>
      <c r="JPQ49" s="950"/>
      <c r="JPR49" s="950"/>
      <c r="JPS49" s="950"/>
      <c r="JPT49" s="950"/>
      <c r="JPU49" s="950"/>
      <c r="JPV49" s="950"/>
      <c r="JPW49" s="950"/>
      <c r="JPX49" s="950"/>
      <c r="JPY49" s="950"/>
      <c r="JPZ49" s="950"/>
      <c r="JQA49" s="950"/>
      <c r="JQB49" s="950"/>
      <c r="JQC49" s="950"/>
      <c r="JQD49" s="950"/>
      <c r="JQE49" s="950"/>
      <c r="JQF49" s="950"/>
      <c r="JQG49" s="950"/>
      <c r="JQH49" s="950"/>
      <c r="JQI49" s="950"/>
      <c r="JQJ49" s="950"/>
      <c r="JQK49" s="950"/>
      <c r="JQL49" s="950"/>
      <c r="JQM49" s="950"/>
      <c r="JQN49" s="950"/>
      <c r="JQO49" s="950"/>
      <c r="JQP49" s="950"/>
      <c r="JQQ49" s="950"/>
      <c r="JQR49" s="950"/>
      <c r="JQS49" s="950"/>
      <c r="JQT49" s="950"/>
      <c r="JQU49" s="950"/>
      <c r="JQV49" s="950"/>
      <c r="JQW49" s="950"/>
      <c r="JQX49" s="950"/>
      <c r="JQY49" s="950"/>
      <c r="JQZ49" s="950"/>
      <c r="JRA49" s="950"/>
      <c r="JRB49" s="950"/>
      <c r="JRC49" s="950"/>
      <c r="JRD49" s="950"/>
      <c r="JRE49" s="950"/>
      <c r="JRF49" s="950"/>
      <c r="JRG49" s="950"/>
      <c r="JRH49" s="950"/>
      <c r="JRI49" s="950"/>
      <c r="JRJ49" s="950"/>
      <c r="JRK49" s="950"/>
      <c r="JRL49" s="950"/>
      <c r="JRM49" s="950"/>
      <c r="JRN49" s="950"/>
      <c r="JRO49" s="950"/>
      <c r="JRP49" s="950"/>
      <c r="JRQ49" s="950"/>
      <c r="JRR49" s="950"/>
      <c r="JRS49" s="950"/>
      <c r="JRT49" s="950"/>
      <c r="JRU49" s="950"/>
      <c r="JRV49" s="950"/>
      <c r="JRW49" s="950"/>
      <c r="JRX49" s="950"/>
      <c r="JRY49" s="950"/>
      <c r="JRZ49" s="950"/>
      <c r="JSA49" s="950"/>
      <c r="JSB49" s="950"/>
      <c r="JSC49" s="950"/>
      <c r="JSD49" s="950"/>
      <c r="JSE49" s="950"/>
      <c r="JSF49" s="950"/>
      <c r="JSG49" s="950"/>
      <c r="JSH49" s="950"/>
      <c r="JSI49" s="950"/>
      <c r="JSJ49" s="950"/>
      <c r="JSK49" s="950"/>
      <c r="JSL49" s="950"/>
      <c r="JSM49" s="950"/>
      <c r="JSN49" s="950"/>
      <c r="JSO49" s="950"/>
      <c r="JSP49" s="950"/>
      <c r="JSQ49" s="950"/>
      <c r="JSR49" s="950"/>
      <c r="JSS49" s="950"/>
      <c r="JST49" s="950"/>
      <c r="JSU49" s="950"/>
      <c r="JSV49" s="950"/>
      <c r="JSW49" s="950"/>
      <c r="JSX49" s="950"/>
      <c r="JSY49" s="950"/>
      <c r="JSZ49" s="950"/>
      <c r="JTA49" s="950"/>
      <c r="JTB49" s="950"/>
      <c r="JTC49" s="950"/>
      <c r="JTD49" s="950"/>
      <c r="JTE49" s="950"/>
      <c r="JTF49" s="950"/>
      <c r="JTG49" s="950"/>
      <c r="JTH49" s="950"/>
      <c r="JTI49" s="950"/>
      <c r="JTJ49" s="950"/>
      <c r="JTK49" s="950"/>
      <c r="JTL49" s="950"/>
      <c r="JTM49" s="950"/>
      <c r="JTN49" s="950"/>
      <c r="JTO49" s="950"/>
      <c r="JTP49" s="950"/>
      <c r="JTQ49" s="950"/>
      <c r="JTR49" s="950"/>
      <c r="JTS49" s="950"/>
      <c r="JTT49" s="950"/>
      <c r="JTU49" s="950"/>
      <c r="JTV49" s="950"/>
      <c r="JTW49" s="950"/>
      <c r="JTX49" s="950"/>
      <c r="JTY49" s="950"/>
      <c r="JTZ49" s="950"/>
      <c r="JUA49" s="950"/>
      <c r="JUB49" s="950"/>
      <c r="JUC49" s="950"/>
      <c r="JUD49" s="950"/>
      <c r="JUE49" s="950"/>
      <c r="JUF49" s="950"/>
      <c r="JUG49" s="950"/>
      <c r="JUH49" s="950"/>
      <c r="JUI49" s="950"/>
      <c r="JUJ49" s="950"/>
      <c r="JUK49" s="950"/>
      <c r="JUL49" s="950"/>
      <c r="JUM49" s="950"/>
      <c r="JUN49" s="950"/>
      <c r="JUO49" s="950"/>
      <c r="JUP49" s="950"/>
      <c r="JUQ49" s="950"/>
      <c r="JUR49" s="950"/>
      <c r="JUS49" s="950"/>
      <c r="JUT49" s="950"/>
      <c r="JUU49" s="950"/>
      <c r="JUV49" s="950"/>
      <c r="JUW49" s="950"/>
      <c r="JUX49" s="950"/>
      <c r="JUY49" s="950"/>
      <c r="JUZ49" s="950"/>
      <c r="JVA49" s="950"/>
      <c r="JVB49" s="950"/>
      <c r="JVC49" s="950"/>
      <c r="JVD49" s="950"/>
      <c r="JVE49" s="950"/>
      <c r="JVF49" s="950"/>
      <c r="JVG49" s="950"/>
      <c r="JVH49" s="950"/>
      <c r="JVI49" s="950"/>
      <c r="JVJ49" s="950"/>
      <c r="JVK49" s="950"/>
      <c r="JVL49" s="950"/>
      <c r="JVM49" s="950"/>
      <c r="JVN49" s="950"/>
      <c r="JVO49" s="950"/>
      <c r="JVP49" s="950"/>
      <c r="JVQ49" s="950"/>
      <c r="JVR49" s="950"/>
      <c r="JVS49" s="950"/>
      <c r="JVT49" s="950"/>
      <c r="JVU49" s="950"/>
      <c r="JVV49" s="950"/>
      <c r="JVW49" s="950"/>
      <c r="JVX49" s="950"/>
      <c r="JVY49" s="950"/>
      <c r="JVZ49" s="950"/>
      <c r="JWA49" s="950"/>
      <c r="JWB49" s="950"/>
      <c r="JWC49" s="950"/>
      <c r="JWD49" s="950"/>
      <c r="JWE49" s="950"/>
      <c r="JWF49" s="950"/>
      <c r="JWG49" s="950"/>
      <c r="JWH49" s="950"/>
      <c r="JWI49" s="950"/>
      <c r="JWJ49" s="950"/>
      <c r="JWK49" s="950"/>
      <c r="JWL49" s="950"/>
      <c r="JWM49" s="950"/>
      <c r="JWN49" s="950"/>
      <c r="JWO49" s="950"/>
      <c r="JWP49" s="950"/>
      <c r="JWQ49" s="950"/>
      <c r="JWR49" s="950"/>
      <c r="JWS49" s="950"/>
      <c r="JWT49" s="950"/>
      <c r="JWU49" s="950"/>
      <c r="JWV49" s="950"/>
      <c r="JWW49" s="950"/>
      <c r="JWX49" s="950"/>
      <c r="JWY49" s="950"/>
      <c r="JWZ49" s="950"/>
      <c r="JXA49" s="950"/>
      <c r="JXB49" s="950"/>
      <c r="JXC49" s="950"/>
      <c r="JXD49" s="950"/>
      <c r="JXE49" s="950"/>
      <c r="JXF49" s="950"/>
      <c r="JXG49" s="950"/>
      <c r="JXH49" s="950"/>
      <c r="JXI49" s="950"/>
      <c r="JXJ49" s="950"/>
      <c r="JXK49" s="950"/>
      <c r="JXL49" s="950"/>
      <c r="JXM49" s="950"/>
      <c r="JXN49" s="950"/>
      <c r="JXO49" s="950"/>
      <c r="JXP49" s="950"/>
      <c r="JXQ49" s="950"/>
      <c r="JXR49" s="950"/>
      <c r="JXS49" s="950"/>
      <c r="JXT49" s="950"/>
      <c r="JXU49" s="950"/>
      <c r="JXV49" s="950"/>
      <c r="JXW49" s="950"/>
      <c r="JXX49" s="950"/>
      <c r="JXY49" s="950"/>
      <c r="JXZ49" s="950"/>
      <c r="JYA49" s="950"/>
      <c r="JYB49" s="950"/>
      <c r="JYC49" s="950"/>
      <c r="JYD49" s="950"/>
      <c r="JYE49" s="950"/>
      <c r="JYF49" s="950"/>
      <c r="JYG49" s="950"/>
      <c r="JYH49" s="950"/>
      <c r="JYI49" s="950"/>
      <c r="JYJ49" s="950"/>
      <c r="JYK49" s="950"/>
      <c r="JYL49" s="950"/>
      <c r="JYM49" s="950"/>
      <c r="JYN49" s="950"/>
      <c r="JYO49" s="950"/>
      <c r="JYP49" s="950"/>
      <c r="JYQ49" s="950"/>
      <c r="JYR49" s="950"/>
      <c r="JYS49" s="950"/>
      <c r="JYT49" s="950"/>
      <c r="JYU49" s="950"/>
      <c r="JYV49" s="950"/>
      <c r="JYW49" s="950"/>
      <c r="JYX49" s="950"/>
      <c r="JYY49" s="950"/>
      <c r="JYZ49" s="950"/>
      <c r="JZA49" s="950"/>
      <c r="JZB49" s="950"/>
      <c r="JZC49" s="950"/>
      <c r="JZD49" s="950"/>
      <c r="JZE49" s="950"/>
      <c r="JZF49" s="950"/>
      <c r="JZG49" s="950"/>
      <c r="JZH49" s="950"/>
      <c r="JZI49" s="950"/>
      <c r="JZJ49" s="950"/>
      <c r="JZK49" s="950"/>
      <c r="JZL49" s="950"/>
      <c r="JZM49" s="950"/>
      <c r="JZN49" s="950"/>
      <c r="JZO49" s="950"/>
      <c r="JZP49" s="950"/>
      <c r="JZQ49" s="950"/>
      <c r="JZR49" s="950"/>
      <c r="JZS49" s="950"/>
      <c r="JZT49" s="950"/>
      <c r="JZU49" s="950"/>
      <c r="JZV49" s="950"/>
      <c r="JZW49" s="950"/>
      <c r="JZX49" s="950"/>
      <c r="JZY49" s="950"/>
      <c r="JZZ49" s="950"/>
      <c r="KAA49" s="950"/>
      <c r="KAB49" s="950"/>
      <c r="KAC49" s="950"/>
      <c r="KAD49" s="950"/>
      <c r="KAE49" s="950"/>
      <c r="KAF49" s="950"/>
      <c r="KAG49" s="950"/>
      <c r="KAH49" s="950"/>
      <c r="KAI49" s="950"/>
      <c r="KAJ49" s="950"/>
      <c r="KAK49" s="950"/>
      <c r="KAL49" s="950"/>
      <c r="KAM49" s="950"/>
      <c r="KAN49" s="950"/>
      <c r="KAO49" s="950"/>
      <c r="KAP49" s="950"/>
      <c r="KAQ49" s="950"/>
      <c r="KAR49" s="950"/>
      <c r="KAS49" s="950"/>
      <c r="KAT49" s="950"/>
      <c r="KAU49" s="950"/>
      <c r="KAV49" s="950"/>
      <c r="KAW49" s="950"/>
      <c r="KAX49" s="950"/>
      <c r="KAY49" s="950"/>
      <c r="KAZ49" s="950"/>
      <c r="KBA49" s="950"/>
      <c r="KBB49" s="950"/>
      <c r="KBC49" s="950"/>
      <c r="KBD49" s="950"/>
      <c r="KBE49" s="950"/>
      <c r="KBF49" s="950"/>
      <c r="KBG49" s="950"/>
      <c r="KBH49" s="950"/>
      <c r="KBI49" s="950"/>
      <c r="KBJ49" s="950"/>
      <c r="KBK49" s="950"/>
      <c r="KBL49" s="950"/>
      <c r="KBM49" s="950"/>
      <c r="KBN49" s="950"/>
      <c r="KBO49" s="950"/>
      <c r="KBP49" s="950"/>
      <c r="KBQ49" s="950"/>
      <c r="KBR49" s="950"/>
      <c r="KBS49" s="950"/>
      <c r="KBT49" s="950"/>
      <c r="KBU49" s="950"/>
      <c r="KBV49" s="950"/>
      <c r="KBW49" s="950"/>
      <c r="KBX49" s="950"/>
      <c r="KBY49" s="950"/>
      <c r="KBZ49" s="950"/>
      <c r="KCA49" s="950"/>
      <c r="KCB49" s="950"/>
      <c r="KCC49" s="950"/>
      <c r="KCD49" s="950"/>
      <c r="KCE49" s="950"/>
      <c r="KCF49" s="950"/>
      <c r="KCG49" s="950"/>
      <c r="KCH49" s="950"/>
      <c r="KCI49" s="950"/>
      <c r="KCJ49" s="950"/>
      <c r="KCK49" s="950"/>
      <c r="KCL49" s="950"/>
      <c r="KCM49" s="950"/>
      <c r="KCN49" s="950"/>
      <c r="KCO49" s="950"/>
      <c r="KCP49" s="950"/>
      <c r="KCQ49" s="950"/>
      <c r="KCR49" s="950"/>
      <c r="KCS49" s="950"/>
      <c r="KCT49" s="950"/>
      <c r="KCU49" s="950"/>
      <c r="KCV49" s="950"/>
      <c r="KCW49" s="950"/>
      <c r="KCX49" s="950"/>
      <c r="KCY49" s="950"/>
      <c r="KCZ49" s="950"/>
      <c r="KDA49" s="950"/>
      <c r="KDB49" s="950"/>
      <c r="KDC49" s="950"/>
      <c r="KDD49" s="950"/>
      <c r="KDE49" s="950"/>
      <c r="KDF49" s="950"/>
      <c r="KDG49" s="950"/>
      <c r="KDH49" s="950"/>
      <c r="KDI49" s="950"/>
      <c r="KDJ49" s="950"/>
      <c r="KDK49" s="950"/>
      <c r="KDL49" s="950"/>
      <c r="KDM49" s="950"/>
      <c r="KDN49" s="950"/>
      <c r="KDO49" s="950"/>
      <c r="KDP49" s="950"/>
      <c r="KDQ49" s="950"/>
      <c r="KDR49" s="950"/>
      <c r="KDS49" s="950"/>
      <c r="KDT49" s="950"/>
      <c r="KDU49" s="950"/>
      <c r="KDV49" s="950"/>
      <c r="KDW49" s="950"/>
      <c r="KDX49" s="950"/>
      <c r="KDY49" s="950"/>
      <c r="KDZ49" s="950"/>
      <c r="KEA49" s="950"/>
      <c r="KEB49" s="950"/>
      <c r="KEC49" s="950"/>
      <c r="KED49" s="950"/>
      <c r="KEE49" s="950"/>
      <c r="KEF49" s="950"/>
      <c r="KEG49" s="950"/>
      <c r="KEH49" s="950"/>
      <c r="KEI49" s="950"/>
      <c r="KEJ49" s="950"/>
      <c r="KEK49" s="950"/>
      <c r="KEL49" s="950"/>
      <c r="KEM49" s="950"/>
      <c r="KEN49" s="950"/>
      <c r="KEO49" s="950"/>
      <c r="KEP49" s="950"/>
      <c r="KEQ49" s="950"/>
      <c r="KER49" s="950"/>
      <c r="KES49" s="950"/>
      <c r="KET49" s="950"/>
      <c r="KEU49" s="950"/>
      <c r="KEV49" s="950"/>
      <c r="KEW49" s="950"/>
      <c r="KEX49" s="950"/>
      <c r="KEY49" s="950"/>
      <c r="KEZ49" s="950"/>
      <c r="KFA49" s="950"/>
      <c r="KFB49" s="950"/>
      <c r="KFC49" s="950"/>
      <c r="KFD49" s="950"/>
      <c r="KFE49" s="950"/>
      <c r="KFF49" s="950"/>
      <c r="KFG49" s="950"/>
      <c r="KFH49" s="950"/>
      <c r="KFI49" s="950"/>
      <c r="KFJ49" s="950"/>
      <c r="KFK49" s="950"/>
      <c r="KFL49" s="950"/>
      <c r="KFM49" s="950"/>
      <c r="KFN49" s="950"/>
      <c r="KFO49" s="950"/>
      <c r="KFP49" s="950"/>
      <c r="KFQ49" s="950"/>
      <c r="KFR49" s="950"/>
      <c r="KFS49" s="950"/>
      <c r="KFT49" s="950"/>
      <c r="KFU49" s="950"/>
      <c r="KFV49" s="950"/>
      <c r="KFW49" s="950"/>
      <c r="KFX49" s="950"/>
      <c r="KFY49" s="950"/>
      <c r="KFZ49" s="950"/>
      <c r="KGA49" s="950"/>
      <c r="KGB49" s="950"/>
      <c r="KGC49" s="950"/>
      <c r="KGD49" s="950"/>
      <c r="KGE49" s="950"/>
      <c r="KGF49" s="950"/>
      <c r="KGG49" s="950"/>
      <c r="KGH49" s="950"/>
      <c r="KGI49" s="950"/>
      <c r="KGJ49" s="950"/>
      <c r="KGK49" s="950"/>
      <c r="KGL49" s="950"/>
      <c r="KGM49" s="950"/>
      <c r="KGN49" s="950"/>
      <c r="KGO49" s="950"/>
      <c r="KGP49" s="950"/>
      <c r="KGQ49" s="950"/>
      <c r="KGR49" s="950"/>
      <c r="KGS49" s="950"/>
      <c r="KGT49" s="950"/>
      <c r="KGU49" s="950"/>
      <c r="KGV49" s="950"/>
      <c r="KGW49" s="950"/>
      <c r="KGX49" s="950"/>
      <c r="KGY49" s="950"/>
      <c r="KGZ49" s="950"/>
      <c r="KHA49" s="950"/>
      <c r="KHB49" s="950"/>
      <c r="KHC49" s="950"/>
      <c r="KHD49" s="950"/>
      <c r="KHE49" s="950"/>
      <c r="KHF49" s="950"/>
      <c r="KHG49" s="950"/>
      <c r="KHH49" s="950"/>
      <c r="KHI49" s="950"/>
      <c r="KHJ49" s="950"/>
      <c r="KHK49" s="950"/>
      <c r="KHL49" s="950"/>
      <c r="KHM49" s="950"/>
      <c r="KHN49" s="950"/>
      <c r="KHO49" s="950"/>
      <c r="KHP49" s="950"/>
      <c r="KHQ49" s="950"/>
      <c r="KHR49" s="950"/>
      <c r="KHS49" s="950"/>
      <c r="KHT49" s="950"/>
      <c r="KHU49" s="950"/>
      <c r="KHV49" s="950"/>
      <c r="KHW49" s="950"/>
      <c r="KHX49" s="950"/>
      <c r="KHY49" s="950"/>
      <c r="KHZ49" s="950"/>
      <c r="KIA49" s="950"/>
      <c r="KIB49" s="950"/>
      <c r="KIC49" s="950"/>
      <c r="KID49" s="950"/>
      <c r="KIE49" s="950"/>
      <c r="KIF49" s="950"/>
      <c r="KIG49" s="950"/>
      <c r="KIH49" s="950"/>
      <c r="KII49" s="950"/>
      <c r="KIJ49" s="950"/>
      <c r="KIK49" s="950"/>
      <c r="KIL49" s="950"/>
      <c r="KIM49" s="950"/>
      <c r="KIN49" s="950"/>
      <c r="KIO49" s="950"/>
      <c r="KIP49" s="950"/>
      <c r="KIQ49" s="950"/>
      <c r="KIR49" s="950"/>
      <c r="KIS49" s="950"/>
      <c r="KIT49" s="950"/>
      <c r="KIU49" s="950"/>
      <c r="KIV49" s="950"/>
      <c r="KIW49" s="950"/>
      <c r="KIX49" s="950"/>
      <c r="KIY49" s="950"/>
      <c r="KIZ49" s="950"/>
      <c r="KJA49" s="950"/>
      <c r="KJB49" s="950"/>
      <c r="KJC49" s="950"/>
      <c r="KJD49" s="950"/>
      <c r="KJE49" s="950"/>
      <c r="KJF49" s="950"/>
      <c r="KJG49" s="950"/>
      <c r="KJH49" s="950"/>
      <c r="KJI49" s="950"/>
      <c r="KJJ49" s="950"/>
      <c r="KJK49" s="950"/>
      <c r="KJL49" s="950"/>
      <c r="KJM49" s="950"/>
      <c r="KJN49" s="950"/>
      <c r="KJO49" s="950"/>
      <c r="KJP49" s="950"/>
      <c r="KJQ49" s="950"/>
      <c r="KJR49" s="950"/>
      <c r="KJS49" s="950"/>
      <c r="KJT49" s="950"/>
      <c r="KJU49" s="950"/>
      <c r="KJV49" s="950"/>
      <c r="KJW49" s="950"/>
      <c r="KJX49" s="950"/>
      <c r="KJY49" s="950"/>
      <c r="KJZ49" s="950"/>
      <c r="KKA49" s="950"/>
      <c r="KKB49" s="950"/>
      <c r="KKC49" s="950"/>
      <c r="KKD49" s="950"/>
      <c r="KKE49" s="950"/>
      <c r="KKF49" s="950"/>
      <c r="KKG49" s="950"/>
      <c r="KKH49" s="950"/>
      <c r="KKI49" s="950"/>
      <c r="KKJ49" s="950"/>
      <c r="KKK49" s="950"/>
      <c r="KKL49" s="950"/>
      <c r="KKM49" s="950"/>
      <c r="KKN49" s="950"/>
      <c r="KKO49" s="950"/>
      <c r="KKP49" s="950"/>
      <c r="KKQ49" s="950"/>
      <c r="KKR49" s="950"/>
      <c r="KKS49" s="950"/>
      <c r="KKT49" s="950"/>
      <c r="KKU49" s="950"/>
      <c r="KKV49" s="950"/>
      <c r="KKW49" s="950"/>
      <c r="KKX49" s="950"/>
      <c r="KKY49" s="950"/>
      <c r="KKZ49" s="950"/>
      <c r="KLA49" s="950"/>
      <c r="KLB49" s="950"/>
      <c r="KLC49" s="950"/>
      <c r="KLD49" s="950"/>
      <c r="KLE49" s="950"/>
      <c r="KLF49" s="950"/>
      <c r="KLG49" s="950"/>
      <c r="KLH49" s="950"/>
      <c r="KLI49" s="950"/>
      <c r="KLJ49" s="950"/>
      <c r="KLK49" s="950"/>
      <c r="KLL49" s="950"/>
      <c r="KLM49" s="950"/>
      <c r="KLN49" s="950"/>
      <c r="KLO49" s="950"/>
      <c r="KLP49" s="950"/>
      <c r="KLQ49" s="950"/>
      <c r="KLR49" s="950"/>
      <c r="KLS49" s="950"/>
      <c r="KLT49" s="950"/>
      <c r="KLU49" s="950"/>
      <c r="KLV49" s="950"/>
      <c r="KLW49" s="950"/>
      <c r="KLX49" s="950"/>
      <c r="KLY49" s="950"/>
      <c r="KLZ49" s="950"/>
      <c r="KMA49" s="950"/>
      <c r="KMB49" s="950"/>
      <c r="KMC49" s="950"/>
      <c r="KMD49" s="950"/>
      <c r="KME49" s="950"/>
      <c r="KMF49" s="950"/>
      <c r="KMG49" s="950"/>
      <c r="KMH49" s="950"/>
      <c r="KMI49" s="950"/>
      <c r="KMJ49" s="950"/>
      <c r="KMK49" s="950"/>
      <c r="KML49" s="950"/>
      <c r="KMM49" s="950"/>
      <c r="KMN49" s="950"/>
      <c r="KMO49" s="950"/>
      <c r="KMP49" s="950"/>
      <c r="KMQ49" s="950"/>
      <c r="KMR49" s="950"/>
      <c r="KMS49" s="950"/>
      <c r="KMT49" s="950"/>
      <c r="KMU49" s="950"/>
      <c r="KMV49" s="950"/>
      <c r="KMW49" s="950"/>
      <c r="KMX49" s="950"/>
      <c r="KMY49" s="950"/>
      <c r="KMZ49" s="950"/>
      <c r="KNA49" s="950"/>
      <c r="KNB49" s="950"/>
      <c r="KNC49" s="950"/>
      <c r="KND49" s="950"/>
      <c r="KNE49" s="950"/>
      <c r="KNF49" s="950"/>
      <c r="KNG49" s="950"/>
      <c r="KNH49" s="950"/>
      <c r="KNI49" s="950"/>
      <c r="KNJ49" s="950"/>
      <c r="KNK49" s="950"/>
      <c r="KNL49" s="950"/>
      <c r="KNM49" s="950"/>
      <c r="KNN49" s="950"/>
      <c r="KNO49" s="950"/>
      <c r="KNP49" s="950"/>
      <c r="KNQ49" s="950"/>
      <c r="KNR49" s="950"/>
      <c r="KNS49" s="950"/>
      <c r="KNT49" s="950"/>
      <c r="KNU49" s="950"/>
      <c r="KNV49" s="950"/>
      <c r="KNW49" s="950"/>
      <c r="KNX49" s="950"/>
      <c r="KNY49" s="950"/>
      <c r="KNZ49" s="950"/>
      <c r="KOA49" s="950"/>
      <c r="KOB49" s="950"/>
      <c r="KOC49" s="950"/>
      <c r="KOD49" s="950"/>
      <c r="KOE49" s="950"/>
      <c r="KOF49" s="950"/>
      <c r="KOG49" s="950"/>
      <c r="KOH49" s="950"/>
      <c r="KOI49" s="950"/>
      <c r="KOJ49" s="950"/>
      <c r="KOK49" s="950"/>
      <c r="KOL49" s="950"/>
      <c r="KOM49" s="950"/>
      <c r="KON49" s="950"/>
      <c r="KOO49" s="950"/>
      <c r="KOP49" s="950"/>
      <c r="KOQ49" s="950"/>
      <c r="KOR49" s="950"/>
      <c r="KOS49" s="950"/>
      <c r="KOT49" s="950"/>
      <c r="KOU49" s="950"/>
      <c r="KOV49" s="950"/>
      <c r="KOW49" s="950"/>
      <c r="KOX49" s="950"/>
      <c r="KOY49" s="950"/>
      <c r="KOZ49" s="950"/>
      <c r="KPA49" s="950"/>
      <c r="KPB49" s="950"/>
      <c r="KPC49" s="950"/>
      <c r="KPD49" s="950"/>
      <c r="KPE49" s="950"/>
      <c r="KPF49" s="950"/>
      <c r="KPG49" s="950"/>
      <c r="KPH49" s="950"/>
      <c r="KPI49" s="950"/>
      <c r="KPJ49" s="950"/>
      <c r="KPK49" s="950"/>
      <c r="KPL49" s="950"/>
      <c r="KPM49" s="950"/>
      <c r="KPN49" s="950"/>
      <c r="KPO49" s="950"/>
      <c r="KPP49" s="950"/>
      <c r="KPQ49" s="950"/>
      <c r="KPR49" s="950"/>
      <c r="KPS49" s="950"/>
      <c r="KPT49" s="950"/>
      <c r="KPU49" s="950"/>
      <c r="KPV49" s="950"/>
      <c r="KPW49" s="950"/>
      <c r="KPX49" s="950"/>
      <c r="KPY49" s="950"/>
      <c r="KPZ49" s="950"/>
      <c r="KQA49" s="950"/>
      <c r="KQB49" s="950"/>
      <c r="KQC49" s="950"/>
      <c r="KQD49" s="950"/>
      <c r="KQE49" s="950"/>
      <c r="KQF49" s="950"/>
      <c r="KQG49" s="950"/>
      <c r="KQH49" s="950"/>
      <c r="KQI49" s="950"/>
      <c r="KQJ49" s="950"/>
      <c r="KQK49" s="950"/>
      <c r="KQL49" s="950"/>
      <c r="KQM49" s="950"/>
      <c r="KQN49" s="950"/>
      <c r="KQO49" s="950"/>
      <c r="KQP49" s="950"/>
      <c r="KQQ49" s="950"/>
      <c r="KQR49" s="950"/>
      <c r="KQS49" s="950"/>
      <c r="KQT49" s="950"/>
      <c r="KQU49" s="950"/>
      <c r="KQV49" s="950"/>
      <c r="KQW49" s="950"/>
      <c r="KQX49" s="950"/>
      <c r="KQY49" s="950"/>
      <c r="KQZ49" s="950"/>
      <c r="KRA49" s="950"/>
      <c r="KRB49" s="950"/>
      <c r="KRC49" s="950"/>
      <c r="KRD49" s="950"/>
      <c r="KRE49" s="950"/>
      <c r="KRF49" s="950"/>
      <c r="KRG49" s="950"/>
      <c r="KRH49" s="950"/>
      <c r="KRI49" s="950"/>
      <c r="KRJ49" s="950"/>
      <c r="KRK49" s="950"/>
      <c r="KRL49" s="950"/>
      <c r="KRM49" s="950"/>
      <c r="KRN49" s="950"/>
      <c r="KRO49" s="950"/>
      <c r="KRP49" s="950"/>
      <c r="KRQ49" s="950"/>
      <c r="KRR49" s="950"/>
      <c r="KRS49" s="950"/>
      <c r="KRT49" s="950"/>
      <c r="KRU49" s="950"/>
      <c r="KRV49" s="950"/>
      <c r="KRW49" s="950"/>
      <c r="KRX49" s="950"/>
      <c r="KRY49" s="950"/>
      <c r="KRZ49" s="950"/>
      <c r="KSA49" s="950"/>
      <c r="KSB49" s="950"/>
      <c r="KSC49" s="950"/>
      <c r="KSD49" s="950"/>
      <c r="KSE49" s="950"/>
      <c r="KSF49" s="950"/>
      <c r="KSG49" s="950"/>
      <c r="KSH49" s="950"/>
      <c r="KSI49" s="950"/>
      <c r="KSJ49" s="950"/>
      <c r="KSK49" s="950"/>
      <c r="KSL49" s="950"/>
      <c r="KSM49" s="950"/>
      <c r="KSN49" s="950"/>
      <c r="KSO49" s="950"/>
      <c r="KSP49" s="950"/>
      <c r="KSQ49" s="950"/>
      <c r="KSR49" s="950"/>
      <c r="KSS49" s="950"/>
      <c r="KST49" s="950"/>
      <c r="KSU49" s="950"/>
      <c r="KSV49" s="950"/>
      <c r="KSW49" s="950"/>
      <c r="KSX49" s="950"/>
      <c r="KSY49" s="950"/>
      <c r="KSZ49" s="950"/>
      <c r="KTA49" s="950"/>
      <c r="KTB49" s="950"/>
      <c r="KTC49" s="950"/>
      <c r="KTD49" s="950"/>
      <c r="KTE49" s="950"/>
      <c r="KTF49" s="950"/>
      <c r="KTG49" s="950"/>
      <c r="KTH49" s="950"/>
      <c r="KTI49" s="950"/>
      <c r="KTJ49" s="950"/>
      <c r="KTK49" s="950"/>
      <c r="KTL49" s="950"/>
      <c r="KTM49" s="950"/>
      <c r="KTN49" s="950"/>
      <c r="KTO49" s="950"/>
      <c r="KTP49" s="950"/>
      <c r="KTQ49" s="950"/>
      <c r="KTR49" s="950"/>
      <c r="KTS49" s="950"/>
      <c r="KTT49" s="950"/>
      <c r="KTU49" s="950"/>
      <c r="KTV49" s="950"/>
      <c r="KTW49" s="950"/>
      <c r="KTX49" s="950"/>
      <c r="KTY49" s="950"/>
      <c r="KTZ49" s="950"/>
      <c r="KUA49" s="950"/>
      <c r="KUB49" s="950"/>
      <c r="KUC49" s="950"/>
      <c r="KUD49" s="950"/>
      <c r="KUE49" s="950"/>
      <c r="KUF49" s="950"/>
      <c r="KUG49" s="950"/>
      <c r="KUH49" s="950"/>
      <c r="KUI49" s="950"/>
      <c r="KUJ49" s="950"/>
      <c r="KUK49" s="950"/>
      <c r="KUL49" s="950"/>
      <c r="KUM49" s="950"/>
      <c r="KUN49" s="950"/>
      <c r="KUO49" s="950"/>
      <c r="KUP49" s="950"/>
      <c r="KUQ49" s="950"/>
      <c r="KUR49" s="950"/>
      <c r="KUS49" s="950"/>
      <c r="KUT49" s="950"/>
      <c r="KUU49" s="950"/>
      <c r="KUV49" s="950"/>
      <c r="KUW49" s="950"/>
      <c r="KUX49" s="950"/>
      <c r="KUY49" s="950"/>
      <c r="KUZ49" s="950"/>
      <c r="KVA49" s="950"/>
      <c r="KVB49" s="950"/>
      <c r="KVC49" s="950"/>
      <c r="KVD49" s="950"/>
      <c r="KVE49" s="950"/>
      <c r="KVF49" s="950"/>
      <c r="KVG49" s="950"/>
      <c r="KVH49" s="950"/>
      <c r="KVI49" s="950"/>
      <c r="KVJ49" s="950"/>
      <c r="KVK49" s="950"/>
      <c r="KVL49" s="950"/>
      <c r="KVM49" s="950"/>
      <c r="KVN49" s="950"/>
      <c r="KVO49" s="950"/>
      <c r="KVP49" s="950"/>
      <c r="KVQ49" s="950"/>
      <c r="KVR49" s="950"/>
      <c r="KVS49" s="950"/>
      <c r="KVT49" s="950"/>
      <c r="KVU49" s="950"/>
      <c r="KVV49" s="950"/>
      <c r="KVW49" s="950"/>
      <c r="KVX49" s="950"/>
      <c r="KVY49" s="950"/>
      <c r="KVZ49" s="950"/>
      <c r="KWA49" s="950"/>
      <c r="KWB49" s="950"/>
      <c r="KWC49" s="950"/>
      <c r="KWD49" s="950"/>
      <c r="KWE49" s="950"/>
      <c r="KWF49" s="950"/>
      <c r="KWG49" s="950"/>
      <c r="KWH49" s="950"/>
      <c r="KWI49" s="950"/>
      <c r="KWJ49" s="950"/>
      <c r="KWK49" s="950"/>
      <c r="KWL49" s="950"/>
      <c r="KWM49" s="950"/>
      <c r="KWN49" s="950"/>
      <c r="KWO49" s="950"/>
      <c r="KWP49" s="950"/>
      <c r="KWQ49" s="950"/>
      <c r="KWR49" s="950"/>
      <c r="KWS49" s="950"/>
      <c r="KWT49" s="950"/>
      <c r="KWU49" s="950"/>
      <c r="KWV49" s="950"/>
      <c r="KWW49" s="950"/>
      <c r="KWX49" s="950"/>
      <c r="KWY49" s="950"/>
      <c r="KWZ49" s="950"/>
      <c r="KXA49" s="950"/>
      <c r="KXB49" s="950"/>
      <c r="KXC49" s="950"/>
      <c r="KXD49" s="950"/>
      <c r="KXE49" s="950"/>
      <c r="KXF49" s="950"/>
      <c r="KXG49" s="950"/>
      <c r="KXH49" s="950"/>
      <c r="KXI49" s="950"/>
      <c r="KXJ49" s="950"/>
      <c r="KXK49" s="950"/>
      <c r="KXL49" s="950"/>
      <c r="KXM49" s="950"/>
      <c r="KXN49" s="950"/>
      <c r="KXO49" s="950"/>
      <c r="KXP49" s="950"/>
      <c r="KXQ49" s="950"/>
      <c r="KXR49" s="950"/>
      <c r="KXS49" s="950"/>
      <c r="KXT49" s="950"/>
      <c r="KXU49" s="950"/>
      <c r="KXV49" s="950"/>
      <c r="KXW49" s="950"/>
      <c r="KXX49" s="950"/>
      <c r="KXY49" s="950"/>
      <c r="KXZ49" s="950"/>
      <c r="KYA49" s="950"/>
      <c r="KYB49" s="950"/>
      <c r="KYC49" s="950"/>
      <c r="KYD49" s="950"/>
      <c r="KYE49" s="950"/>
      <c r="KYF49" s="950"/>
      <c r="KYG49" s="950"/>
      <c r="KYH49" s="950"/>
      <c r="KYI49" s="950"/>
      <c r="KYJ49" s="950"/>
      <c r="KYK49" s="950"/>
      <c r="KYL49" s="950"/>
      <c r="KYM49" s="950"/>
      <c r="KYN49" s="950"/>
      <c r="KYO49" s="950"/>
      <c r="KYP49" s="950"/>
      <c r="KYQ49" s="950"/>
      <c r="KYR49" s="950"/>
      <c r="KYS49" s="950"/>
      <c r="KYT49" s="950"/>
      <c r="KYU49" s="950"/>
      <c r="KYV49" s="950"/>
      <c r="KYW49" s="950"/>
      <c r="KYX49" s="950"/>
      <c r="KYY49" s="950"/>
      <c r="KYZ49" s="950"/>
      <c r="KZA49" s="950"/>
      <c r="KZB49" s="950"/>
      <c r="KZC49" s="950"/>
      <c r="KZD49" s="950"/>
      <c r="KZE49" s="950"/>
      <c r="KZF49" s="950"/>
      <c r="KZG49" s="950"/>
      <c r="KZH49" s="950"/>
      <c r="KZI49" s="950"/>
      <c r="KZJ49" s="950"/>
      <c r="KZK49" s="950"/>
      <c r="KZL49" s="950"/>
      <c r="KZM49" s="950"/>
      <c r="KZN49" s="950"/>
      <c r="KZO49" s="950"/>
      <c r="KZP49" s="950"/>
      <c r="KZQ49" s="950"/>
      <c r="KZR49" s="950"/>
      <c r="KZS49" s="950"/>
      <c r="KZT49" s="950"/>
      <c r="KZU49" s="950"/>
      <c r="KZV49" s="950"/>
      <c r="KZW49" s="950"/>
      <c r="KZX49" s="950"/>
      <c r="KZY49" s="950"/>
      <c r="KZZ49" s="950"/>
      <c r="LAA49" s="950"/>
      <c r="LAB49" s="950"/>
      <c r="LAC49" s="950"/>
      <c r="LAD49" s="950"/>
      <c r="LAE49" s="950"/>
      <c r="LAF49" s="950"/>
      <c r="LAG49" s="950"/>
      <c r="LAH49" s="950"/>
      <c r="LAI49" s="950"/>
      <c r="LAJ49" s="950"/>
      <c r="LAK49" s="950"/>
      <c r="LAL49" s="950"/>
      <c r="LAM49" s="950"/>
      <c r="LAN49" s="950"/>
      <c r="LAO49" s="950"/>
      <c r="LAP49" s="950"/>
      <c r="LAQ49" s="950"/>
      <c r="LAR49" s="950"/>
      <c r="LAS49" s="950"/>
      <c r="LAT49" s="950"/>
      <c r="LAU49" s="950"/>
      <c r="LAV49" s="950"/>
      <c r="LAW49" s="950"/>
      <c r="LAX49" s="950"/>
      <c r="LAY49" s="950"/>
      <c r="LAZ49" s="950"/>
      <c r="LBA49" s="950"/>
      <c r="LBB49" s="950"/>
      <c r="LBC49" s="950"/>
      <c r="LBD49" s="950"/>
      <c r="LBE49" s="950"/>
      <c r="LBF49" s="950"/>
      <c r="LBG49" s="950"/>
      <c r="LBH49" s="950"/>
      <c r="LBI49" s="950"/>
      <c r="LBJ49" s="950"/>
      <c r="LBK49" s="950"/>
      <c r="LBL49" s="950"/>
      <c r="LBM49" s="950"/>
      <c r="LBN49" s="950"/>
      <c r="LBO49" s="950"/>
      <c r="LBP49" s="950"/>
      <c r="LBQ49" s="950"/>
      <c r="LBR49" s="950"/>
      <c r="LBS49" s="950"/>
      <c r="LBT49" s="950"/>
      <c r="LBU49" s="950"/>
      <c r="LBV49" s="950"/>
      <c r="LBW49" s="950"/>
      <c r="LBX49" s="950"/>
      <c r="LBY49" s="950"/>
      <c r="LBZ49" s="950"/>
      <c r="LCA49" s="950"/>
      <c r="LCB49" s="950"/>
      <c r="LCC49" s="950"/>
      <c r="LCD49" s="950"/>
      <c r="LCE49" s="950"/>
      <c r="LCF49" s="950"/>
      <c r="LCG49" s="950"/>
      <c r="LCH49" s="950"/>
      <c r="LCI49" s="950"/>
      <c r="LCJ49" s="950"/>
      <c r="LCK49" s="950"/>
      <c r="LCL49" s="950"/>
      <c r="LCM49" s="950"/>
      <c r="LCN49" s="950"/>
      <c r="LCO49" s="950"/>
      <c r="LCP49" s="950"/>
      <c r="LCQ49" s="950"/>
      <c r="LCR49" s="950"/>
      <c r="LCS49" s="950"/>
      <c r="LCT49" s="950"/>
      <c r="LCU49" s="950"/>
      <c r="LCV49" s="950"/>
      <c r="LCW49" s="950"/>
      <c r="LCX49" s="950"/>
      <c r="LCY49" s="950"/>
      <c r="LCZ49" s="950"/>
      <c r="LDA49" s="950"/>
      <c r="LDB49" s="950"/>
      <c r="LDC49" s="950"/>
      <c r="LDD49" s="950"/>
      <c r="LDE49" s="950"/>
      <c r="LDF49" s="950"/>
      <c r="LDG49" s="950"/>
      <c r="LDH49" s="950"/>
      <c r="LDI49" s="950"/>
      <c r="LDJ49" s="950"/>
      <c r="LDK49" s="950"/>
      <c r="LDL49" s="950"/>
      <c r="LDM49" s="950"/>
      <c r="LDN49" s="950"/>
      <c r="LDO49" s="950"/>
      <c r="LDP49" s="950"/>
      <c r="LDQ49" s="950"/>
      <c r="LDR49" s="950"/>
      <c r="LDS49" s="950"/>
      <c r="LDT49" s="950"/>
      <c r="LDU49" s="950"/>
      <c r="LDV49" s="950"/>
      <c r="LDW49" s="950"/>
      <c r="LDX49" s="950"/>
      <c r="LDY49" s="950"/>
      <c r="LDZ49" s="950"/>
      <c r="LEA49" s="950"/>
      <c r="LEB49" s="950"/>
      <c r="LEC49" s="950"/>
      <c r="LED49" s="950"/>
      <c r="LEE49" s="950"/>
      <c r="LEF49" s="950"/>
      <c r="LEG49" s="950"/>
      <c r="LEH49" s="950"/>
      <c r="LEI49" s="950"/>
      <c r="LEJ49" s="950"/>
      <c r="LEK49" s="950"/>
      <c r="LEL49" s="950"/>
      <c r="LEM49" s="950"/>
      <c r="LEN49" s="950"/>
      <c r="LEO49" s="950"/>
      <c r="LEP49" s="950"/>
      <c r="LEQ49" s="950"/>
      <c r="LER49" s="950"/>
      <c r="LES49" s="950"/>
      <c r="LET49" s="950"/>
      <c r="LEU49" s="950"/>
      <c r="LEV49" s="950"/>
      <c r="LEW49" s="950"/>
      <c r="LEX49" s="950"/>
      <c r="LEY49" s="950"/>
      <c r="LEZ49" s="950"/>
      <c r="LFA49" s="950"/>
      <c r="LFB49" s="950"/>
      <c r="LFC49" s="950"/>
      <c r="LFD49" s="950"/>
      <c r="LFE49" s="950"/>
      <c r="LFF49" s="950"/>
      <c r="LFG49" s="950"/>
      <c r="LFH49" s="950"/>
      <c r="LFI49" s="950"/>
      <c r="LFJ49" s="950"/>
      <c r="LFK49" s="950"/>
      <c r="LFL49" s="950"/>
      <c r="LFM49" s="950"/>
      <c r="LFN49" s="950"/>
      <c r="LFO49" s="950"/>
      <c r="LFP49" s="950"/>
      <c r="LFQ49" s="950"/>
      <c r="LFR49" s="950"/>
      <c r="LFS49" s="950"/>
      <c r="LFT49" s="950"/>
      <c r="LFU49" s="950"/>
      <c r="LFV49" s="950"/>
      <c r="LFW49" s="950"/>
      <c r="LFX49" s="950"/>
      <c r="LFY49" s="950"/>
      <c r="LFZ49" s="950"/>
      <c r="LGA49" s="950"/>
      <c r="LGB49" s="950"/>
      <c r="LGC49" s="950"/>
      <c r="LGD49" s="950"/>
      <c r="LGE49" s="950"/>
      <c r="LGF49" s="950"/>
      <c r="LGG49" s="950"/>
      <c r="LGH49" s="950"/>
      <c r="LGI49" s="950"/>
      <c r="LGJ49" s="950"/>
      <c r="LGK49" s="950"/>
      <c r="LGL49" s="950"/>
      <c r="LGM49" s="950"/>
      <c r="LGN49" s="950"/>
      <c r="LGO49" s="950"/>
      <c r="LGP49" s="950"/>
      <c r="LGQ49" s="950"/>
      <c r="LGR49" s="950"/>
      <c r="LGS49" s="950"/>
      <c r="LGT49" s="950"/>
      <c r="LGU49" s="950"/>
      <c r="LGV49" s="950"/>
      <c r="LGW49" s="950"/>
      <c r="LGX49" s="950"/>
      <c r="LGY49" s="950"/>
      <c r="LGZ49" s="950"/>
      <c r="LHA49" s="950"/>
      <c r="LHB49" s="950"/>
      <c r="LHC49" s="950"/>
      <c r="LHD49" s="950"/>
      <c r="LHE49" s="950"/>
      <c r="LHF49" s="950"/>
      <c r="LHG49" s="950"/>
      <c r="LHH49" s="950"/>
      <c r="LHI49" s="950"/>
      <c r="LHJ49" s="950"/>
      <c r="LHK49" s="950"/>
      <c r="LHL49" s="950"/>
      <c r="LHM49" s="950"/>
      <c r="LHN49" s="950"/>
      <c r="LHO49" s="950"/>
      <c r="LHP49" s="950"/>
      <c r="LHQ49" s="950"/>
      <c r="LHR49" s="950"/>
      <c r="LHS49" s="950"/>
      <c r="LHT49" s="950"/>
      <c r="LHU49" s="950"/>
      <c r="LHV49" s="950"/>
      <c r="LHW49" s="950"/>
      <c r="LHX49" s="950"/>
      <c r="LHY49" s="950"/>
      <c r="LHZ49" s="950"/>
      <c r="LIA49" s="950"/>
      <c r="LIB49" s="950"/>
      <c r="LIC49" s="950"/>
      <c r="LID49" s="950"/>
      <c r="LIE49" s="950"/>
      <c r="LIF49" s="950"/>
      <c r="LIG49" s="950"/>
      <c r="LIH49" s="950"/>
      <c r="LII49" s="950"/>
      <c r="LIJ49" s="950"/>
      <c r="LIK49" s="950"/>
      <c r="LIL49" s="950"/>
      <c r="LIM49" s="950"/>
      <c r="LIN49" s="950"/>
      <c r="LIO49" s="950"/>
      <c r="LIP49" s="950"/>
      <c r="LIQ49" s="950"/>
      <c r="LIR49" s="950"/>
      <c r="LIS49" s="950"/>
      <c r="LIT49" s="950"/>
      <c r="LIU49" s="950"/>
      <c r="LIV49" s="950"/>
      <c r="LIW49" s="950"/>
      <c r="LIX49" s="950"/>
      <c r="LIY49" s="950"/>
      <c r="LIZ49" s="950"/>
      <c r="LJA49" s="950"/>
      <c r="LJB49" s="950"/>
      <c r="LJC49" s="950"/>
      <c r="LJD49" s="950"/>
      <c r="LJE49" s="950"/>
      <c r="LJF49" s="950"/>
      <c r="LJG49" s="950"/>
      <c r="LJH49" s="950"/>
      <c r="LJI49" s="950"/>
      <c r="LJJ49" s="950"/>
      <c r="LJK49" s="950"/>
      <c r="LJL49" s="950"/>
      <c r="LJM49" s="950"/>
      <c r="LJN49" s="950"/>
      <c r="LJO49" s="950"/>
      <c r="LJP49" s="950"/>
      <c r="LJQ49" s="950"/>
      <c r="LJR49" s="950"/>
      <c r="LJS49" s="950"/>
      <c r="LJT49" s="950"/>
      <c r="LJU49" s="950"/>
      <c r="LJV49" s="950"/>
      <c r="LJW49" s="950"/>
      <c r="LJX49" s="950"/>
      <c r="LJY49" s="950"/>
      <c r="LJZ49" s="950"/>
      <c r="LKA49" s="950"/>
      <c r="LKB49" s="950"/>
      <c r="LKC49" s="950"/>
      <c r="LKD49" s="950"/>
      <c r="LKE49" s="950"/>
      <c r="LKF49" s="950"/>
      <c r="LKG49" s="950"/>
      <c r="LKH49" s="950"/>
      <c r="LKI49" s="950"/>
      <c r="LKJ49" s="950"/>
      <c r="LKK49" s="950"/>
      <c r="LKL49" s="950"/>
      <c r="LKM49" s="950"/>
      <c r="LKN49" s="950"/>
      <c r="LKO49" s="950"/>
      <c r="LKP49" s="950"/>
      <c r="LKQ49" s="950"/>
      <c r="LKR49" s="950"/>
      <c r="LKS49" s="950"/>
      <c r="LKT49" s="950"/>
      <c r="LKU49" s="950"/>
      <c r="LKV49" s="950"/>
      <c r="LKW49" s="950"/>
      <c r="LKX49" s="950"/>
      <c r="LKY49" s="950"/>
      <c r="LKZ49" s="950"/>
      <c r="LLA49" s="950"/>
      <c r="LLB49" s="950"/>
      <c r="LLC49" s="950"/>
      <c r="LLD49" s="950"/>
      <c r="LLE49" s="950"/>
      <c r="LLF49" s="950"/>
      <c r="LLG49" s="950"/>
      <c r="LLH49" s="950"/>
      <c r="LLI49" s="950"/>
      <c r="LLJ49" s="950"/>
      <c r="LLK49" s="950"/>
      <c r="LLL49" s="950"/>
      <c r="LLM49" s="950"/>
      <c r="LLN49" s="950"/>
      <c r="LLO49" s="950"/>
      <c r="LLP49" s="950"/>
      <c r="LLQ49" s="950"/>
      <c r="LLR49" s="950"/>
      <c r="LLS49" s="950"/>
      <c r="LLT49" s="950"/>
      <c r="LLU49" s="950"/>
      <c r="LLV49" s="950"/>
      <c r="LLW49" s="950"/>
      <c r="LLX49" s="950"/>
      <c r="LLY49" s="950"/>
      <c r="LLZ49" s="950"/>
      <c r="LMA49" s="950"/>
      <c r="LMB49" s="950"/>
      <c r="LMC49" s="950"/>
      <c r="LMD49" s="950"/>
      <c r="LME49" s="950"/>
      <c r="LMF49" s="950"/>
      <c r="LMG49" s="950"/>
      <c r="LMH49" s="950"/>
      <c r="LMI49" s="950"/>
      <c r="LMJ49" s="950"/>
      <c r="LMK49" s="950"/>
      <c r="LML49" s="950"/>
      <c r="LMM49" s="950"/>
      <c r="LMN49" s="950"/>
      <c r="LMO49" s="950"/>
      <c r="LMP49" s="950"/>
      <c r="LMQ49" s="950"/>
      <c r="LMR49" s="950"/>
      <c r="LMS49" s="950"/>
      <c r="LMT49" s="950"/>
      <c r="LMU49" s="950"/>
      <c r="LMV49" s="950"/>
      <c r="LMW49" s="950"/>
      <c r="LMX49" s="950"/>
      <c r="LMY49" s="950"/>
      <c r="LMZ49" s="950"/>
      <c r="LNA49" s="950"/>
      <c r="LNB49" s="950"/>
      <c r="LNC49" s="950"/>
      <c r="LND49" s="950"/>
      <c r="LNE49" s="950"/>
      <c r="LNF49" s="950"/>
      <c r="LNG49" s="950"/>
      <c r="LNH49" s="950"/>
      <c r="LNI49" s="950"/>
      <c r="LNJ49" s="950"/>
      <c r="LNK49" s="950"/>
      <c r="LNL49" s="950"/>
      <c r="LNM49" s="950"/>
      <c r="LNN49" s="950"/>
      <c r="LNO49" s="950"/>
      <c r="LNP49" s="950"/>
      <c r="LNQ49" s="950"/>
      <c r="LNR49" s="950"/>
      <c r="LNS49" s="950"/>
      <c r="LNT49" s="950"/>
      <c r="LNU49" s="950"/>
      <c r="LNV49" s="950"/>
      <c r="LNW49" s="950"/>
      <c r="LNX49" s="950"/>
      <c r="LNY49" s="950"/>
      <c r="LNZ49" s="950"/>
      <c r="LOA49" s="950"/>
      <c r="LOB49" s="950"/>
      <c r="LOC49" s="950"/>
      <c r="LOD49" s="950"/>
      <c r="LOE49" s="950"/>
      <c r="LOF49" s="950"/>
      <c r="LOG49" s="950"/>
      <c r="LOH49" s="950"/>
      <c r="LOI49" s="950"/>
      <c r="LOJ49" s="950"/>
      <c r="LOK49" s="950"/>
      <c r="LOL49" s="950"/>
      <c r="LOM49" s="950"/>
      <c r="LON49" s="950"/>
      <c r="LOO49" s="950"/>
      <c r="LOP49" s="950"/>
      <c r="LOQ49" s="950"/>
      <c r="LOR49" s="950"/>
      <c r="LOS49" s="950"/>
      <c r="LOT49" s="950"/>
      <c r="LOU49" s="950"/>
      <c r="LOV49" s="950"/>
      <c r="LOW49" s="950"/>
      <c r="LOX49" s="950"/>
      <c r="LOY49" s="950"/>
      <c r="LOZ49" s="950"/>
      <c r="LPA49" s="950"/>
      <c r="LPB49" s="950"/>
      <c r="LPC49" s="950"/>
      <c r="LPD49" s="950"/>
      <c r="LPE49" s="950"/>
      <c r="LPF49" s="950"/>
      <c r="LPG49" s="950"/>
      <c r="LPH49" s="950"/>
      <c r="LPI49" s="950"/>
      <c r="LPJ49" s="950"/>
      <c r="LPK49" s="950"/>
      <c r="LPL49" s="950"/>
      <c r="LPM49" s="950"/>
      <c r="LPN49" s="950"/>
      <c r="LPO49" s="950"/>
      <c r="LPP49" s="950"/>
      <c r="LPQ49" s="950"/>
      <c r="LPR49" s="950"/>
      <c r="LPS49" s="950"/>
      <c r="LPT49" s="950"/>
      <c r="LPU49" s="950"/>
      <c r="LPV49" s="950"/>
      <c r="LPW49" s="950"/>
      <c r="LPX49" s="950"/>
      <c r="LPY49" s="950"/>
      <c r="LPZ49" s="950"/>
      <c r="LQA49" s="950"/>
      <c r="LQB49" s="950"/>
      <c r="LQC49" s="950"/>
      <c r="LQD49" s="950"/>
      <c r="LQE49" s="950"/>
      <c r="LQF49" s="950"/>
      <c r="LQG49" s="950"/>
      <c r="LQH49" s="950"/>
      <c r="LQI49" s="950"/>
      <c r="LQJ49" s="950"/>
      <c r="LQK49" s="950"/>
      <c r="LQL49" s="950"/>
      <c r="LQM49" s="950"/>
      <c r="LQN49" s="950"/>
      <c r="LQO49" s="950"/>
      <c r="LQP49" s="950"/>
      <c r="LQQ49" s="950"/>
      <c r="LQR49" s="950"/>
      <c r="LQS49" s="950"/>
      <c r="LQT49" s="950"/>
      <c r="LQU49" s="950"/>
      <c r="LQV49" s="950"/>
      <c r="LQW49" s="950"/>
      <c r="LQX49" s="950"/>
      <c r="LQY49" s="950"/>
      <c r="LQZ49" s="950"/>
      <c r="LRA49" s="950"/>
      <c r="LRB49" s="950"/>
      <c r="LRC49" s="950"/>
      <c r="LRD49" s="950"/>
      <c r="LRE49" s="950"/>
      <c r="LRF49" s="950"/>
      <c r="LRG49" s="950"/>
      <c r="LRH49" s="950"/>
      <c r="LRI49" s="950"/>
      <c r="LRJ49" s="950"/>
      <c r="LRK49" s="950"/>
      <c r="LRL49" s="950"/>
      <c r="LRM49" s="950"/>
      <c r="LRN49" s="950"/>
      <c r="LRO49" s="950"/>
      <c r="LRP49" s="950"/>
      <c r="LRQ49" s="950"/>
      <c r="LRR49" s="950"/>
      <c r="LRS49" s="950"/>
      <c r="LRT49" s="950"/>
      <c r="LRU49" s="950"/>
      <c r="LRV49" s="950"/>
      <c r="LRW49" s="950"/>
      <c r="LRX49" s="950"/>
      <c r="LRY49" s="950"/>
      <c r="LRZ49" s="950"/>
      <c r="LSA49" s="950"/>
      <c r="LSB49" s="950"/>
      <c r="LSC49" s="950"/>
      <c r="LSD49" s="950"/>
      <c r="LSE49" s="950"/>
      <c r="LSF49" s="950"/>
      <c r="LSG49" s="950"/>
      <c r="LSH49" s="950"/>
      <c r="LSI49" s="950"/>
      <c r="LSJ49" s="950"/>
      <c r="LSK49" s="950"/>
      <c r="LSL49" s="950"/>
      <c r="LSM49" s="950"/>
      <c r="LSN49" s="950"/>
      <c r="LSO49" s="950"/>
      <c r="LSP49" s="950"/>
      <c r="LSQ49" s="950"/>
      <c r="LSR49" s="950"/>
      <c r="LSS49" s="950"/>
      <c r="LST49" s="950"/>
      <c r="LSU49" s="950"/>
      <c r="LSV49" s="950"/>
      <c r="LSW49" s="950"/>
      <c r="LSX49" s="950"/>
      <c r="LSY49" s="950"/>
      <c r="LSZ49" s="950"/>
      <c r="LTA49" s="950"/>
      <c r="LTB49" s="950"/>
      <c r="LTC49" s="950"/>
      <c r="LTD49" s="950"/>
      <c r="LTE49" s="950"/>
      <c r="LTF49" s="950"/>
      <c r="LTG49" s="950"/>
      <c r="LTH49" s="950"/>
      <c r="LTI49" s="950"/>
      <c r="LTJ49" s="950"/>
      <c r="LTK49" s="950"/>
      <c r="LTL49" s="950"/>
      <c r="LTM49" s="950"/>
      <c r="LTN49" s="950"/>
      <c r="LTO49" s="950"/>
      <c r="LTP49" s="950"/>
      <c r="LTQ49" s="950"/>
      <c r="LTR49" s="950"/>
      <c r="LTS49" s="950"/>
      <c r="LTT49" s="950"/>
      <c r="LTU49" s="950"/>
      <c r="LTV49" s="950"/>
      <c r="LTW49" s="950"/>
      <c r="LTX49" s="950"/>
      <c r="LTY49" s="950"/>
      <c r="LTZ49" s="950"/>
      <c r="LUA49" s="950"/>
      <c r="LUB49" s="950"/>
      <c r="LUC49" s="950"/>
      <c r="LUD49" s="950"/>
      <c r="LUE49" s="950"/>
      <c r="LUF49" s="950"/>
      <c r="LUG49" s="950"/>
      <c r="LUH49" s="950"/>
      <c r="LUI49" s="950"/>
      <c r="LUJ49" s="950"/>
      <c r="LUK49" s="950"/>
      <c r="LUL49" s="950"/>
      <c r="LUM49" s="950"/>
      <c r="LUN49" s="950"/>
      <c r="LUO49" s="950"/>
      <c r="LUP49" s="950"/>
      <c r="LUQ49" s="950"/>
      <c r="LUR49" s="950"/>
      <c r="LUS49" s="950"/>
      <c r="LUT49" s="950"/>
      <c r="LUU49" s="950"/>
      <c r="LUV49" s="950"/>
      <c r="LUW49" s="950"/>
      <c r="LUX49" s="950"/>
      <c r="LUY49" s="950"/>
      <c r="LUZ49" s="950"/>
      <c r="LVA49" s="950"/>
      <c r="LVB49" s="950"/>
      <c r="LVC49" s="950"/>
      <c r="LVD49" s="950"/>
      <c r="LVE49" s="950"/>
      <c r="LVF49" s="950"/>
      <c r="LVG49" s="950"/>
      <c r="LVH49" s="950"/>
      <c r="LVI49" s="950"/>
      <c r="LVJ49" s="950"/>
      <c r="LVK49" s="950"/>
      <c r="LVL49" s="950"/>
      <c r="LVM49" s="950"/>
      <c r="LVN49" s="950"/>
      <c r="LVO49" s="950"/>
      <c r="LVP49" s="950"/>
      <c r="LVQ49" s="950"/>
      <c r="LVR49" s="950"/>
      <c r="LVS49" s="950"/>
      <c r="LVT49" s="950"/>
      <c r="LVU49" s="950"/>
      <c r="LVV49" s="950"/>
      <c r="LVW49" s="950"/>
      <c r="LVX49" s="950"/>
      <c r="LVY49" s="950"/>
      <c r="LVZ49" s="950"/>
      <c r="LWA49" s="950"/>
      <c r="LWB49" s="950"/>
      <c r="LWC49" s="950"/>
      <c r="LWD49" s="950"/>
      <c r="LWE49" s="950"/>
      <c r="LWF49" s="950"/>
      <c r="LWG49" s="950"/>
      <c r="LWH49" s="950"/>
      <c r="LWI49" s="950"/>
      <c r="LWJ49" s="950"/>
      <c r="LWK49" s="950"/>
      <c r="LWL49" s="950"/>
      <c r="LWM49" s="950"/>
      <c r="LWN49" s="950"/>
      <c r="LWO49" s="950"/>
      <c r="LWP49" s="950"/>
      <c r="LWQ49" s="950"/>
      <c r="LWR49" s="950"/>
      <c r="LWS49" s="950"/>
      <c r="LWT49" s="950"/>
      <c r="LWU49" s="950"/>
      <c r="LWV49" s="950"/>
      <c r="LWW49" s="950"/>
      <c r="LWX49" s="950"/>
      <c r="LWY49" s="950"/>
      <c r="LWZ49" s="950"/>
      <c r="LXA49" s="950"/>
      <c r="LXB49" s="950"/>
      <c r="LXC49" s="950"/>
      <c r="LXD49" s="950"/>
      <c r="LXE49" s="950"/>
      <c r="LXF49" s="950"/>
      <c r="LXG49" s="950"/>
      <c r="LXH49" s="950"/>
      <c r="LXI49" s="950"/>
      <c r="LXJ49" s="950"/>
      <c r="LXK49" s="950"/>
      <c r="LXL49" s="950"/>
      <c r="LXM49" s="950"/>
      <c r="LXN49" s="950"/>
      <c r="LXO49" s="950"/>
      <c r="LXP49" s="950"/>
      <c r="LXQ49" s="950"/>
      <c r="LXR49" s="950"/>
      <c r="LXS49" s="950"/>
      <c r="LXT49" s="950"/>
      <c r="LXU49" s="950"/>
      <c r="LXV49" s="950"/>
      <c r="LXW49" s="950"/>
      <c r="LXX49" s="950"/>
      <c r="LXY49" s="950"/>
      <c r="LXZ49" s="950"/>
      <c r="LYA49" s="950"/>
      <c r="LYB49" s="950"/>
      <c r="LYC49" s="950"/>
      <c r="LYD49" s="950"/>
      <c r="LYE49" s="950"/>
      <c r="LYF49" s="950"/>
      <c r="LYG49" s="950"/>
      <c r="LYH49" s="950"/>
      <c r="LYI49" s="950"/>
      <c r="LYJ49" s="950"/>
      <c r="LYK49" s="950"/>
      <c r="LYL49" s="950"/>
      <c r="LYM49" s="950"/>
      <c r="LYN49" s="950"/>
      <c r="LYO49" s="950"/>
      <c r="LYP49" s="950"/>
      <c r="LYQ49" s="950"/>
      <c r="LYR49" s="950"/>
      <c r="LYS49" s="950"/>
      <c r="LYT49" s="950"/>
      <c r="LYU49" s="950"/>
      <c r="LYV49" s="950"/>
      <c r="LYW49" s="950"/>
      <c r="LYX49" s="950"/>
      <c r="LYY49" s="950"/>
      <c r="LYZ49" s="950"/>
      <c r="LZA49" s="950"/>
      <c r="LZB49" s="950"/>
      <c r="LZC49" s="950"/>
      <c r="LZD49" s="950"/>
      <c r="LZE49" s="950"/>
      <c r="LZF49" s="950"/>
      <c r="LZG49" s="950"/>
      <c r="LZH49" s="950"/>
      <c r="LZI49" s="950"/>
      <c r="LZJ49" s="950"/>
      <c r="LZK49" s="950"/>
      <c r="LZL49" s="950"/>
      <c r="LZM49" s="950"/>
      <c r="LZN49" s="950"/>
      <c r="LZO49" s="950"/>
      <c r="LZP49" s="950"/>
      <c r="LZQ49" s="950"/>
      <c r="LZR49" s="950"/>
      <c r="LZS49" s="950"/>
      <c r="LZT49" s="950"/>
      <c r="LZU49" s="950"/>
      <c r="LZV49" s="950"/>
      <c r="LZW49" s="950"/>
      <c r="LZX49" s="950"/>
      <c r="LZY49" s="950"/>
      <c r="LZZ49" s="950"/>
      <c r="MAA49" s="950"/>
      <c r="MAB49" s="950"/>
      <c r="MAC49" s="950"/>
      <c r="MAD49" s="950"/>
      <c r="MAE49" s="950"/>
      <c r="MAF49" s="950"/>
      <c r="MAG49" s="950"/>
      <c r="MAH49" s="950"/>
      <c r="MAI49" s="950"/>
      <c r="MAJ49" s="950"/>
      <c r="MAK49" s="950"/>
      <c r="MAL49" s="950"/>
      <c r="MAM49" s="950"/>
      <c r="MAN49" s="950"/>
      <c r="MAO49" s="950"/>
      <c r="MAP49" s="950"/>
      <c r="MAQ49" s="950"/>
      <c r="MAR49" s="950"/>
      <c r="MAS49" s="950"/>
      <c r="MAT49" s="950"/>
      <c r="MAU49" s="950"/>
      <c r="MAV49" s="950"/>
      <c r="MAW49" s="950"/>
      <c r="MAX49" s="950"/>
      <c r="MAY49" s="950"/>
      <c r="MAZ49" s="950"/>
      <c r="MBA49" s="950"/>
      <c r="MBB49" s="950"/>
      <c r="MBC49" s="950"/>
      <c r="MBD49" s="950"/>
      <c r="MBE49" s="950"/>
      <c r="MBF49" s="950"/>
      <c r="MBG49" s="950"/>
      <c r="MBH49" s="950"/>
      <c r="MBI49" s="950"/>
      <c r="MBJ49" s="950"/>
      <c r="MBK49" s="950"/>
      <c r="MBL49" s="950"/>
      <c r="MBM49" s="950"/>
      <c r="MBN49" s="950"/>
      <c r="MBO49" s="950"/>
      <c r="MBP49" s="950"/>
      <c r="MBQ49" s="950"/>
      <c r="MBR49" s="950"/>
      <c r="MBS49" s="950"/>
      <c r="MBT49" s="950"/>
      <c r="MBU49" s="950"/>
      <c r="MBV49" s="950"/>
      <c r="MBW49" s="950"/>
      <c r="MBX49" s="950"/>
      <c r="MBY49" s="950"/>
      <c r="MBZ49" s="950"/>
      <c r="MCA49" s="950"/>
      <c r="MCB49" s="950"/>
      <c r="MCC49" s="950"/>
      <c r="MCD49" s="950"/>
      <c r="MCE49" s="950"/>
      <c r="MCF49" s="950"/>
      <c r="MCG49" s="950"/>
      <c r="MCH49" s="950"/>
      <c r="MCI49" s="950"/>
      <c r="MCJ49" s="950"/>
      <c r="MCK49" s="950"/>
      <c r="MCL49" s="950"/>
      <c r="MCM49" s="950"/>
      <c r="MCN49" s="950"/>
      <c r="MCO49" s="950"/>
      <c r="MCP49" s="950"/>
      <c r="MCQ49" s="950"/>
      <c r="MCR49" s="950"/>
      <c r="MCS49" s="950"/>
      <c r="MCT49" s="950"/>
      <c r="MCU49" s="950"/>
      <c r="MCV49" s="950"/>
      <c r="MCW49" s="950"/>
      <c r="MCX49" s="950"/>
      <c r="MCY49" s="950"/>
      <c r="MCZ49" s="950"/>
      <c r="MDA49" s="950"/>
      <c r="MDB49" s="950"/>
      <c r="MDC49" s="950"/>
      <c r="MDD49" s="950"/>
      <c r="MDE49" s="950"/>
      <c r="MDF49" s="950"/>
      <c r="MDG49" s="950"/>
      <c r="MDH49" s="950"/>
      <c r="MDI49" s="950"/>
      <c r="MDJ49" s="950"/>
      <c r="MDK49" s="950"/>
      <c r="MDL49" s="950"/>
      <c r="MDM49" s="950"/>
      <c r="MDN49" s="950"/>
      <c r="MDO49" s="950"/>
      <c r="MDP49" s="950"/>
      <c r="MDQ49" s="950"/>
      <c r="MDR49" s="950"/>
      <c r="MDS49" s="950"/>
      <c r="MDT49" s="950"/>
      <c r="MDU49" s="950"/>
      <c r="MDV49" s="950"/>
      <c r="MDW49" s="950"/>
      <c r="MDX49" s="950"/>
      <c r="MDY49" s="950"/>
      <c r="MDZ49" s="950"/>
      <c r="MEA49" s="950"/>
      <c r="MEB49" s="950"/>
      <c r="MEC49" s="950"/>
      <c r="MED49" s="950"/>
      <c r="MEE49" s="950"/>
      <c r="MEF49" s="950"/>
      <c r="MEG49" s="950"/>
      <c r="MEH49" s="950"/>
      <c r="MEI49" s="950"/>
      <c r="MEJ49" s="950"/>
      <c r="MEK49" s="950"/>
      <c r="MEL49" s="950"/>
      <c r="MEM49" s="950"/>
      <c r="MEN49" s="950"/>
      <c r="MEO49" s="950"/>
      <c r="MEP49" s="950"/>
      <c r="MEQ49" s="950"/>
      <c r="MER49" s="950"/>
      <c r="MES49" s="950"/>
      <c r="MET49" s="950"/>
      <c r="MEU49" s="950"/>
      <c r="MEV49" s="950"/>
      <c r="MEW49" s="950"/>
      <c r="MEX49" s="950"/>
      <c r="MEY49" s="950"/>
      <c r="MEZ49" s="950"/>
      <c r="MFA49" s="950"/>
      <c r="MFB49" s="950"/>
      <c r="MFC49" s="950"/>
      <c r="MFD49" s="950"/>
      <c r="MFE49" s="950"/>
      <c r="MFF49" s="950"/>
      <c r="MFG49" s="950"/>
      <c r="MFH49" s="950"/>
      <c r="MFI49" s="950"/>
      <c r="MFJ49" s="950"/>
      <c r="MFK49" s="950"/>
      <c r="MFL49" s="950"/>
      <c r="MFM49" s="950"/>
      <c r="MFN49" s="950"/>
      <c r="MFO49" s="950"/>
      <c r="MFP49" s="950"/>
      <c r="MFQ49" s="950"/>
      <c r="MFR49" s="950"/>
      <c r="MFS49" s="950"/>
      <c r="MFT49" s="950"/>
      <c r="MFU49" s="950"/>
      <c r="MFV49" s="950"/>
      <c r="MFW49" s="950"/>
      <c r="MFX49" s="950"/>
      <c r="MFY49" s="950"/>
      <c r="MFZ49" s="950"/>
      <c r="MGA49" s="950"/>
      <c r="MGB49" s="950"/>
      <c r="MGC49" s="950"/>
      <c r="MGD49" s="950"/>
      <c r="MGE49" s="950"/>
      <c r="MGF49" s="950"/>
      <c r="MGG49" s="950"/>
      <c r="MGH49" s="950"/>
      <c r="MGI49" s="950"/>
      <c r="MGJ49" s="950"/>
      <c r="MGK49" s="950"/>
      <c r="MGL49" s="950"/>
      <c r="MGM49" s="950"/>
      <c r="MGN49" s="950"/>
      <c r="MGO49" s="950"/>
      <c r="MGP49" s="950"/>
      <c r="MGQ49" s="950"/>
      <c r="MGR49" s="950"/>
      <c r="MGS49" s="950"/>
      <c r="MGT49" s="950"/>
      <c r="MGU49" s="950"/>
      <c r="MGV49" s="950"/>
      <c r="MGW49" s="950"/>
      <c r="MGX49" s="950"/>
      <c r="MGY49" s="950"/>
      <c r="MGZ49" s="950"/>
      <c r="MHA49" s="950"/>
      <c r="MHB49" s="950"/>
      <c r="MHC49" s="950"/>
      <c r="MHD49" s="950"/>
      <c r="MHE49" s="950"/>
      <c r="MHF49" s="950"/>
      <c r="MHG49" s="950"/>
      <c r="MHH49" s="950"/>
      <c r="MHI49" s="950"/>
      <c r="MHJ49" s="950"/>
      <c r="MHK49" s="950"/>
      <c r="MHL49" s="950"/>
      <c r="MHM49" s="950"/>
      <c r="MHN49" s="950"/>
      <c r="MHO49" s="950"/>
      <c r="MHP49" s="950"/>
      <c r="MHQ49" s="950"/>
      <c r="MHR49" s="950"/>
      <c r="MHS49" s="950"/>
      <c r="MHT49" s="950"/>
      <c r="MHU49" s="950"/>
      <c r="MHV49" s="950"/>
      <c r="MHW49" s="950"/>
      <c r="MHX49" s="950"/>
      <c r="MHY49" s="950"/>
      <c r="MHZ49" s="950"/>
      <c r="MIA49" s="950"/>
      <c r="MIB49" s="950"/>
      <c r="MIC49" s="950"/>
      <c r="MID49" s="950"/>
      <c r="MIE49" s="950"/>
      <c r="MIF49" s="950"/>
      <c r="MIG49" s="950"/>
      <c r="MIH49" s="950"/>
      <c r="MII49" s="950"/>
      <c r="MIJ49" s="950"/>
      <c r="MIK49" s="950"/>
      <c r="MIL49" s="950"/>
      <c r="MIM49" s="950"/>
      <c r="MIN49" s="950"/>
      <c r="MIO49" s="950"/>
      <c r="MIP49" s="950"/>
      <c r="MIQ49" s="950"/>
      <c r="MIR49" s="950"/>
      <c r="MIS49" s="950"/>
      <c r="MIT49" s="950"/>
      <c r="MIU49" s="950"/>
      <c r="MIV49" s="950"/>
      <c r="MIW49" s="950"/>
      <c r="MIX49" s="950"/>
      <c r="MIY49" s="950"/>
      <c r="MIZ49" s="950"/>
      <c r="MJA49" s="950"/>
      <c r="MJB49" s="950"/>
      <c r="MJC49" s="950"/>
      <c r="MJD49" s="950"/>
      <c r="MJE49" s="950"/>
      <c r="MJF49" s="950"/>
      <c r="MJG49" s="950"/>
      <c r="MJH49" s="950"/>
      <c r="MJI49" s="950"/>
      <c r="MJJ49" s="950"/>
      <c r="MJK49" s="950"/>
      <c r="MJL49" s="950"/>
      <c r="MJM49" s="950"/>
      <c r="MJN49" s="950"/>
      <c r="MJO49" s="950"/>
      <c r="MJP49" s="950"/>
      <c r="MJQ49" s="950"/>
      <c r="MJR49" s="950"/>
      <c r="MJS49" s="950"/>
      <c r="MJT49" s="950"/>
      <c r="MJU49" s="950"/>
      <c r="MJV49" s="950"/>
      <c r="MJW49" s="950"/>
      <c r="MJX49" s="950"/>
      <c r="MJY49" s="950"/>
      <c r="MJZ49" s="950"/>
      <c r="MKA49" s="950"/>
      <c r="MKB49" s="950"/>
      <c r="MKC49" s="950"/>
      <c r="MKD49" s="950"/>
      <c r="MKE49" s="950"/>
      <c r="MKF49" s="950"/>
      <c r="MKG49" s="950"/>
      <c r="MKH49" s="950"/>
      <c r="MKI49" s="950"/>
      <c r="MKJ49" s="950"/>
      <c r="MKK49" s="950"/>
      <c r="MKL49" s="950"/>
      <c r="MKM49" s="950"/>
      <c r="MKN49" s="950"/>
      <c r="MKO49" s="950"/>
      <c r="MKP49" s="950"/>
      <c r="MKQ49" s="950"/>
      <c r="MKR49" s="950"/>
      <c r="MKS49" s="950"/>
      <c r="MKT49" s="950"/>
      <c r="MKU49" s="950"/>
      <c r="MKV49" s="950"/>
      <c r="MKW49" s="950"/>
      <c r="MKX49" s="950"/>
      <c r="MKY49" s="950"/>
      <c r="MKZ49" s="950"/>
      <c r="MLA49" s="950"/>
      <c r="MLB49" s="950"/>
      <c r="MLC49" s="950"/>
      <c r="MLD49" s="950"/>
      <c r="MLE49" s="950"/>
      <c r="MLF49" s="950"/>
      <c r="MLG49" s="950"/>
      <c r="MLH49" s="950"/>
      <c r="MLI49" s="950"/>
      <c r="MLJ49" s="950"/>
      <c r="MLK49" s="950"/>
      <c r="MLL49" s="950"/>
      <c r="MLM49" s="950"/>
      <c r="MLN49" s="950"/>
      <c r="MLO49" s="950"/>
      <c r="MLP49" s="950"/>
      <c r="MLQ49" s="950"/>
      <c r="MLR49" s="950"/>
      <c r="MLS49" s="950"/>
      <c r="MLT49" s="950"/>
      <c r="MLU49" s="950"/>
      <c r="MLV49" s="950"/>
      <c r="MLW49" s="950"/>
      <c r="MLX49" s="950"/>
      <c r="MLY49" s="950"/>
      <c r="MLZ49" s="950"/>
      <c r="MMA49" s="950"/>
      <c r="MMB49" s="950"/>
      <c r="MMC49" s="950"/>
      <c r="MMD49" s="950"/>
      <c r="MME49" s="950"/>
      <c r="MMF49" s="950"/>
      <c r="MMG49" s="950"/>
      <c r="MMH49" s="950"/>
      <c r="MMI49" s="950"/>
      <c r="MMJ49" s="950"/>
      <c r="MMK49" s="950"/>
      <c r="MML49" s="950"/>
      <c r="MMM49" s="950"/>
      <c r="MMN49" s="950"/>
      <c r="MMO49" s="950"/>
      <c r="MMP49" s="950"/>
      <c r="MMQ49" s="950"/>
      <c r="MMR49" s="950"/>
      <c r="MMS49" s="950"/>
      <c r="MMT49" s="950"/>
      <c r="MMU49" s="950"/>
      <c r="MMV49" s="950"/>
      <c r="MMW49" s="950"/>
      <c r="MMX49" s="950"/>
      <c r="MMY49" s="950"/>
      <c r="MMZ49" s="950"/>
      <c r="MNA49" s="950"/>
      <c r="MNB49" s="950"/>
      <c r="MNC49" s="950"/>
      <c r="MND49" s="950"/>
      <c r="MNE49" s="950"/>
      <c r="MNF49" s="950"/>
      <c r="MNG49" s="950"/>
      <c r="MNH49" s="950"/>
      <c r="MNI49" s="950"/>
      <c r="MNJ49" s="950"/>
      <c r="MNK49" s="950"/>
      <c r="MNL49" s="950"/>
      <c r="MNM49" s="950"/>
      <c r="MNN49" s="950"/>
      <c r="MNO49" s="950"/>
      <c r="MNP49" s="950"/>
      <c r="MNQ49" s="950"/>
      <c r="MNR49" s="950"/>
      <c r="MNS49" s="950"/>
      <c r="MNT49" s="950"/>
      <c r="MNU49" s="950"/>
      <c r="MNV49" s="950"/>
      <c r="MNW49" s="950"/>
      <c r="MNX49" s="950"/>
      <c r="MNY49" s="950"/>
      <c r="MNZ49" s="950"/>
      <c r="MOA49" s="950"/>
      <c r="MOB49" s="950"/>
      <c r="MOC49" s="950"/>
      <c r="MOD49" s="950"/>
      <c r="MOE49" s="950"/>
      <c r="MOF49" s="950"/>
      <c r="MOG49" s="950"/>
      <c r="MOH49" s="950"/>
      <c r="MOI49" s="950"/>
      <c r="MOJ49" s="950"/>
      <c r="MOK49" s="950"/>
      <c r="MOL49" s="950"/>
      <c r="MOM49" s="950"/>
      <c r="MON49" s="950"/>
      <c r="MOO49" s="950"/>
      <c r="MOP49" s="950"/>
      <c r="MOQ49" s="950"/>
      <c r="MOR49" s="950"/>
      <c r="MOS49" s="950"/>
      <c r="MOT49" s="950"/>
      <c r="MOU49" s="950"/>
      <c r="MOV49" s="950"/>
      <c r="MOW49" s="950"/>
      <c r="MOX49" s="950"/>
      <c r="MOY49" s="950"/>
      <c r="MOZ49" s="950"/>
      <c r="MPA49" s="950"/>
      <c r="MPB49" s="950"/>
      <c r="MPC49" s="950"/>
      <c r="MPD49" s="950"/>
      <c r="MPE49" s="950"/>
      <c r="MPF49" s="950"/>
      <c r="MPG49" s="950"/>
      <c r="MPH49" s="950"/>
      <c r="MPI49" s="950"/>
      <c r="MPJ49" s="950"/>
      <c r="MPK49" s="950"/>
      <c r="MPL49" s="950"/>
      <c r="MPM49" s="950"/>
      <c r="MPN49" s="950"/>
      <c r="MPO49" s="950"/>
      <c r="MPP49" s="950"/>
      <c r="MPQ49" s="950"/>
      <c r="MPR49" s="950"/>
      <c r="MPS49" s="950"/>
      <c r="MPT49" s="950"/>
      <c r="MPU49" s="950"/>
      <c r="MPV49" s="950"/>
      <c r="MPW49" s="950"/>
      <c r="MPX49" s="950"/>
      <c r="MPY49" s="950"/>
      <c r="MPZ49" s="950"/>
      <c r="MQA49" s="950"/>
      <c r="MQB49" s="950"/>
      <c r="MQC49" s="950"/>
      <c r="MQD49" s="950"/>
      <c r="MQE49" s="950"/>
      <c r="MQF49" s="950"/>
      <c r="MQG49" s="950"/>
      <c r="MQH49" s="950"/>
      <c r="MQI49" s="950"/>
      <c r="MQJ49" s="950"/>
      <c r="MQK49" s="950"/>
      <c r="MQL49" s="950"/>
      <c r="MQM49" s="950"/>
      <c r="MQN49" s="950"/>
      <c r="MQO49" s="950"/>
      <c r="MQP49" s="950"/>
      <c r="MQQ49" s="950"/>
      <c r="MQR49" s="950"/>
      <c r="MQS49" s="950"/>
      <c r="MQT49" s="950"/>
      <c r="MQU49" s="950"/>
      <c r="MQV49" s="950"/>
      <c r="MQW49" s="950"/>
      <c r="MQX49" s="950"/>
      <c r="MQY49" s="950"/>
      <c r="MQZ49" s="950"/>
      <c r="MRA49" s="950"/>
      <c r="MRB49" s="950"/>
      <c r="MRC49" s="950"/>
      <c r="MRD49" s="950"/>
      <c r="MRE49" s="950"/>
      <c r="MRF49" s="950"/>
      <c r="MRG49" s="950"/>
      <c r="MRH49" s="950"/>
      <c r="MRI49" s="950"/>
      <c r="MRJ49" s="950"/>
      <c r="MRK49" s="950"/>
      <c r="MRL49" s="950"/>
      <c r="MRM49" s="950"/>
      <c r="MRN49" s="950"/>
      <c r="MRO49" s="950"/>
      <c r="MRP49" s="950"/>
      <c r="MRQ49" s="950"/>
      <c r="MRR49" s="950"/>
      <c r="MRS49" s="950"/>
      <c r="MRT49" s="950"/>
      <c r="MRU49" s="950"/>
      <c r="MRV49" s="950"/>
      <c r="MRW49" s="950"/>
      <c r="MRX49" s="950"/>
      <c r="MRY49" s="950"/>
      <c r="MRZ49" s="950"/>
      <c r="MSA49" s="950"/>
      <c r="MSB49" s="950"/>
      <c r="MSC49" s="950"/>
      <c r="MSD49" s="950"/>
      <c r="MSE49" s="950"/>
      <c r="MSF49" s="950"/>
      <c r="MSG49" s="950"/>
      <c r="MSH49" s="950"/>
      <c r="MSI49" s="950"/>
      <c r="MSJ49" s="950"/>
      <c r="MSK49" s="950"/>
      <c r="MSL49" s="950"/>
      <c r="MSM49" s="950"/>
      <c r="MSN49" s="950"/>
      <c r="MSO49" s="950"/>
      <c r="MSP49" s="950"/>
      <c r="MSQ49" s="950"/>
      <c r="MSR49" s="950"/>
      <c r="MSS49" s="950"/>
      <c r="MST49" s="950"/>
      <c r="MSU49" s="950"/>
      <c r="MSV49" s="950"/>
      <c r="MSW49" s="950"/>
      <c r="MSX49" s="950"/>
      <c r="MSY49" s="950"/>
      <c r="MSZ49" s="950"/>
      <c r="MTA49" s="950"/>
      <c r="MTB49" s="950"/>
      <c r="MTC49" s="950"/>
      <c r="MTD49" s="950"/>
      <c r="MTE49" s="950"/>
      <c r="MTF49" s="950"/>
      <c r="MTG49" s="950"/>
      <c r="MTH49" s="950"/>
      <c r="MTI49" s="950"/>
      <c r="MTJ49" s="950"/>
      <c r="MTK49" s="950"/>
      <c r="MTL49" s="950"/>
      <c r="MTM49" s="950"/>
      <c r="MTN49" s="950"/>
      <c r="MTO49" s="950"/>
      <c r="MTP49" s="950"/>
      <c r="MTQ49" s="950"/>
      <c r="MTR49" s="950"/>
      <c r="MTS49" s="950"/>
      <c r="MTT49" s="950"/>
      <c r="MTU49" s="950"/>
      <c r="MTV49" s="950"/>
      <c r="MTW49" s="950"/>
      <c r="MTX49" s="950"/>
      <c r="MTY49" s="950"/>
      <c r="MTZ49" s="950"/>
      <c r="MUA49" s="950"/>
      <c r="MUB49" s="950"/>
      <c r="MUC49" s="950"/>
      <c r="MUD49" s="950"/>
      <c r="MUE49" s="950"/>
      <c r="MUF49" s="950"/>
      <c r="MUG49" s="950"/>
      <c r="MUH49" s="950"/>
      <c r="MUI49" s="950"/>
      <c r="MUJ49" s="950"/>
      <c r="MUK49" s="950"/>
      <c r="MUL49" s="950"/>
      <c r="MUM49" s="950"/>
      <c r="MUN49" s="950"/>
      <c r="MUO49" s="950"/>
      <c r="MUP49" s="950"/>
      <c r="MUQ49" s="950"/>
      <c r="MUR49" s="950"/>
      <c r="MUS49" s="950"/>
      <c r="MUT49" s="950"/>
      <c r="MUU49" s="950"/>
      <c r="MUV49" s="950"/>
      <c r="MUW49" s="950"/>
      <c r="MUX49" s="950"/>
      <c r="MUY49" s="950"/>
      <c r="MUZ49" s="950"/>
      <c r="MVA49" s="950"/>
      <c r="MVB49" s="950"/>
      <c r="MVC49" s="950"/>
      <c r="MVD49" s="950"/>
      <c r="MVE49" s="950"/>
      <c r="MVF49" s="950"/>
      <c r="MVG49" s="950"/>
      <c r="MVH49" s="950"/>
      <c r="MVI49" s="950"/>
      <c r="MVJ49" s="950"/>
      <c r="MVK49" s="950"/>
      <c r="MVL49" s="950"/>
      <c r="MVM49" s="950"/>
      <c r="MVN49" s="950"/>
      <c r="MVO49" s="950"/>
      <c r="MVP49" s="950"/>
      <c r="MVQ49" s="950"/>
      <c r="MVR49" s="950"/>
      <c r="MVS49" s="950"/>
      <c r="MVT49" s="950"/>
      <c r="MVU49" s="950"/>
      <c r="MVV49" s="950"/>
      <c r="MVW49" s="950"/>
      <c r="MVX49" s="950"/>
      <c r="MVY49" s="950"/>
      <c r="MVZ49" s="950"/>
      <c r="MWA49" s="950"/>
      <c r="MWB49" s="950"/>
      <c r="MWC49" s="950"/>
      <c r="MWD49" s="950"/>
      <c r="MWE49" s="950"/>
      <c r="MWF49" s="950"/>
      <c r="MWG49" s="950"/>
      <c r="MWH49" s="950"/>
      <c r="MWI49" s="950"/>
      <c r="MWJ49" s="950"/>
      <c r="MWK49" s="950"/>
      <c r="MWL49" s="950"/>
      <c r="MWM49" s="950"/>
      <c r="MWN49" s="950"/>
      <c r="MWO49" s="950"/>
      <c r="MWP49" s="950"/>
      <c r="MWQ49" s="950"/>
      <c r="MWR49" s="950"/>
      <c r="MWS49" s="950"/>
      <c r="MWT49" s="950"/>
      <c r="MWU49" s="950"/>
      <c r="MWV49" s="950"/>
      <c r="MWW49" s="950"/>
      <c r="MWX49" s="950"/>
      <c r="MWY49" s="950"/>
      <c r="MWZ49" s="950"/>
      <c r="MXA49" s="950"/>
      <c r="MXB49" s="950"/>
      <c r="MXC49" s="950"/>
      <c r="MXD49" s="950"/>
      <c r="MXE49" s="950"/>
      <c r="MXF49" s="950"/>
      <c r="MXG49" s="950"/>
      <c r="MXH49" s="950"/>
      <c r="MXI49" s="950"/>
      <c r="MXJ49" s="950"/>
      <c r="MXK49" s="950"/>
      <c r="MXL49" s="950"/>
      <c r="MXM49" s="950"/>
      <c r="MXN49" s="950"/>
      <c r="MXO49" s="950"/>
      <c r="MXP49" s="950"/>
      <c r="MXQ49" s="950"/>
      <c r="MXR49" s="950"/>
      <c r="MXS49" s="950"/>
      <c r="MXT49" s="950"/>
      <c r="MXU49" s="950"/>
      <c r="MXV49" s="950"/>
      <c r="MXW49" s="950"/>
      <c r="MXX49" s="950"/>
      <c r="MXY49" s="950"/>
      <c r="MXZ49" s="950"/>
      <c r="MYA49" s="950"/>
      <c r="MYB49" s="950"/>
      <c r="MYC49" s="950"/>
      <c r="MYD49" s="950"/>
      <c r="MYE49" s="950"/>
      <c r="MYF49" s="950"/>
      <c r="MYG49" s="950"/>
      <c r="MYH49" s="950"/>
      <c r="MYI49" s="950"/>
      <c r="MYJ49" s="950"/>
      <c r="MYK49" s="950"/>
      <c r="MYL49" s="950"/>
      <c r="MYM49" s="950"/>
      <c r="MYN49" s="950"/>
      <c r="MYO49" s="950"/>
      <c r="MYP49" s="950"/>
      <c r="MYQ49" s="950"/>
      <c r="MYR49" s="950"/>
      <c r="MYS49" s="950"/>
      <c r="MYT49" s="950"/>
      <c r="MYU49" s="950"/>
      <c r="MYV49" s="950"/>
      <c r="MYW49" s="950"/>
      <c r="MYX49" s="950"/>
      <c r="MYY49" s="950"/>
      <c r="MYZ49" s="950"/>
      <c r="MZA49" s="950"/>
      <c r="MZB49" s="950"/>
      <c r="MZC49" s="950"/>
      <c r="MZD49" s="950"/>
      <c r="MZE49" s="950"/>
      <c r="MZF49" s="950"/>
      <c r="MZG49" s="950"/>
      <c r="MZH49" s="950"/>
      <c r="MZI49" s="950"/>
      <c r="MZJ49" s="950"/>
      <c r="MZK49" s="950"/>
      <c r="MZL49" s="950"/>
      <c r="MZM49" s="950"/>
      <c r="MZN49" s="950"/>
      <c r="MZO49" s="950"/>
      <c r="MZP49" s="950"/>
      <c r="MZQ49" s="950"/>
      <c r="MZR49" s="950"/>
      <c r="MZS49" s="950"/>
      <c r="MZT49" s="950"/>
      <c r="MZU49" s="950"/>
      <c r="MZV49" s="950"/>
      <c r="MZW49" s="950"/>
      <c r="MZX49" s="950"/>
      <c r="MZY49" s="950"/>
      <c r="MZZ49" s="950"/>
      <c r="NAA49" s="950"/>
      <c r="NAB49" s="950"/>
      <c r="NAC49" s="950"/>
      <c r="NAD49" s="950"/>
      <c r="NAE49" s="950"/>
      <c r="NAF49" s="950"/>
      <c r="NAG49" s="950"/>
      <c r="NAH49" s="950"/>
      <c r="NAI49" s="950"/>
      <c r="NAJ49" s="950"/>
      <c r="NAK49" s="950"/>
      <c r="NAL49" s="950"/>
      <c r="NAM49" s="950"/>
      <c r="NAN49" s="950"/>
      <c r="NAO49" s="950"/>
      <c r="NAP49" s="950"/>
      <c r="NAQ49" s="950"/>
      <c r="NAR49" s="950"/>
      <c r="NAS49" s="950"/>
      <c r="NAT49" s="950"/>
      <c r="NAU49" s="950"/>
      <c r="NAV49" s="950"/>
      <c r="NAW49" s="950"/>
      <c r="NAX49" s="950"/>
      <c r="NAY49" s="950"/>
      <c r="NAZ49" s="950"/>
      <c r="NBA49" s="950"/>
      <c r="NBB49" s="950"/>
      <c r="NBC49" s="950"/>
      <c r="NBD49" s="950"/>
      <c r="NBE49" s="950"/>
      <c r="NBF49" s="950"/>
      <c r="NBG49" s="950"/>
      <c r="NBH49" s="950"/>
      <c r="NBI49" s="950"/>
      <c r="NBJ49" s="950"/>
      <c r="NBK49" s="950"/>
      <c r="NBL49" s="950"/>
      <c r="NBM49" s="950"/>
      <c r="NBN49" s="950"/>
      <c r="NBO49" s="950"/>
      <c r="NBP49" s="950"/>
      <c r="NBQ49" s="950"/>
      <c r="NBR49" s="950"/>
      <c r="NBS49" s="950"/>
      <c r="NBT49" s="950"/>
      <c r="NBU49" s="950"/>
      <c r="NBV49" s="950"/>
      <c r="NBW49" s="950"/>
      <c r="NBX49" s="950"/>
      <c r="NBY49" s="950"/>
      <c r="NBZ49" s="950"/>
      <c r="NCA49" s="950"/>
      <c r="NCB49" s="950"/>
      <c r="NCC49" s="950"/>
      <c r="NCD49" s="950"/>
      <c r="NCE49" s="950"/>
      <c r="NCF49" s="950"/>
      <c r="NCG49" s="950"/>
      <c r="NCH49" s="950"/>
      <c r="NCI49" s="950"/>
      <c r="NCJ49" s="950"/>
      <c r="NCK49" s="950"/>
      <c r="NCL49" s="950"/>
      <c r="NCM49" s="950"/>
      <c r="NCN49" s="950"/>
      <c r="NCO49" s="950"/>
      <c r="NCP49" s="950"/>
      <c r="NCQ49" s="950"/>
      <c r="NCR49" s="950"/>
      <c r="NCS49" s="950"/>
      <c r="NCT49" s="950"/>
      <c r="NCU49" s="950"/>
      <c r="NCV49" s="950"/>
      <c r="NCW49" s="950"/>
      <c r="NCX49" s="950"/>
      <c r="NCY49" s="950"/>
      <c r="NCZ49" s="950"/>
      <c r="NDA49" s="950"/>
      <c r="NDB49" s="950"/>
      <c r="NDC49" s="950"/>
      <c r="NDD49" s="950"/>
      <c r="NDE49" s="950"/>
      <c r="NDF49" s="950"/>
      <c r="NDG49" s="950"/>
      <c r="NDH49" s="950"/>
      <c r="NDI49" s="950"/>
      <c r="NDJ49" s="950"/>
      <c r="NDK49" s="950"/>
      <c r="NDL49" s="950"/>
      <c r="NDM49" s="950"/>
      <c r="NDN49" s="950"/>
      <c r="NDO49" s="950"/>
      <c r="NDP49" s="950"/>
      <c r="NDQ49" s="950"/>
      <c r="NDR49" s="950"/>
      <c r="NDS49" s="950"/>
      <c r="NDT49" s="950"/>
      <c r="NDU49" s="950"/>
      <c r="NDV49" s="950"/>
      <c r="NDW49" s="950"/>
      <c r="NDX49" s="950"/>
      <c r="NDY49" s="950"/>
      <c r="NDZ49" s="950"/>
      <c r="NEA49" s="950"/>
      <c r="NEB49" s="950"/>
      <c r="NEC49" s="950"/>
      <c r="NED49" s="950"/>
      <c r="NEE49" s="950"/>
      <c r="NEF49" s="950"/>
      <c r="NEG49" s="950"/>
      <c r="NEH49" s="950"/>
      <c r="NEI49" s="950"/>
      <c r="NEJ49" s="950"/>
      <c r="NEK49" s="950"/>
      <c r="NEL49" s="950"/>
      <c r="NEM49" s="950"/>
      <c r="NEN49" s="950"/>
      <c r="NEO49" s="950"/>
      <c r="NEP49" s="950"/>
      <c r="NEQ49" s="950"/>
      <c r="NER49" s="950"/>
      <c r="NES49" s="950"/>
      <c r="NET49" s="950"/>
      <c r="NEU49" s="950"/>
      <c r="NEV49" s="950"/>
      <c r="NEW49" s="950"/>
      <c r="NEX49" s="950"/>
      <c r="NEY49" s="950"/>
      <c r="NEZ49" s="950"/>
      <c r="NFA49" s="950"/>
      <c r="NFB49" s="950"/>
      <c r="NFC49" s="950"/>
      <c r="NFD49" s="950"/>
      <c r="NFE49" s="950"/>
      <c r="NFF49" s="950"/>
      <c r="NFG49" s="950"/>
      <c r="NFH49" s="950"/>
      <c r="NFI49" s="950"/>
      <c r="NFJ49" s="950"/>
      <c r="NFK49" s="950"/>
      <c r="NFL49" s="950"/>
      <c r="NFM49" s="950"/>
      <c r="NFN49" s="950"/>
      <c r="NFO49" s="950"/>
      <c r="NFP49" s="950"/>
      <c r="NFQ49" s="950"/>
      <c r="NFR49" s="950"/>
      <c r="NFS49" s="950"/>
      <c r="NFT49" s="950"/>
      <c r="NFU49" s="950"/>
      <c r="NFV49" s="950"/>
      <c r="NFW49" s="950"/>
      <c r="NFX49" s="950"/>
      <c r="NFY49" s="950"/>
      <c r="NFZ49" s="950"/>
      <c r="NGA49" s="950"/>
      <c r="NGB49" s="950"/>
      <c r="NGC49" s="950"/>
      <c r="NGD49" s="950"/>
      <c r="NGE49" s="950"/>
      <c r="NGF49" s="950"/>
      <c r="NGG49" s="950"/>
      <c r="NGH49" s="950"/>
      <c r="NGI49" s="950"/>
      <c r="NGJ49" s="950"/>
      <c r="NGK49" s="950"/>
      <c r="NGL49" s="950"/>
      <c r="NGM49" s="950"/>
      <c r="NGN49" s="950"/>
      <c r="NGO49" s="950"/>
      <c r="NGP49" s="950"/>
      <c r="NGQ49" s="950"/>
      <c r="NGR49" s="950"/>
      <c r="NGS49" s="950"/>
      <c r="NGT49" s="950"/>
      <c r="NGU49" s="950"/>
      <c r="NGV49" s="950"/>
      <c r="NGW49" s="950"/>
      <c r="NGX49" s="950"/>
      <c r="NGY49" s="950"/>
      <c r="NGZ49" s="950"/>
      <c r="NHA49" s="950"/>
      <c r="NHB49" s="950"/>
      <c r="NHC49" s="950"/>
      <c r="NHD49" s="950"/>
      <c r="NHE49" s="950"/>
      <c r="NHF49" s="950"/>
      <c r="NHG49" s="950"/>
      <c r="NHH49" s="950"/>
      <c r="NHI49" s="950"/>
      <c r="NHJ49" s="950"/>
      <c r="NHK49" s="950"/>
      <c r="NHL49" s="950"/>
      <c r="NHM49" s="950"/>
      <c r="NHN49" s="950"/>
      <c r="NHO49" s="950"/>
      <c r="NHP49" s="950"/>
      <c r="NHQ49" s="950"/>
      <c r="NHR49" s="950"/>
      <c r="NHS49" s="950"/>
      <c r="NHT49" s="950"/>
      <c r="NHU49" s="950"/>
      <c r="NHV49" s="950"/>
      <c r="NHW49" s="950"/>
      <c r="NHX49" s="950"/>
      <c r="NHY49" s="950"/>
      <c r="NHZ49" s="950"/>
      <c r="NIA49" s="950"/>
      <c r="NIB49" s="950"/>
      <c r="NIC49" s="950"/>
      <c r="NID49" s="950"/>
      <c r="NIE49" s="950"/>
      <c r="NIF49" s="950"/>
      <c r="NIG49" s="950"/>
      <c r="NIH49" s="950"/>
      <c r="NII49" s="950"/>
      <c r="NIJ49" s="950"/>
      <c r="NIK49" s="950"/>
      <c r="NIL49" s="950"/>
      <c r="NIM49" s="950"/>
      <c r="NIN49" s="950"/>
      <c r="NIO49" s="950"/>
      <c r="NIP49" s="950"/>
      <c r="NIQ49" s="950"/>
      <c r="NIR49" s="950"/>
      <c r="NIS49" s="950"/>
      <c r="NIT49" s="950"/>
      <c r="NIU49" s="950"/>
      <c r="NIV49" s="950"/>
      <c r="NIW49" s="950"/>
      <c r="NIX49" s="950"/>
      <c r="NIY49" s="950"/>
      <c r="NIZ49" s="950"/>
      <c r="NJA49" s="950"/>
      <c r="NJB49" s="950"/>
      <c r="NJC49" s="950"/>
      <c r="NJD49" s="950"/>
      <c r="NJE49" s="950"/>
      <c r="NJF49" s="950"/>
      <c r="NJG49" s="950"/>
      <c r="NJH49" s="950"/>
      <c r="NJI49" s="950"/>
      <c r="NJJ49" s="950"/>
      <c r="NJK49" s="950"/>
      <c r="NJL49" s="950"/>
      <c r="NJM49" s="950"/>
      <c r="NJN49" s="950"/>
      <c r="NJO49" s="950"/>
      <c r="NJP49" s="950"/>
      <c r="NJQ49" s="950"/>
      <c r="NJR49" s="950"/>
      <c r="NJS49" s="950"/>
      <c r="NJT49" s="950"/>
      <c r="NJU49" s="950"/>
      <c r="NJV49" s="950"/>
      <c r="NJW49" s="950"/>
      <c r="NJX49" s="950"/>
      <c r="NJY49" s="950"/>
      <c r="NJZ49" s="950"/>
      <c r="NKA49" s="950"/>
      <c r="NKB49" s="950"/>
      <c r="NKC49" s="950"/>
      <c r="NKD49" s="950"/>
      <c r="NKE49" s="950"/>
      <c r="NKF49" s="950"/>
      <c r="NKG49" s="950"/>
      <c r="NKH49" s="950"/>
      <c r="NKI49" s="950"/>
      <c r="NKJ49" s="950"/>
      <c r="NKK49" s="950"/>
      <c r="NKL49" s="950"/>
      <c r="NKM49" s="950"/>
      <c r="NKN49" s="950"/>
      <c r="NKO49" s="950"/>
      <c r="NKP49" s="950"/>
      <c r="NKQ49" s="950"/>
      <c r="NKR49" s="950"/>
      <c r="NKS49" s="950"/>
      <c r="NKT49" s="950"/>
      <c r="NKU49" s="950"/>
      <c r="NKV49" s="950"/>
      <c r="NKW49" s="950"/>
      <c r="NKX49" s="950"/>
      <c r="NKY49" s="950"/>
      <c r="NKZ49" s="950"/>
      <c r="NLA49" s="950"/>
      <c r="NLB49" s="950"/>
      <c r="NLC49" s="950"/>
      <c r="NLD49" s="950"/>
      <c r="NLE49" s="950"/>
      <c r="NLF49" s="950"/>
      <c r="NLG49" s="950"/>
      <c r="NLH49" s="950"/>
      <c r="NLI49" s="950"/>
      <c r="NLJ49" s="950"/>
      <c r="NLK49" s="950"/>
      <c r="NLL49" s="950"/>
      <c r="NLM49" s="950"/>
      <c r="NLN49" s="950"/>
      <c r="NLO49" s="950"/>
      <c r="NLP49" s="950"/>
      <c r="NLQ49" s="950"/>
      <c r="NLR49" s="950"/>
      <c r="NLS49" s="950"/>
      <c r="NLT49" s="950"/>
      <c r="NLU49" s="950"/>
      <c r="NLV49" s="950"/>
      <c r="NLW49" s="950"/>
      <c r="NLX49" s="950"/>
      <c r="NLY49" s="950"/>
      <c r="NLZ49" s="950"/>
      <c r="NMA49" s="950"/>
      <c r="NMB49" s="950"/>
      <c r="NMC49" s="950"/>
      <c r="NMD49" s="950"/>
      <c r="NME49" s="950"/>
      <c r="NMF49" s="950"/>
      <c r="NMG49" s="950"/>
      <c r="NMH49" s="950"/>
      <c r="NMI49" s="950"/>
      <c r="NMJ49" s="950"/>
      <c r="NMK49" s="950"/>
      <c r="NML49" s="950"/>
      <c r="NMM49" s="950"/>
      <c r="NMN49" s="950"/>
      <c r="NMO49" s="950"/>
      <c r="NMP49" s="950"/>
      <c r="NMQ49" s="950"/>
      <c r="NMR49" s="950"/>
      <c r="NMS49" s="950"/>
      <c r="NMT49" s="950"/>
      <c r="NMU49" s="950"/>
      <c r="NMV49" s="950"/>
      <c r="NMW49" s="950"/>
      <c r="NMX49" s="950"/>
      <c r="NMY49" s="950"/>
      <c r="NMZ49" s="950"/>
      <c r="NNA49" s="950"/>
      <c r="NNB49" s="950"/>
      <c r="NNC49" s="950"/>
      <c r="NND49" s="950"/>
      <c r="NNE49" s="950"/>
      <c r="NNF49" s="950"/>
      <c r="NNG49" s="950"/>
      <c r="NNH49" s="950"/>
      <c r="NNI49" s="950"/>
      <c r="NNJ49" s="950"/>
      <c r="NNK49" s="950"/>
      <c r="NNL49" s="950"/>
      <c r="NNM49" s="950"/>
      <c r="NNN49" s="950"/>
      <c r="NNO49" s="950"/>
      <c r="NNP49" s="950"/>
      <c r="NNQ49" s="950"/>
      <c r="NNR49" s="950"/>
      <c r="NNS49" s="950"/>
      <c r="NNT49" s="950"/>
      <c r="NNU49" s="950"/>
      <c r="NNV49" s="950"/>
      <c r="NNW49" s="950"/>
      <c r="NNX49" s="950"/>
      <c r="NNY49" s="950"/>
      <c r="NNZ49" s="950"/>
      <c r="NOA49" s="950"/>
      <c r="NOB49" s="950"/>
      <c r="NOC49" s="950"/>
      <c r="NOD49" s="950"/>
      <c r="NOE49" s="950"/>
      <c r="NOF49" s="950"/>
      <c r="NOG49" s="950"/>
      <c r="NOH49" s="950"/>
      <c r="NOI49" s="950"/>
      <c r="NOJ49" s="950"/>
      <c r="NOK49" s="950"/>
      <c r="NOL49" s="950"/>
      <c r="NOM49" s="950"/>
      <c r="NON49" s="950"/>
      <c r="NOO49" s="950"/>
      <c r="NOP49" s="950"/>
      <c r="NOQ49" s="950"/>
      <c r="NOR49" s="950"/>
      <c r="NOS49" s="950"/>
      <c r="NOT49" s="950"/>
      <c r="NOU49" s="950"/>
      <c r="NOV49" s="950"/>
      <c r="NOW49" s="950"/>
      <c r="NOX49" s="950"/>
      <c r="NOY49" s="950"/>
      <c r="NOZ49" s="950"/>
      <c r="NPA49" s="950"/>
      <c r="NPB49" s="950"/>
      <c r="NPC49" s="950"/>
      <c r="NPD49" s="950"/>
      <c r="NPE49" s="950"/>
      <c r="NPF49" s="950"/>
      <c r="NPG49" s="950"/>
      <c r="NPH49" s="950"/>
      <c r="NPI49" s="950"/>
      <c r="NPJ49" s="950"/>
      <c r="NPK49" s="950"/>
      <c r="NPL49" s="950"/>
      <c r="NPM49" s="950"/>
      <c r="NPN49" s="950"/>
      <c r="NPO49" s="950"/>
      <c r="NPP49" s="950"/>
      <c r="NPQ49" s="950"/>
      <c r="NPR49" s="950"/>
      <c r="NPS49" s="950"/>
      <c r="NPT49" s="950"/>
      <c r="NPU49" s="950"/>
      <c r="NPV49" s="950"/>
      <c r="NPW49" s="950"/>
      <c r="NPX49" s="950"/>
      <c r="NPY49" s="950"/>
      <c r="NPZ49" s="950"/>
      <c r="NQA49" s="950"/>
      <c r="NQB49" s="950"/>
      <c r="NQC49" s="950"/>
      <c r="NQD49" s="950"/>
      <c r="NQE49" s="950"/>
      <c r="NQF49" s="950"/>
      <c r="NQG49" s="950"/>
      <c r="NQH49" s="950"/>
      <c r="NQI49" s="950"/>
      <c r="NQJ49" s="950"/>
      <c r="NQK49" s="950"/>
      <c r="NQL49" s="950"/>
      <c r="NQM49" s="950"/>
      <c r="NQN49" s="950"/>
      <c r="NQO49" s="950"/>
      <c r="NQP49" s="950"/>
      <c r="NQQ49" s="950"/>
      <c r="NQR49" s="950"/>
      <c r="NQS49" s="950"/>
      <c r="NQT49" s="950"/>
      <c r="NQU49" s="950"/>
      <c r="NQV49" s="950"/>
      <c r="NQW49" s="950"/>
      <c r="NQX49" s="950"/>
      <c r="NQY49" s="950"/>
      <c r="NQZ49" s="950"/>
      <c r="NRA49" s="950"/>
      <c r="NRB49" s="950"/>
      <c r="NRC49" s="950"/>
      <c r="NRD49" s="950"/>
      <c r="NRE49" s="950"/>
      <c r="NRF49" s="950"/>
      <c r="NRG49" s="950"/>
      <c r="NRH49" s="950"/>
      <c r="NRI49" s="950"/>
      <c r="NRJ49" s="950"/>
      <c r="NRK49" s="950"/>
      <c r="NRL49" s="950"/>
      <c r="NRM49" s="950"/>
      <c r="NRN49" s="950"/>
      <c r="NRO49" s="950"/>
      <c r="NRP49" s="950"/>
      <c r="NRQ49" s="950"/>
      <c r="NRR49" s="950"/>
      <c r="NRS49" s="950"/>
      <c r="NRT49" s="950"/>
      <c r="NRU49" s="950"/>
      <c r="NRV49" s="950"/>
      <c r="NRW49" s="950"/>
      <c r="NRX49" s="950"/>
      <c r="NRY49" s="950"/>
      <c r="NRZ49" s="950"/>
      <c r="NSA49" s="950"/>
      <c r="NSB49" s="950"/>
      <c r="NSC49" s="950"/>
      <c r="NSD49" s="950"/>
      <c r="NSE49" s="950"/>
      <c r="NSF49" s="950"/>
      <c r="NSG49" s="950"/>
      <c r="NSH49" s="950"/>
      <c r="NSI49" s="950"/>
      <c r="NSJ49" s="950"/>
      <c r="NSK49" s="950"/>
      <c r="NSL49" s="950"/>
      <c r="NSM49" s="950"/>
      <c r="NSN49" s="950"/>
      <c r="NSO49" s="950"/>
      <c r="NSP49" s="950"/>
      <c r="NSQ49" s="950"/>
      <c r="NSR49" s="950"/>
      <c r="NSS49" s="950"/>
      <c r="NST49" s="950"/>
      <c r="NSU49" s="950"/>
      <c r="NSV49" s="950"/>
      <c r="NSW49" s="950"/>
      <c r="NSX49" s="950"/>
      <c r="NSY49" s="950"/>
      <c r="NSZ49" s="950"/>
      <c r="NTA49" s="950"/>
      <c r="NTB49" s="950"/>
      <c r="NTC49" s="950"/>
      <c r="NTD49" s="950"/>
      <c r="NTE49" s="950"/>
      <c r="NTF49" s="950"/>
      <c r="NTG49" s="950"/>
      <c r="NTH49" s="950"/>
      <c r="NTI49" s="950"/>
      <c r="NTJ49" s="950"/>
      <c r="NTK49" s="950"/>
      <c r="NTL49" s="950"/>
      <c r="NTM49" s="950"/>
      <c r="NTN49" s="950"/>
      <c r="NTO49" s="950"/>
      <c r="NTP49" s="950"/>
      <c r="NTQ49" s="950"/>
      <c r="NTR49" s="950"/>
      <c r="NTS49" s="950"/>
      <c r="NTT49" s="950"/>
      <c r="NTU49" s="950"/>
      <c r="NTV49" s="950"/>
      <c r="NTW49" s="950"/>
      <c r="NTX49" s="950"/>
      <c r="NTY49" s="950"/>
      <c r="NTZ49" s="950"/>
      <c r="NUA49" s="950"/>
      <c r="NUB49" s="950"/>
      <c r="NUC49" s="950"/>
      <c r="NUD49" s="950"/>
      <c r="NUE49" s="950"/>
      <c r="NUF49" s="950"/>
      <c r="NUG49" s="950"/>
      <c r="NUH49" s="950"/>
      <c r="NUI49" s="950"/>
      <c r="NUJ49" s="950"/>
      <c r="NUK49" s="950"/>
      <c r="NUL49" s="950"/>
      <c r="NUM49" s="950"/>
      <c r="NUN49" s="950"/>
      <c r="NUO49" s="950"/>
      <c r="NUP49" s="950"/>
      <c r="NUQ49" s="950"/>
      <c r="NUR49" s="950"/>
      <c r="NUS49" s="950"/>
      <c r="NUT49" s="950"/>
      <c r="NUU49" s="950"/>
      <c r="NUV49" s="950"/>
      <c r="NUW49" s="950"/>
      <c r="NUX49" s="950"/>
      <c r="NUY49" s="950"/>
      <c r="NUZ49" s="950"/>
      <c r="NVA49" s="950"/>
      <c r="NVB49" s="950"/>
      <c r="NVC49" s="950"/>
      <c r="NVD49" s="950"/>
      <c r="NVE49" s="950"/>
      <c r="NVF49" s="950"/>
      <c r="NVG49" s="950"/>
      <c r="NVH49" s="950"/>
      <c r="NVI49" s="950"/>
      <c r="NVJ49" s="950"/>
      <c r="NVK49" s="950"/>
      <c r="NVL49" s="950"/>
      <c r="NVM49" s="950"/>
      <c r="NVN49" s="950"/>
      <c r="NVO49" s="950"/>
      <c r="NVP49" s="950"/>
      <c r="NVQ49" s="950"/>
      <c r="NVR49" s="950"/>
      <c r="NVS49" s="950"/>
      <c r="NVT49" s="950"/>
      <c r="NVU49" s="950"/>
      <c r="NVV49" s="950"/>
      <c r="NVW49" s="950"/>
      <c r="NVX49" s="950"/>
      <c r="NVY49" s="950"/>
      <c r="NVZ49" s="950"/>
      <c r="NWA49" s="950"/>
      <c r="NWB49" s="950"/>
      <c r="NWC49" s="950"/>
      <c r="NWD49" s="950"/>
      <c r="NWE49" s="950"/>
      <c r="NWF49" s="950"/>
      <c r="NWG49" s="950"/>
      <c r="NWH49" s="950"/>
      <c r="NWI49" s="950"/>
      <c r="NWJ49" s="950"/>
      <c r="NWK49" s="950"/>
      <c r="NWL49" s="950"/>
      <c r="NWM49" s="950"/>
      <c r="NWN49" s="950"/>
      <c r="NWO49" s="950"/>
      <c r="NWP49" s="950"/>
      <c r="NWQ49" s="950"/>
      <c r="NWR49" s="950"/>
      <c r="NWS49" s="950"/>
      <c r="NWT49" s="950"/>
      <c r="NWU49" s="950"/>
      <c r="NWV49" s="950"/>
      <c r="NWW49" s="950"/>
      <c r="NWX49" s="950"/>
      <c r="NWY49" s="950"/>
      <c r="NWZ49" s="950"/>
      <c r="NXA49" s="950"/>
      <c r="NXB49" s="950"/>
      <c r="NXC49" s="950"/>
      <c r="NXD49" s="950"/>
      <c r="NXE49" s="950"/>
      <c r="NXF49" s="950"/>
      <c r="NXG49" s="950"/>
      <c r="NXH49" s="950"/>
      <c r="NXI49" s="950"/>
      <c r="NXJ49" s="950"/>
      <c r="NXK49" s="950"/>
      <c r="NXL49" s="950"/>
      <c r="NXM49" s="950"/>
      <c r="NXN49" s="950"/>
      <c r="NXO49" s="950"/>
      <c r="NXP49" s="950"/>
      <c r="NXQ49" s="950"/>
      <c r="NXR49" s="950"/>
      <c r="NXS49" s="950"/>
      <c r="NXT49" s="950"/>
      <c r="NXU49" s="950"/>
      <c r="NXV49" s="950"/>
      <c r="NXW49" s="950"/>
      <c r="NXX49" s="950"/>
      <c r="NXY49" s="950"/>
      <c r="NXZ49" s="950"/>
      <c r="NYA49" s="950"/>
      <c r="NYB49" s="950"/>
      <c r="NYC49" s="950"/>
      <c r="NYD49" s="950"/>
      <c r="NYE49" s="950"/>
      <c r="NYF49" s="950"/>
      <c r="NYG49" s="950"/>
      <c r="NYH49" s="950"/>
      <c r="NYI49" s="950"/>
      <c r="NYJ49" s="950"/>
      <c r="NYK49" s="950"/>
      <c r="NYL49" s="950"/>
      <c r="NYM49" s="950"/>
      <c r="NYN49" s="950"/>
      <c r="NYO49" s="950"/>
      <c r="NYP49" s="950"/>
      <c r="NYQ49" s="950"/>
      <c r="NYR49" s="950"/>
      <c r="NYS49" s="950"/>
      <c r="NYT49" s="950"/>
      <c r="NYU49" s="950"/>
      <c r="NYV49" s="950"/>
      <c r="NYW49" s="950"/>
      <c r="NYX49" s="950"/>
      <c r="NYY49" s="950"/>
      <c r="NYZ49" s="950"/>
      <c r="NZA49" s="950"/>
      <c r="NZB49" s="950"/>
      <c r="NZC49" s="950"/>
      <c r="NZD49" s="950"/>
      <c r="NZE49" s="950"/>
      <c r="NZF49" s="950"/>
      <c r="NZG49" s="950"/>
      <c r="NZH49" s="950"/>
      <c r="NZI49" s="950"/>
      <c r="NZJ49" s="950"/>
      <c r="NZK49" s="950"/>
      <c r="NZL49" s="950"/>
      <c r="NZM49" s="950"/>
      <c r="NZN49" s="950"/>
      <c r="NZO49" s="950"/>
      <c r="NZP49" s="950"/>
      <c r="NZQ49" s="950"/>
      <c r="NZR49" s="950"/>
      <c r="NZS49" s="950"/>
      <c r="NZT49" s="950"/>
      <c r="NZU49" s="950"/>
      <c r="NZV49" s="950"/>
      <c r="NZW49" s="950"/>
      <c r="NZX49" s="950"/>
      <c r="NZY49" s="950"/>
      <c r="NZZ49" s="950"/>
      <c r="OAA49" s="950"/>
      <c r="OAB49" s="950"/>
      <c r="OAC49" s="950"/>
      <c r="OAD49" s="950"/>
      <c r="OAE49" s="950"/>
      <c r="OAF49" s="950"/>
      <c r="OAG49" s="950"/>
      <c r="OAH49" s="950"/>
      <c r="OAI49" s="950"/>
      <c r="OAJ49" s="950"/>
      <c r="OAK49" s="950"/>
      <c r="OAL49" s="950"/>
      <c r="OAM49" s="950"/>
      <c r="OAN49" s="950"/>
      <c r="OAO49" s="950"/>
      <c r="OAP49" s="950"/>
      <c r="OAQ49" s="950"/>
      <c r="OAR49" s="950"/>
      <c r="OAS49" s="950"/>
      <c r="OAT49" s="950"/>
      <c r="OAU49" s="950"/>
      <c r="OAV49" s="950"/>
      <c r="OAW49" s="950"/>
      <c r="OAX49" s="950"/>
      <c r="OAY49" s="950"/>
      <c r="OAZ49" s="950"/>
      <c r="OBA49" s="950"/>
      <c r="OBB49" s="950"/>
      <c r="OBC49" s="950"/>
      <c r="OBD49" s="950"/>
      <c r="OBE49" s="950"/>
      <c r="OBF49" s="950"/>
      <c r="OBG49" s="950"/>
      <c r="OBH49" s="950"/>
      <c r="OBI49" s="950"/>
      <c r="OBJ49" s="950"/>
      <c r="OBK49" s="950"/>
      <c r="OBL49" s="950"/>
      <c r="OBM49" s="950"/>
      <c r="OBN49" s="950"/>
      <c r="OBO49" s="950"/>
      <c r="OBP49" s="950"/>
      <c r="OBQ49" s="950"/>
      <c r="OBR49" s="950"/>
      <c r="OBS49" s="950"/>
      <c r="OBT49" s="950"/>
      <c r="OBU49" s="950"/>
      <c r="OBV49" s="950"/>
      <c r="OBW49" s="950"/>
      <c r="OBX49" s="950"/>
      <c r="OBY49" s="950"/>
      <c r="OBZ49" s="950"/>
      <c r="OCA49" s="950"/>
      <c r="OCB49" s="950"/>
      <c r="OCC49" s="950"/>
      <c r="OCD49" s="950"/>
      <c r="OCE49" s="950"/>
      <c r="OCF49" s="950"/>
      <c r="OCG49" s="950"/>
      <c r="OCH49" s="950"/>
      <c r="OCI49" s="950"/>
      <c r="OCJ49" s="950"/>
      <c r="OCK49" s="950"/>
      <c r="OCL49" s="950"/>
      <c r="OCM49" s="950"/>
      <c r="OCN49" s="950"/>
      <c r="OCO49" s="950"/>
      <c r="OCP49" s="950"/>
      <c r="OCQ49" s="950"/>
      <c r="OCR49" s="950"/>
      <c r="OCS49" s="950"/>
      <c r="OCT49" s="950"/>
      <c r="OCU49" s="950"/>
      <c r="OCV49" s="950"/>
      <c r="OCW49" s="950"/>
      <c r="OCX49" s="950"/>
      <c r="OCY49" s="950"/>
      <c r="OCZ49" s="950"/>
      <c r="ODA49" s="950"/>
      <c r="ODB49" s="950"/>
      <c r="ODC49" s="950"/>
      <c r="ODD49" s="950"/>
      <c r="ODE49" s="950"/>
      <c r="ODF49" s="950"/>
      <c r="ODG49" s="950"/>
      <c r="ODH49" s="950"/>
      <c r="ODI49" s="950"/>
      <c r="ODJ49" s="950"/>
      <c r="ODK49" s="950"/>
      <c r="ODL49" s="950"/>
      <c r="ODM49" s="950"/>
      <c r="ODN49" s="950"/>
      <c r="ODO49" s="950"/>
      <c r="ODP49" s="950"/>
      <c r="ODQ49" s="950"/>
      <c r="ODR49" s="950"/>
      <c r="ODS49" s="950"/>
      <c r="ODT49" s="950"/>
      <c r="ODU49" s="950"/>
      <c r="ODV49" s="950"/>
      <c r="ODW49" s="950"/>
      <c r="ODX49" s="950"/>
      <c r="ODY49" s="950"/>
      <c r="ODZ49" s="950"/>
      <c r="OEA49" s="950"/>
      <c r="OEB49" s="950"/>
      <c r="OEC49" s="950"/>
      <c r="OED49" s="950"/>
      <c r="OEE49" s="950"/>
      <c r="OEF49" s="950"/>
      <c r="OEG49" s="950"/>
      <c r="OEH49" s="950"/>
      <c r="OEI49" s="950"/>
      <c r="OEJ49" s="950"/>
      <c r="OEK49" s="950"/>
      <c r="OEL49" s="950"/>
      <c r="OEM49" s="950"/>
      <c r="OEN49" s="950"/>
      <c r="OEO49" s="950"/>
      <c r="OEP49" s="950"/>
      <c r="OEQ49" s="950"/>
      <c r="OER49" s="950"/>
      <c r="OES49" s="950"/>
      <c r="OET49" s="950"/>
      <c r="OEU49" s="950"/>
      <c r="OEV49" s="950"/>
      <c r="OEW49" s="950"/>
      <c r="OEX49" s="950"/>
      <c r="OEY49" s="950"/>
      <c r="OEZ49" s="950"/>
      <c r="OFA49" s="950"/>
      <c r="OFB49" s="950"/>
      <c r="OFC49" s="950"/>
      <c r="OFD49" s="950"/>
      <c r="OFE49" s="950"/>
      <c r="OFF49" s="950"/>
      <c r="OFG49" s="950"/>
      <c r="OFH49" s="950"/>
      <c r="OFI49" s="950"/>
      <c r="OFJ49" s="950"/>
      <c r="OFK49" s="950"/>
      <c r="OFL49" s="950"/>
      <c r="OFM49" s="950"/>
      <c r="OFN49" s="950"/>
      <c r="OFO49" s="950"/>
      <c r="OFP49" s="950"/>
      <c r="OFQ49" s="950"/>
      <c r="OFR49" s="950"/>
      <c r="OFS49" s="950"/>
      <c r="OFT49" s="950"/>
      <c r="OFU49" s="950"/>
      <c r="OFV49" s="950"/>
      <c r="OFW49" s="950"/>
      <c r="OFX49" s="950"/>
      <c r="OFY49" s="950"/>
      <c r="OFZ49" s="950"/>
      <c r="OGA49" s="950"/>
      <c r="OGB49" s="950"/>
      <c r="OGC49" s="950"/>
      <c r="OGD49" s="950"/>
      <c r="OGE49" s="950"/>
      <c r="OGF49" s="950"/>
      <c r="OGG49" s="950"/>
      <c r="OGH49" s="950"/>
      <c r="OGI49" s="950"/>
      <c r="OGJ49" s="950"/>
      <c r="OGK49" s="950"/>
      <c r="OGL49" s="950"/>
      <c r="OGM49" s="950"/>
      <c r="OGN49" s="950"/>
      <c r="OGO49" s="950"/>
      <c r="OGP49" s="950"/>
      <c r="OGQ49" s="950"/>
      <c r="OGR49" s="950"/>
      <c r="OGS49" s="950"/>
      <c r="OGT49" s="950"/>
      <c r="OGU49" s="950"/>
      <c r="OGV49" s="950"/>
      <c r="OGW49" s="950"/>
      <c r="OGX49" s="950"/>
      <c r="OGY49" s="950"/>
      <c r="OGZ49" s="950"/>
      <c r="OHA49" s="950"/>
      <c r="OHB49" s="950"/>
      <c r="OHC49" s="950"/>
      <c r="OHD49" s="950"/>
      <c r="OHE49" s="950"/>
      <c r="OHF49" s="950"/>
      <c r="OHG49" s="950"/>
      <c r="OHH49" s="950"/>
      <c r="OHI49" s="950"/>
      <c r="OHJ49" s="950"/>
      <c r="OHK49" s="950"/>
      <c r="OHL49" s="950"/>
      <c r="OHM49" s="950"/>
      <c r="OHN49" s="950"/>
      <c r="OHO49" s="950"/>
      <c r="OHP49" s="950"/>
      <c r="OHQ49" s="950"/>
      <c r="OHR49" s="950"/>
      <c r="OHS49" s="950"/>
      <c r="OHT49" s="950"/>
      <c r="OHU49" s="950"/>
      <c r="OHV49" s="950"/>
      <c r="OHW49" s="950"/>
      <c r="OHX49" s="950"/>
      <c r="OHY49" s="950"/>
      <c r="OHZ49" s="950"/>
      <c r="OIA49" s="950"/>
      <c r="OIB49" s="950"/>
      <c r="OIC49" s="950"/>
      <c r="OID49" s="950"/>
      <c r="OIE49" s="950"/>
      <c r="OIF49" s="950"/>
      <c r="OIG49" s="950"/>
      <c r="OIH49" s="950"/>
      <c r="OII49" s="950"/>
      <c r="OIJ49" s="950"/>
      <c r="OIK49" s="950"/>
      <c r="OIL49" s="950"/>
      <c r="OIM49" s="950"/>
      <c r="OIN49" s="950"/>
      <c r="OIO49" s="950"/>
      <c r="OIP49" s="950"/>
      <c r="OIQ49" s="950"/>
      <c r="OIR49" s="950"/>
      <c r="OIS49" s="950"/>
      <c r="OIT49" s="950"/>
      <c r="OIU49" s="950"/>
      <c r="OIV49" s="950"/>
      <c r="OIW49" s="950"/>
      <c r="OIX49" s="950"/>
      <c r="OIY49" s="950"/>
      <c r="OIZ49" s="950"/>
      <c r="OJA49" s="950"/>
      <c r="OJB49" s="950"/>
      <c r="OJC49" s="950"/>
      <c r="OJD49" s="950"/>
      <c r="OJE49" s="950"/>
      <c r="OJF49" s="950"/>
      <c r="OJG49" s="950"/>
      <c r="OJH49" s="950"/>
      <c r="OJI49" s="950"/>
      <c r="OJJ49" s="950"/>
      <c r="OJK49" s="950"/>
      <c r="OJL49" s="950"/>
      <c r="OJM49" s="950"/>
      <c r="OJN49" s="950"/>
      <c r="OJO49" s="950"/>
      <c r="OJP49" s="950"/>
      <c r="OJQ49" s="950"/>
      <c r="OJR49" s="950"/>
      <c r="OJS49" s="950"/>
      <c r="OJT49" s="950"/>
      <c r="OJU49" s="950"/>
      <c r="OJV49" s="950"/>
      <c r="OJW49" s="950"/>
      <c r="OJX49" s="950"/>
      <c r="OJY49" s="950"/>
      <c r="OJZ49" s="950"/>
      <c r="OKA49" s="950"/>
      <c r="OKB49" s="950"/>
      <c r="OKC49" s="950"/>
      <c r="OKD49" s="950"/>
      <c r="OKE49" s="950"/>
      <c r="OKF49" s="950"/>
      <c r="OKG49" s="950"/>
      <c r="OKH49" s="950"/>
      <c r="OKI49" s="950"/>
      <c r="OKJ49" s="950"/>
      <c r="OKK49" s="950"/>
      <c r="OKL49" s="950"/>
      <c r="OKM49" s="950"/>
      <c r="OKN49" s="950"/>
      <c r="OKO49" s="950"/>
      <c r="OKP49" s="950"/>
      <c r="OKQ49" s="950"/>
      <c r="OKR49" s="950"/>
      <c r="OKS49" s="950"/>
      <c r="OKT49" s="950"/>
      <c r="OKU49" s="950"/>
      <c r="OKV49" s="950"/>
      <c r="OKW49" s="950"/>
      <c r="OKX49" s="950"/>
      <c r="OKY49" s="950"/>
      <c r="OKZ49" s="950"/>
      <c r="OLA49" s="950"/>
      <c r="OLB49" s="950"/>
      <c r="OLC49" s="950"/>
      <c r="OLD49" s="950"/>
      <c r="OLE49" s="950"/>
      <c r="OLF49" s="950"/>
      <c r="OLG49" s="950"/>
      <c r="OLH49" s="950"/>
      <c r="OLI49" s="950"/>
      <c r="OLJ49" s="950"/>
      <c r="OLK49" s="950"/>
      <c r="OLL49" s="950"/>
      <c r="OLM49" s="950"/>
      <c r="OLN49" s="950"/>
      <c r="OLO49" s="950"/>
      <c r="OLP49" s="950"/>
      <c r="OLQ49" s="950"/>
      <c r="OLR49" s="950"/>
      <c r="OLS49" s="950"/>
      <c r="OLT49" s="950"/>
      <c r="OLU49" s="950"/>
      <c r="OLV49" s="950"/>
      <c r="OLW49" s="950"/>
      <c r="OLX49" s="950"/>
      <c r="OLY49" s="950"/>
      <c r="OLZ49" s="950"/>
      <c r="OMA49" s="950"/>
      <c r="OMB49" s="950"/>
      <c r="OMC49" s="950"/>
      <c r="OMD49" s="950"/>
      <c r="OME49" s="950"/>
      <c r="OMF49" s="950"/>
      <c r="OMG49" s="950"/>
      <c r="OMH49" s="950"/>
      <c r="OMI49" s="950"/>
      <c r="OMJ49" s="950"/>
      <c r="OMK49" s="950"/>
      <c r="OML49" s="950"/>
      <c r="OMM49" s="950"/>
      <c r="OMN49" s="950"/>
      <c r="OMO49" s="950"/>
      <c r="OMP49" s="950"/>
      <c r="OMQ49" s="950"/>
      <c r="OMR49" s="950"/>
      <c r="OMS49" s="950"/>
      <c r="OMT49" s="950"/>
      <c r="OMU49" s="950"/>
      <c r="OMV49" s="950"/>
      <c r="OMW49" s="950"/>
      <c r="OMX49" s="950"/>
      <c r="OMY49" s="950"/>
      <c r="OMZ49" s="950"/>
      <c r="ONA49" s="950"/>
      <c r="ONB49" s="950"/>
      <c r="ONC49" s="950"/>
      <c r="OND49" s="950"/>
      <c r="ONE49" s="950"/>
      <c r="ONF49" s="950"/>
      <c r="ONG49" s="950"/>
      <c r="ONH49" s="950"/>
      <c r="ONI49" s="950"/>
      <c r="ONJ49" s="950"/>
      <c r="ONK49" s="950"/>
      <c r="ONL49" s="950"/>
      <c r="ONM49" s="950"/>
      <c r="ONN49" s="950"/>
      <c r="ONO49" s="950"/>
      <c r="ONP49" s="950"/>
      <c r="ONQ49" s="950"/>
      <c r="ONR49" s="950"/>
      <c r="ONS49" s="950"/>
      <c r="ONT49" s="950"/>
      <c r="ONU49" s="950"/>
      <c r="ONV49" s="950"/>
      <c r="ONW49" s="950"/>
      <c r="ONX49" s="950"/>
      <c r="ONY49" s="950"/>
      <c r="ONZ49" s="950"/>
      <c r="OOA49" s="950"/>
      <c r="OOB49" s="950"/>
      <c r="OOC49" s="950"/>
      <c r="OOD49" s="950"/>
      <c r="OOE49" s="950"/>
      <c r="OOF49" s="950"/>
      <c r="OOG49" s="950"/>
      <c r="OOH49" s="950"/>
      <c r="OOI49" s="950"/>
      <c r="OOJ49" s="950"/>
      <c r="OOK49" s="950"/>
      <c r="OOL49" s="950"/>
      <c r="OOM49" s="950"/>
      <c r="OON49" s="950"/>
      <c r="OOO49" s="950"/>
      <c r="OOP49" s="950"/>
      <c r="OOQ49" s="950"/>
      <c r="OOR49" s="950"/>
      <c r="OOS49" s="950"/>
      <c r="OOT49" s="950"/>
      <c r="OOU49" s="950"/>
      <c r="OOV49" s="950"/>
      <c r="OOW49" s="950"/>
      <c r="OOX49" s="950"/>
      <c r="OOY49" s="950"/>
      <c r="OOZ49" s="950"/>
      <c r="OPA49" s="950"/>
      <c r="OPB49" s="950"/>
      <c r="OPC49" s="950"/>
      <c r="OPD49" s="950"/>
      <c r="OPE49" s="950"/>
      <c r="OPF49" s="950"/>
      <c r="OPG49" s="950"/>
      <c r="OPH49" s="950"/>
      <c r="OPI49" s="950"/>
      <c r="OPJ49" s="950"/>
      <c r="OPK49" s="950"/>
      <c r="OPL49" s="950"/>
      <c r="OPM49" s="950"/>
      <c r="OPN49" s="950"/>
      <c r="OPO49" s="950"/>
      <c r="OPP49" s="950"/>
      <c r="OPQ49" s="950"/>
      <c r="OPR49" s="950"/>
      <c r="OPS49" s="950"/>
      <c r="OPT49" s="950"/>
      <c r="OPU49" s="950"/>
      <c r="OPV49" s="950"/>
      <c r="OPW49" s="950"/>
      <c r="OPX49" s="950"/>
      <c r="OPY49" s="950"/>
      <c r="OPZ49" s="950"/>
      <c r="OQA49" s="950"/>
      <c r="OQB49" s="950"/>
      <c r="OQC49" s="950"/>
      <c r="OQD49" s="950"/>
      <c r="OQE49" s="950"/>
      <c r="OQF49" s="950"/>
      <c r="OQG49" s="950"/>
      <c r="OQH49" s="950"/>
      <c r="OQI49" s="950"/>
      <c r="OQJ49" s="950"/>
      <c r="OQK49" s="950"/>
      <c r="OQL49" s="950"/>
      <c r="OQM49" s="950"/>
      <c r="OQN49" s="950"/>
      <c r="OQO49" s="950"/>
      <c r="OQP49" s="950"/>
      <c r="OQQ49" s="950"/>
      <c r="OQR49" s="950"/>
      <c r="OQS49" s="950"/>
      <c r="OQT49" s="950"/>
      <c r="OQU49" s="950"/>
      <c r="OQV49" s="950"/>
      <c r="OQW49" s="950"/>
      <c r="OQX49" s="950"/>
      <c r="OQY49" s="950"/>
      <c r="OQZ49" s="950"/>
      <c r="ORA49" s="950"/>
      <c r="ORB49" s="950"/>
      <c r="ORC49" s="950"/>
      <c r="ORD49" s="950"/>
      <c r="ORE49" s="950"/>
      <c r="ORF49" s="950"/>
      <c r="ORG49" s="950"/>
      <c r="ORH49" s="950"/>
      <c r="ORI49" s="950"/>
      <c r="ORJ49" s="950"/>
      <c r="ORK49" s="950"/>
      <c r="ORL49" s="950"/>
      <c r="ORM49" s="950"/>
      <c r="ORN49" s="950"/>
      <c r="ORO49" s="950"/>
      <c r="ORP49" s="950"/>
      <c r="ORQ49" s="950"/>
      <c r="ORR49" s="950"/>
      <c r="ORS49" s="950"/>
      <c r="ORT49" s="950"/>
      <c r="ORU49" s="950"/>
      <c r="ORV49" s="950"/>
      <c r="ORW49" s="950"/>
      <c r="ORX49" s="950"/>
      <c r="ORY49" s="950"/>
      <c r="ORZ49" s="950"/>
      <c r="OSA49" s="950"/>
      <c r="OSB49" s="950"/>
      <c r="OSC49" s="950"/>
      <c r="OSD49" s="950"/>
      <c r="OSE49" s="950"/>
      <c r="OSF49" s="950"/>
      <c r="OSG49" s="950"/>
      <c r="OSH49" s="950"/>
      <c r="OSI49" s="950"/>
      <c r="OSJ49" s="950"/>
      <c r="OSK49" s="950"/>
      <c r="OSL49" s="950"/>
      <c r="OSM49" s="950"/>
      <c r="OSN49" s="950"/>
      <c r="OSO49" s="950"/>
      <c r="OSP49" s="950"/>
      <c r="OSQ49" s="950"/>
      <c r="OSR49" s="950"/>
      <c r="OSS49" s="950"/>
      <c r="OST49" s="950"/>
      <c r="OSU49" s="950"/>
      <c r="OSV49" s="950"/>
      <c r="OSW49" s="950"/>
      <c r="OSX49" s="950"/>
      <c r="OSY49" s="950"/>
      <c r="OSZ49" s="950"/>
      <c r="OTA49" s="950"/>
      <c r="OTB49" s="950"/>
      <c r="OTC49" s="950"/>
      <c r="OTD49" s="950"/>
      <c r="OTE49" s="950"/>
      <c r="OTF49" s="950"/>
      <c r="OTG49" s="950"/>
      <c r="OTH49" s="950"/>
      <c r="OTI49" s="950"/>
      <c r="OTJ49" s="950"/>
      <c r="OTK49" s="950"/>
      <c r="OTL49" s="950"/>
      <c r="OTM49" s="950"/>
      <c r="OTN49" s="950"/>
      <c r="OTO49" s="950"/>
      <c r="OTP49" s="950"/>
      <c r="OTQ49" s="950"/>
      <c r="OTR49" s="950"/>
      <c r="OTS49" s="950"/>
      <c r="OTT49" s="950"/>
      <c r="OTU49" s="950"/>
      <c r="OTV49" s="950"/>
      <c r="OTW49" s="950"/>
      <c r="OTX49" s="950"/>
      <c r="OTY49" s="950"/>
      <c r="OTZ49" s="950"/>
      <c r="OUA49" s="950"/>
      <c r="OUB49" s="950"/>
      <c r="OUC49" s="950"/>
      <c r="OUD49" s="950"/>
      <c r="OUE49" s="950"/>
      <c r="OUF49" s="950"/>
      <c r="OUG49" s="950"/>
      <c r="OUH49" s="950"/>
      <c r="OUI49" s="950"/>
      <c r="OUJ49" s="950"/>
      <c r="OUK49" s="950"/>
      <c r="OUL49" s="950"/>
      <c r="OUM49" s="950"/>
      <c r="OUN49" s="950"/>
      <c r="OUO49" s="950"/>
      <c r="OUP49" s="950"/>
      <c r="OUQ49" s="950"/>
      <c r="OUR49" s="950"/>
      <c r="OUS49" s="950"/>
      <c r="OUT49" s="950"/>
      <c r="OUU49" s="950"/>
      <c r="OUV49" s="950"/>
      <c r="OUW49" s="950"/>
      <c r="OUX49" s="950"/>
      <c r="OUY49" s="950"/>
      <c r="OUZ49" s="950"/>
      <c r="OVA49" s="950"/>
      <c r="OVB49" s="950"/>
      <c r="OVC49" s="950"/>
      <c r="OVD49" s="950"/>
      <c r="OVE49" s="950"/>
      <c r="OVF49" s="950"/>
      <c r="OVG49" s="950"/>
      <c r="OVH49" s="950"/>
      <c r="OVI49" s="950"/>
      <c r="OVJ49" s="950"/>
      <c r="OVK49" s="950"/>
      <c r="OVL49" s="950"/>
      <c r="OVM49" s="950"/>
      <c r="OVN49" s="950"/>
      <c r="OVO49" s="950"/>
      <c r="OVP49" s="950"/>
      <c r="OVQ49" s="950"/>
      <c r="OVR49" s="950"/>
      <c r="OVS49" s="950"/>
      <c r="OVT49" s="950"/>
      <c r="OVU49" s="950"/>
      <c r="OVV49" s="950"/>
      <c r="OVW49" s="950"/>
      <c r="OVX49" s="950"/>
      <c r="OVY49" s="950"/>
      <c r="OVZ49" s="950"/>
      <c r="OWA49" s="950"/>
      <c r="OWB49" s="950"/>
      <c r="OWC49" s="950"/>
      <c r="OWD49" s="950"/>
      <c r="OWE49" s="950"/>
      <c r="OWF49" s="950"/>
      <c r="OWG49" s="950"/>
      <c r="OWH49" s="950"/>
      <c r="OWI49" s="950"/>
      <c r="OWJ49" s="950"/>
      <c r="OWK49" s="950"/>
      <c r="OWL49" s="950"/>
      <c r="OWM49" s="950"/>
      <c r="OWN49" s="950"/>
      <c r="OWO49" s="950"/>
      <c r="OWP49" s="950"/>
      <c r="OWQ49" s="950"/>
      <c r="OWR49" s="950"/>
      <c r="OWS49" s="950"/>
      <c r="OWT49" s="950"/>
      <c r="OWU49" s="950"/>
      <c r="OWV49" s="950"/>
      <c r="OWW49" s="950"/>
      <c r="OWX49" s="950"/>
      <c r="OWY49" s="950"/>
      <c r="OWZ49" s="950"/>
      <c r="OXA49" s="950"/>
      <c r="OXB49" s="950"/>
      <c r="OXC49" s="950"/>
      <c r="OXD49" s="950"/>
      <c r="OXE49" s="950"/>
      <c r="OXF49" s="950"/>
      <c r="OXG49" s="950"/>
      <c r="OXH49" s="950"/>
      <c r="OXI49" s="950"/>
      <c r="OXJ49" s="950"/>
      <c r="OXK49" s="950"/>
      <c r="OXL49" s="950"/>
      <c r="OXM49" s="950"/>
      <c r="OXN49" s="950"/>
      <c r="OXO49" s="950"/>
      <c r="OXP49" s="950"/>
      <c r="OXQ49" s="950"/>
      <c r="OXR49" s="950"/>
      <c r="OXS49" s="950"/>
      <c r="OXT49" s="950"/>
      <c r="OXU49" s="950"/>
      <c r="OXV49" s="950"/>
      <c r="OXW49" s="950"/>
      <c r="OXX49" s="950"/>
      <c r="OXY49" s="950"/>
      <c r="OXZ49" s="950"/>
      <c r="OYA49" s="950"/>
      <c r="OYB49" s="950"/>
      <c r="OYC49" s="950"/>
      <c r="OYD49" s="950"/>
      <c r="OYE49" s="950"/>
      <c r="OYF49" s="950"/>
      <c r="OYG49" s="950"/>
      <c r="OYH49" s="950"/>
      <c r="OYI49" s="950"/>
      <c r="OYJ49" s="950"/>
      <c r="OYK49" s="950"/>
      <c r="OYL49" s="950"/>
      <c r="OYM49" s="950"/>
      <c r="OYN49" s="950"/>
      <c r="OYO49" s="950"/>
      <c r="OYP49" s="950"/>
      <c r="OYQ49" s="950"/>
      <c r="OYR49" s="950"/>
      <c r="OYS49" s="950"/>
      <c r="OYT49" s="950"/>
      <c r="OYU49" s="950"/>
      <c r="OYV49" s="950"/>
      <c r="OYW49" s="950"/>
      <c r="OYX49" s="950"/>
      <c r="OYY49" s="950"/>
      <c r="OYZ49" s="950"/>
      <c r="OZA49" s="950"/>
      <c r="OZB49" s="950"/>
      <c r="OZC49" s="950"/>
      <c r="OZD49" s="950"/>
      <c r="OZE49" s="950"/>
      <c r="OZF49" s="950"/>
      <c r="OZG49" s="950"/>
      <c r="OZH49" s="950"/>
      <c r="OZI49" s="950"/>
      <c r="OZJ49" s="950"/>
      <c r="OZK49" s="950"/>
      <c r="OZL49" s="950"/>
      <c r="OZM49" s="950"/>
      <c r="OZN49" s="950"/>
      <c r="OZO49" s="950"/>
      <c r="OZP49" s="950"/>
      <c r="OZQ49" s="950"/>
      <c r="OZR49" s="950"/>
      <c r="OZS49" s="950"/>
      <c r="OZT49" s="950"/>
      <c r="OZU49" s="950"/>
      <c r="OZV49" s="950"/>
      <c r="OZW49" s="950"/>
      <c r="OZX49" s="950"/>
      <c r="OZY49" s="950"/>
      <c r="OZZ49" s="950"/>
      <c r="PAA49" s="950"/>
      <c r="PAB49" s="950"/>
      <c r="PAC49" s="950"/>
      <c r="PAD49" s="950"/>
      <c r="PAE49" s="950"/>
      <c r="PAF49" s="950"/>
      <c r="PAG49" s="950"/>
      <c r="PAH49" s="950"/>
      <c r="PAI49" s="950"/>
      <c r="PAJ49" s="950"/>
      <c r="PAK49" s="950"/>
      <c r="PAL49" s="950"/>
      <c r="PAM49" s="950"/>
      <c r="PAN49" s="950"/>
      <c r="PAO49" s="950"/>
      <c r="PAP49" s="950"/>
      <c r="PAQ49" s="950"/>
      <c r="PAR49" s="950"/>
      <c r="PAS49" s="950"/>
      <c r="PAT49" s="950"/>
      <c r="PAU49" s="950"/>
      <c r="PAV49" s="950"/>
      <c r="PAW49" s="950"/>
      <c r="PAX49" s="950"/>
      <c r="PAY49" s="950"/>
      <c r="PAZ49" s="950"/>
      <c r="PBA49" s="950"/>
      <c r="PBB49" s="950"/>
      <c r="PBC49" s="950"/>
      <c r="PBD49" s="950"/>
      <c r="PBE49" s="950"/>
      <c r="PBF49" s="950"/>
      <c r="PBG49" s="950"/>
      <c r="PBH49" s="950"/>
      <c r="PBI49" s="950"/>
      <c r="PBJ49" s="950"/>
      <c r="PBK49" s="950"/>
      <c r="PBL49" s="950"/>
      <c r="PBM49" s="950"/>
      <c r="PBN49" s="950"/>
      <c r="PBO49" s="950"/>
      <c r="PBP49" s="950"/>
      <c r="PBQ49" s="950"/>
      <c r="PBR49" s="950"/>
      <c r="PBS49" s="950"/>
      <c r="PBT49" s="950"/>
      <c r="PBU49" s="950"/>
      <c r="PBV49" s="950"/>
      <c r="PBW49" s="950"/>
      <c r="PBX49" s="950"/>
      <c r="PBY49" s="950"/>
      <c r="PBZ49" s="950"/>
      <c r="PCA49" s="950"/>
      <c r="PCB49" s="950"/>
      <c r="PCC49" s="950"/>
      <c r="PCD49" s="950"/>
      <c r="PCE49" s="950"/>
      <c r="PCF49" s="950"/>
      <c r="PCG49" s="950"/>
      <c r="PCH49" s="950"/>
      <c r="PCI49" s="950"/>
      <c r="PCJ49" s="950"/>
      <c r="PCK49" s="950"/>
      <c r="PCL49" s="950"/>
      <c r="PCM49" s="950"/>
      <c r="PCN49" s="950"/>
      <c r="PCO49" s="950"/>
      <c r="PCP49" s="950"/>
      <c r="PCQ49" s="950"/>
      <c r="PCR49" s="950"/>
      <c r="PCS49" s="950"/>
      <c r="PCT49" s="950"/>
      <c r="PCU49" s="950"/>
      <c r="PCV49" s="950"/>
      <c r="PCW49" s="950"/>
      <c r="PCX49" s="950"/>
      <c r="PCY49" s="950"/>
      <c r="PCZ49" s="950"/>
      <c r="PDA49" s="950"/>
      <c r="PDB49" s="950"/>
      <c r="PDC49" s="950"/>
      <c r="PDD49" s="950"/>
      <c r="PDE49" s="950"/>
      <c r="PDF49" s="950"/>
      <c r="PDG49" s="950"/>
      <c r="PDH49" s="950"/>
      <c r="PDI49" s="950"/>
      <c r="PDJ49" s="950"/>
      <c r="PDK49" s="950"/>
      <c r="PDL49" s="950"/>
      <c r="PDM49" s="950"/>
      <c r="PDN49" s="950"/>
      <c r="PDO49" s="950"/>
      <c r="PDP49" s="950"/>
      <c r="PDQ49" s="950"/>
      <c r="PDR49" s="950"/>
      <c r="PDS49" s="950"/>
      <c r="PDT49" s="950"/>
      <c r="PDU49" s="950"/>
      <c r="PDV49" s="950"/>
      <c r="PDW49" s="950"/>
      <c r="PDX49" s="950"/>
      <c r="PDY49" s="950"/>
      <c r="PDZ49" s="950"/>
      <c r="PEA49" s="950"/>
      <c r="PEB49" s="950"/>
      <c r="PEC49" s="950"/>
      <c r="PED49" s="950"/>
      <c r="PEE49" s="950"/>
      <c r="PEF49" s="950"/>
      <c r="PEG49" s="950"/>
      <c r="PEH49" s="950"/>
      <c r="PEI49" s="950"/>
      <c r="PEJ49" s="950"/>
      <c r="PEK49" s="950"/>
      <c r="PEL49" s="950"/>
      <c r="PEM49" s="950"/>
      <c r="PEN49" s="950"/>
      <c r="PEO49" s="950"/>
      <c r="PEP49" s="950"/>
      <c r="PEQ49" s="950"/>
      <c r="PER49" s="950"/>
      <c r="PES49" s="950"/>
      <c r="PET49" s="950"/>
      <c r="PEU49" s="950"/>
      <c r="PEV49" s="950"/>
      <c r="PEW49" s="950"/>
      <c r="PEX49" s="950"/>
      <c r="PEY49" s="950"/>
      <c r="PEZ49" s="950"/>
      <c r="PFA49" s="950"/>
      <c r="PFB49" s="950"/>
      <c r="PFC49" s="950"/>
      <c r="PFD49" s="950"/>
      <c r="PFE49" s="950"/>
      <c r="PFF49" s="950"/>
      <c r="PFG49" s="950"/>
      <c r="PFH49" s="950"/>
      <c r="PFI49" s="950"/>
      <c r="PFJ49" s="950"/>
      <c r="PFK49" s="950"/>
      <c r="PFL49" s="950"/>
      <c r="PFM49" s="950"/>
      <c r="PFN49" s="950"/>
      <c r="PFO49" s="950"/>
      <c r="PFP49" s="950"/>
      <c r="PFQ49" s="950"/>
      <c r="PFR49" s="950"/>
      <c r="PFS49" s="950"/>
      <c r="PFT49" s="950"/>
      <c r="PFU49" s="950"/>
      <c r="PFV49" s="950"/>
      <c r="PFW49" s="950"/>
      <c r="PFX49" s="950"/>
      <c r="PFY49" s="950"/>
      <c r="PFZ49" s="950"/>
      <c r="PGA49" s="950"/>
      <c r="PGB49" s="950"/>
      <c r="PGC49" s="950"/>
      <c r="PGD49" s="950"/>
      <c r="PGE49" s="950"/>
      <c r="PGF49" s="950"/>
      <c r="PGG49" s="950"/>
      <c r="PGH49" s="950"/>
      <c r="PGI49" s="950"/>
      <c r="PGJ49" s="950"/>
      <c r="PGK49" s="950"/>
      <c r="PGL49" s="950"/>
      <c r="PGM49" s="950"/>
      <c r="PGN49" s="950"/>
      <c r="PGO49" s="950"/>
      <c r="PGP49" s="950"/>
      <c r="PGQ49" s="950"/>
      <c r="PGR49" s="950"/>
      <c r="PGS49" s="950"/>
      <c r="PGT49" s="950"/>
      <c r="PGU49" s="950"/>
      <c r="PGV49" s="950"/>
      <c r="PGW49" s="950"/>
      <c r="PGX49" s="950"/>
      <c r="PGY49" s="950"/>
      <c r="PGZ49" s="950"/>
      <c r="PHA49" s="950"/>
      <c r="PHB49" s="950"/>
      <c r="PHC49" s="950"/>
      <c r="PHD49" s="950"/>
      <c r="PHE49" s="950"/>
      <c r="PHF49" s="950"/>
      <c r="PHG49" s="950"/>
      <c r="PHH49" s="950"/>
      <c r="PHI49" s="950"/>
      <c r="PHJ49" s="950"/>
      <c r="PHK49" s="950"/>
      <c r="PHL49" s="950"/>
      <c r="PHM49" s="950"/>
      <c r="PHN49" s="950"/>
      <c r="PHO49" s="950"/>
      <c r="PHP49" s="950"/>
      <c r="PHQ49" s="950"/>
      <c r="PHR49" s="950"/>
      <c r="PHS49" s="950"/>
      <c r="PHT49" s="950"/>
      <c r="PHU49" s="950"/>
      <c r="PHV49" s="950"/>
      <c r="PHW49" s="950"/>
      <c r="PHX49" s="950"/>
      <c r="PHY49" s="950"/>
      <c r="PHZ49" s="950"/>
      <c r="PIA49" s="950"/>
      <c r="PIB49" s="950"/>
      <c r="PIC49" s="950"/>
      <c r="PID49" s="950"/>
      <c r="PIE49" s="950"/>
      <c r="PIF49" s="950"/>
      <c r="PIG49" s="950"/>
      <c r="PIH49" s="950"/>
      <c r="PII49" s="950"/>
      <c r="PIJ49" s="950"/>
      <c r="PIK49" s="950"/>
      <c r="PIL49" s="950"/>
      <c r="PIM49" s="950"/>
      <c r="PIN49" s="950"/>
      <c r="PIO49" s="950"/>
      <c r="PIP49" s="950"/>
      <c r="PIQ49" s="950"/>
      <c r="PIR49" s="950"/>
      <c r="PIS49" s="950"/>
      <c r="PIT49" s="950"/>
      <c r="PIU49" s="950"/>
      <c r="PIV49" s="950"/>
      <c r="PIW49" s="950"/>
      <c r="PIX49" s="950"/>
      <c r="PIY49" s="950"/>
      <c r="PIZ49" s="950"/>
      <c r="PJA49" s="950"/>
      <c r="PJB49" s="950"/>
      <c r="PJC49" s="950"/>
      <c r="PJD49" s="950"/>
      <c r="PJE49" s="950"/>
      <c r="PJF49" s="950"/>
      <c r="PJG49" s="950"/>
      <c r="PJH49" s="950"/>
      <c r="PJI49" s="950"/>
      <c r="PJJ49" s="950"/>
      <c r="PJK49" s="950"/>
      <c r="PJL49" s="950"/>
      <c r="PJM49" s="950"/>
      <c r="PJN49" s="950"/>
      <c r="PJO49" s="950"/>
      <c r="PJP49" s="950"/>
      <c r="PJQ49" s="950"/>
      <c r="PJR49" s="950"/>
      <c r="PJS49" s="950"/>
      <c r="PJT49" s="950"/>
      <c r="PJU49" s="950"/>
      <c r="PJV49" s="950"/>
      <c r="PJW49" s="950"/>
      <c r="PJX49" s="950"/>
      <c r="PJY49" s="950"/>
      <c r="PJZ49" s="950"/>
      <c r="PKA49" s="950"/>
      <c r="PKB49" s="950"/>
      <c r="PKC49" s="950"/>
      <c r="PKD49" s="950"/>
      <c r="PKE49" s="950"/>
      <c r="PKF49" s="950"/>
      <c r="PKG49" s="950"/>
      <c r="PKH49" s="950"/>
      <c r="PKI49" s="950"/>
      <c r="PKJ49" s="950"/>
      <c r="PKK49" s="950"/>
      <c r="PKL49" s="950"/>
      <c r="PKM49" s="950"/>
      <c r="PKN49" s="950"/>
      <c r="PKO49" s="950"/>
      <c r="PKP49" s="950"/>
      <c r="PKQ49" s="950"/>
      <c r="PKR49" s="950"/>
      <c r="PKS49" s="950"/>
      <c r="PKT49" s="950"/>
      <c r="PKU49" s="950"/>
      <c r="PKV49" s="950"/>
      <c r="PKW49" s="950"/>
      <c r="PKX49" s="950"/>
      <c r="PKY49" s="950"/>
      <c r="PKZ49" s="950"/>
      <c r="PLA49" s="950"/>
      <c r="PLB49" s="950"/>
      <c r="PLC49" s="950"/>
      <c r="PLD49" s="950"/>
      <c r="PLE49" s="950"/>
      <c r="PLF49" s="950"/>
      <c r="PLG49" s="950"/>
      <c r="PLH49" s="950"/>
      <c r="PLI49" s="950"/>
      <c r="PLJ49" s="950"/>
      <c r="PLK49" s="950"/>
      <c r="PLL49" s="950"/>
      <c r="PLM49" s="950"/>
      <c r="PLN49" s="950"/>
      <c r="PLO49" s="950"/>
      <c r="PLP49" s="950"/>
      <c r="PLQ49" s="950"/>
      <c r="PLR49" s="950"/>
      <c r="PLS49" s="950"/>
      <c r="PLT49" s="950"/>
      <c r="PLU49" s="950"/>
      <c r="PLV49" s="950"/>
      <c r="PLW49" s="950"/>
      <c r="PLX49" s="950"/>
      <c r="PLY49" s="950"/>
      <c r="PLZ49" s="950"/>
      <c r="PMA49" s="950"/>
      <c r="PMB49" s="950"/>
      <c r="PMC49" s="950"/>
      <c r="PMD49" s="950"/>
      <c r="PME49" s="950"/>
      <c r="PMF49" s="950"/>
      <c r="PMG49" s="950"/>
      <c r="PMH49" s="950"/>
      <c r="PMI49" s="950"/>
      <c r="PMJ49" s="950"/>
      <c r="PMK49" s="950"/>
      <c r="PML49" s="950"/>
      <c r="PMM49" s="950"/>
      <c r="PMN49" s="950"/>
      <c r="PMO49" s="950"/>
      <c r="PMP49" s="950"/>
      <c r="PMQ49" s="950"/>
      <c r="PMR49" s="950"/>
      <c r="PMS49" s="950"/>
      <c r="PMT49" s="950"/>
      <c r="PMU49" s="950"/>
      <c r="PMV49" s="950"/>
      <c r="PMW49" s="950"/>
      <c r="PMX49" s="950"/>
      <c r="PMY49" s="950"/>
      <c r="PMZ49" s="950"/>
      <c r="PNA49" s="950"/>
      <c r="PNB49" s="950"/>
      <c r="PNC49" s="950"/>
      <c r="PND49" s="950"/>
      <c r="PNE49" s="950"/>
      <c r="PNF49" s="950"/>
      <c r="PNG49" s="950"/>
      <c r="PNH49" s="950"/>
      <c r="PNI49" s="950"/>
      <c r="PNJ49" s="950"/>
      <c r="PNK49" s="950"/>
      <c r="PNL49" s="950"/>
      <c r="PNM49" s="950"/>
      <c r="PNN49" s="950"/>
      <c r="PNO49" s="950"/>
      <c r="PNP49" s="950"/>
      <c r="PNQ49" s="950"/>
      <c r="PNR49" s="950"/>
      <c r="PNS49" s="950"/>
      <c r="PNT49" s="950"/>
      <c r="PNU49" s="950"/>
      <c r="PNV49" s="950"/>
      <c r="PNW49" s="950"/>
      <c r="PNX49" s="950"/>
      <c r="PNY49" s="950"/>
      <c r="PNZ49" s="950"/>
      <c r="POA49" s="950"/>
      <c r="POB49" s="950"/>
      <c r="POC49" s="950"/>
      <c r="POD49" s="950"/>
      <c r="POE49" s="950"/>
      <c r="POF49" s="950"/>
      <c r="POG49" s="950"/>
      <c r="POH49" s="950"/>
      <c r="POI49" s="950"/>
      <c r="POJ49" s="950"/>
      <c r="POK49" s="950"/>
      <c r="POL49" s="950"/>
      <c r="POM49" s="950"/>
      <c r="PON49" s="950"/>
      <c r="POO49" s="950"/>
      <c r="POP49" s="950"/>
      <c r="POQ49" s="950"/>
      <c r="POR49" s="950"/>
      <c r="POS49" s="950"/>
      <c r="POT49" s="950"/>
      <c r="POU49" s="950"/>
      <c r="POV49" s="950"/>
      <c r="POW49" s="950"/>
      <c r="POX49" s="950"/>
      <c r="POY49" s="950"/>
      <c r="POZ49" s="950"/>
      <c r="PPA49" s="950"/>
      <c r="PPB49" s="950"/>
      <c r="PPC49" s="950"/>
      <c r="PPD49" s="950"/>
      <c r="PPE49" s="950"/>
      <c r="PPF49" s="950"/>
      <c r="PPG49" s="950"/>
      <c r="PPH49" s="950"/>
      <c r="PPI49" s="950"/>
      <c r="PPJ49" s="950"/>
      <c r="PPK49" s="950"/>
      <c r="PPL49" s="950"/>
      <c r="PPM49" s="950"/>
      <c r="PPN49" s="950"/>
      <c r="PPO49" s="950"/>
      <c r="PPP49" s="950"/>
      <c r="PPQ49" s="950"/>
      <c r="PPR49" s="950"/>
      <c r="PPS49" s="950"/>
      <c r="PPT49" s="950"/>
      <c r="PPU49" s="950"/>
      <c r="PPV49" s="950"/>
      <c r="PPW49" s="950"/>
      <c r="PPX49" s="950"/>
      <c r="PPY49" s="950"/>
      <c r="PPZ49" s="950"/>
      <c r="PQA49" s="950"/>
      <c r="PQB49" s="950"/>
      <c r="PQC49" s="950"/>
      <c r="PQD49" s="950"/>
      <c r="PQE49" s="950"/>
      <c r="PQF49" s="950"/>
      <c r="PQG49" s="950"/>
      <c r="PQH49" s="950"/>
      <c r="PQI49" s="950"/>
      <c r="PQJ49" s="950"/>
      <c r="PQK49" s="950"/>
      <c r="PQL49" s="950"/>
      <c r="PQM49" s="950"/>
      <c r="PQN49" s="950"/>
      <c r="PQO49" s="950"/>
      <c r="PQP49" s="950"/>
      <c r="PQQ49" s="950"/>
      <c r="PQR49" s="950"/>
      <c r="PQS49" s="950"/>
      <c r="PQT49" s="950"/>
      <c r="PQU49" s="950"/>
      <c r="PQV49" s="950"/>
      <c r="PQW49" s="950"/>
      <c r="PQX49" s="950"/>
      <c r="PQY49" s="950"/>
      <c r="PQZ49" s="950"/>
      <c r="PRA49" s="950"/>
      <c r="PRB49" s="950"/>
      <c r="PRC49" s="950"/>
      <c r="PRD49" s="950"/>
      <c r="PRE49" s="950"/>
      <c r="PRF49" s="950"/>
      <c r="PRG49" s="950"/>
      <c r="PRH49" s="950"/>
      <c r="PRI49" s="950"/>
      <c r="PRJ49" s="950"/>
      <c r="PRK49" s="950"/>
      <c r="PRL49" s="950"/>
      <c r="PRM49" s="950"/>
      <c r="PRN49" s="950"/>
      <c r="PRO49" s="950"/>
      <c r="PRP49" s="950"/>
      <c r="PRQ49" s="950"/>
      <c r="PRR49" s="950"/>
      <c r="PRS49" s="950"/>
      <c r="PRT49" s="950"/>
      <c r="PRU49" s="950"/>
      <c r="PRV49" s="950"/>
      <c r="PRW49" s="950"/>
      <c r="PRX49" s="950"/>
      <c r="PRY49" s="950"/>
      <c r="PRZ49" s="950"/>
      <c r="PSA49" s="950"/>
      <c r="PSB49" s="950"/>
      <c r="PSC49" s="950"/>
      <c r="PSD49" s="950"/>
      <c r="PSE49" s="950"/>
      <c r="PSF49" s="950"/>
      <c r="PSG49" s="950"/>
      <c r="PSH49" s="950"/>
      <c r="PSI49" s="950"/>
      <c r="PSJ49" s="950"/>
      <c r="PSK49" s="950"/>
      <c r="PSL49" s="950"/>
      <c r="PSM49" s="950"/>
      <c r="PSN49" s="950"/>
      <c r="PSO49" s="950"/>
      <c r="PSP49" s="950"/>
      <c r="PSQ49" s="950"/>
      <c r="PSR49" s="950"/>
      <c r="PSS49" s="950"/>
      <c r="PST49" s="950"/>
      <c r="PSU49" s="950"/>
      <c r="PSV49" s="950"/>
      <c r="PSW49" s="950"/>
      <c r="PSX49" s="950"/>
      <c r="PSY49" s="950"/>
      <c r="PSZ49" s="950"/>
      <c r="PTA49" s="950"/>
      <c r="PTB49" s="950"/>
      <c r="PTC49" s="950"/>
      <c r="PTD49" s="950"/>
      <c r="PTE49" s="950"/>
      <c r="PTF49" s="950"/>
      <c r="PTG49" s="950"/>
      <c r="PTH49" s="950"/>
      <c r="PTI49" s="950"/>
      <c r="PTJ49" s="950"/>
      <c r="PTK49" s="950"/>
      <c r="PTL49" s="950"/>
      <c r="PTM49" s="950"/>
      <c r="PTN49" s="950"/>
      <c r="PTO49" s="950"/>
      <c r="PTP49" s="950"/>
      <c r="PTQ49" s="950"/>
      <c r="PTR49" s="950"/>
      <c r="PTS49" s="950"/>
      <c r="PTT49" s="950"/>
      <c r="PTU49" s="950"/>
      <c r="PTV49" s="950"/>
      <c r="PTW49" s="950"/>
      <c r="PTX49" s="950"/>
      <c r="PTY49" s="950"/>
      <c r="PTZ49" s="950"/>
      <c r="PUA49" s="950"/>
      <c r="PUB49" s="950"/>
      <c r="PUC49" s="950"/>
      <c r="PUD49" s="950"/>
      <c r="PUE49" s="950"/>
      <c r="PUF49" s="950"/>
      <c r="PUG49" s="950"/>
      <c r="PUH49" s="950"/>
      <c r="PUI49" s="950"/>
      <c r="PUJ49" s="950"/>
      <c r="PUK49" s="950"/>
      <c r="PUL49" s="950"/>
      <c r="PUM49" s="950"/>
      <c r="PUN49" s="950"/>
      <c r="PUO49" s="950"/>
      <c r="PUP49" s="950"/>
      <c r="PUQ49" s="950"/>
      <c r="PUR49" s="950"/>
      <c r="PUS49" s="950"/>
      <c r="PUT49" s="950"/>
      <c r="PUU49" s="950"/>
      <c r="PUV49" s="950"/>
      <c r="PUW49" s="950"/>
      <c r="PUX49" s="950"/>
      <c r="PUY49" s="950"/>
      <c r="PUZ49" s="950"/>
      <c r="PVA49" s="950"/>
      <c r="PVB49" s="950"/>
      <c r="PVC49" s="950"/>
      <c r="PVD49" s="950"/>
      <c r="PVE49" s="950"/>
      <c r="PVF49" s="950"/>
      <c r="PVG49" s="950"/>
      <c r="PVH49" s="950"/>
      <c r="PVI49" s="950"/>
      <c r="PVJ49" s="950"/>
      <c r="PVK49" s="950"/>
      <c r="PVL49" s="950"/>
      <c r="PVM49" s="950"/>
      <c r="PVN49" s="950"/>
      <c r="PVO49" s="950"/>
      <c r="PVP49" s="950"/>
      <c r="PVQ49" s="950"/>
      <c r="PVR49" s="950"/>
      <c r="PVS49" s="950"/>
      <c r="PVT49" s="950"/>
      <c r="PVU49" s="950"/>
      <c r="PVV49" s="950"/>
      <c r="PVW49" s="950"/>
      <c r="PVX49" s="950"/>
      <c r="PVY49" s="950"/>
      <c r="PVZ49" s="950"/>
      <c r="PWA49" s="950"/>
      <c r="PWB49" s="950"/>
      <c r="PWC49" s="950"/>
      <c r="PWD49" s="950"/>
      <c r="PWE49" s="950"/>
      <c r="PWF49" s="950"/>
      <c r="PWG49" s="950"/>
      <c r="PWH49" s="950"/>
      <c r="PWI49" s="950"/>
      <c r="PWJ49" s="950"/>
      <c r="PWK49" s="950"/>
      <c r="PWL49" s="950"/>
      <c r="PWM49" s="950"/>
      <c r="PWN49" s="950"/>
      <c r="PWO49" s="950"/>
      <c r="PWP49" s="950"/>
      <c r="PWQ49" s="950"/>
      <c r="PWR49" s="950"/>
      <c r="PWS49" s="950"/>
      <c r="PWT49" s="950"/>
      <c r="PWU49" s="950"/>
      <c r="PWV49" s="950"/>
      <c r="PWW49" s="950"/>
      <c r="PWX49" s="950"/>
      <c r="PWY49" s="950"/>
      <c r="PWZ49" s="950"/>
      <c r="PXA49" s="950"/>
      <c r="PXB49" s="950"/>
      <c r="PXC49" s="950"/>
      <c r="PXD49" s="950"/>
      <c r="PXE49" s="950"/>
      <c r="PXF49" s="950"/>
      <c r="PXG49" s="950"/>
      <c r="PXH49" s="950"/>
      <c r="PXI49" s="950"/>
      <c r="PXJ49" s="950"/>
      <c r="PXK49" s="950"/>
      <c r="PXL49" s="950"/>
      <c r="PXM49" s="950"/>
      <c r="PXN49" s="950"/>
      <c r="PXO49" s="950"/>
      <c r="PXP49" s="950"/>
      <c r="PXQ49" s="950"/>
      <c r="PXR49" s="950"/>
      <c r="PXS49" s="950"/>
      <c r="PXT49" s="950"/>
      <c r="PXU49" s="950"/>
      <c r="PXV49" s="950"/>
      <c r="PXW49" s="950"/>
      <c r="PXX49" s="950"/>
      <c r="PXY49" s="950"/>
      <c r="PXZ49" s="950"/>
      <c r="PYA49" s="950"/>
      <c r="PYB49" s="950"/>
      <c r="PYC49" s="950"/>
      <c r="PYD49" s="950"/>
      <c r="PYE49" s="950"/>
      <c r="PYF49" s="950"/>
      <c r="PYG49" s="950"/>
      <c r="PYH49" s="950"/>
      <c r="PYI49" s="950"/>
      <c r="PYJ49" s="950"/>
      <c r="PYK49" s="950"/>
      <c r="PYL49" s="950"/>
      <c r="PYM49" s="950"/>
      <c r="PYN49" s="950"/>
      <c r="PYO49" s="950"/>
      <c r="PYP49" s="950"/>
      <c r="PYQ49" s="950"/>
      <c r="PYR49" s="950"/>
      <c r="PYS49" s="950"/>
      <c r="PYT49" s="950"/>
      <c r="PYU49" s="950"/>
      <c r="PYV49" s="950"/>
      <c r="PYW49" s="950"/>
      <c r="PYX49" s="950"/>
      <c r="PYY49" s="950"/>
      <c r="PYZ49" s="950"/>
      <c r="PZA49" s="950"/>
      <c r="PZB49" s="950"/>
      <c r="PZC49" s="950"/>
      <c r="PZD49" s="950"/>
      <c r="PZE49" s="950"/>
      <c r="PZF49" s="950"/>
      <c r="PZG49" s="950"/>
      <c r="PZH49" s="950"/>
      <c r="PZI49" s="950"/>
      <c r="PZJ49" s="950"/>
      <c r="PZK49" s="950"/>
      <c r="PZL49" s="950"/>
      <c r="PZM49" s="950"/>
      <c r="PZN49" s="950"/>
      <c r="PZO49" s="950"/>
      <c r="PZP49" s="950"/>
      <c r="PZQ49" s="950"/>
      <c r="PZR49" s="950"/>
      <c r="PZS49" s="950"/>
      <c r="PZT49" s="950"/>
      <c r="PZU49" s="950"/>
      <c r="PZV49" s="950"/>
      <c r="PZW49" s="950"/>
      <c r="PZX49" s="950"/>
      <c r="PZY49" s="950"/>
      <c r="PZZ49" s="950"/>
      <c r="QAA49" s="950"/>
      <c r="QAB49" s="950"/>
      <c r="QAC49" s="950"/>
      <c r="QAD49" s="950"/>
      <c r="QAE49" s="950"/>
      <c r="QAF49" s="950"/>
      <c r="QAG49" s="950"/>
      <c r="QAH49" s="950"/>
      <c r="QAI49" s="950"/>
      <c r="QAJ49" s="950"/>
      <c r="QAK49" s="950"/>
      <c r="QAL49" s="950"/>
      <c r="QAM49" s="950"/>
      <c r="QAN49" s="950"/>
      <c r="QAO49" s="950"/>
      <c r="QAP49" s="950"/>
      <c r="QAQ49" s="950"/>
      <c r="QAR49" s="950"/>
      <c r="QAS49" s="950"/>
      <c r="QAT49" s="950"/>
      <c r="QAU49" s="950"/>
      <c r="QAV49" s="950"/>
      <c r="QAW49" s="950"/>
      <c r="QAX49" s="950"/>
      <c r="QAY49" s="950"/>
      <c r="QAZ49" s="950"/>
      <c r="QBA49" s="950"/>
      <c r="QBB49" s="950"/>
      <c r="QBC49" s="950"/>
      <c r="QBD49" s="950"/>
      <c r="QBE49" s="950"/>
      <c r="QBF49" s="950"/>
      <c r="QBG49" s="950"/>
      <c r="QBH49" s="950"/>
      <c r="QBI49" s="950"/>
      <c r="QBJ49" s="950"/>
      <c r="QBK49" s="950"/>
      <c r="QBL49" s="950"/>
      <c r="QBM49" s="950"/>
      <c r="QBN49" s="950"/>
      <c r="QBO49" s="950"/>
      <c r="QBP49" s="950"/>
      <c r="QBQ49" s="950"/>
      <c r="QBR49" s="950"/>
      <c r="QBS49" s="950"/>
      <c r="QBT49" s="950"/>
      <c r="QBU49" s="950"/>
      <c r="QBV49" s="950"/>
      <c r="QBW49" s="950"/>
      <c r="QBX49" s="950"/>
      <c r="QBY49" s="950"/>
      <c r="QBZ49" s="950"/>
      <c r="QCA49" s="950"/>
      <c r="QCB49" s="950"/>
      <c r="QCC49" s="950"/>
      <c r="QCD49" s="950"/>
      <c r="QCE49" s="950"/>
      <c r="QCF49" s="950"/>
      <c r="QCG49" s="950"/>
      <c r="QCH49" s="950"/>
      <c r="QCI49" s="950"/>
      <c r="QCJ49" s="950"/>
      <c r="QCK49" s="950"/>
      <c r="QCL49" s="950"/>
      <c r="QCM49" s="950"/>
      <c r="QCN49" s="950"/>
      <c r="QCO49" s="950"/>
      <c r="QCP49" s="950"/>
      <c r="QCQ49" s="950"/>
      <c r="QCR49" s="950"/>
      <c r="QCS49" s="950"/>
      <c r="QCT49" s="950"/>
      <c r="QCU49" s="950"/>
      <c r="QCV49" s="950"/>
      <c r="QCW49" s="950"/>
      <c r="QCX49" s="950"/>
      <c r="QCY49" s="950"/>
      <c r="QCZ49" s="950"/>
      <c r="QDA49" s="950"/>
      <c r="QDB49" s="950"/>
      <c r="QDC49" s="950"/>
      <c r="QDD49" s="950"/>
      <c r="QDE49" s="950"/>
      <c r="QDF49" s="950"/>
      <c r="QDG49" s="950"/>
      <c r="QDH49" s="950"/>
      <c r="QDI49" s="950"/>
      <c r="QDJ49" s="950"/>
      <c r="QDK49" s="950"/>
      <c r="QDL49" s="950"/>
      <c r="QDM49" s="950"/>
      <c r="QDN49" s="950"/>
      <c r="QDO49" s="950"/>
      <c r="QDP49" s="950"/>
      <c r="QDQ49" s="950"/>
      <c r="QDR49" s="950"/>
      <c r="QDS49" s="950"/>
      <c r="QDT49" s="950"/>
      <c r="QDU49" s="950"/>
      <c r="QDV49" s="950"/>
      <c r="QDW49" s="950"/>
      <c r="QDX49" s="950"/>
      <c r="QDY49" s="950"/>
      <c r="QDZ49" s="950"/>
      <c r="QEA49" s="950"/>
      <c r="QEB49" s="950"/>
      <c r="QEC49" s="950"/>
      <c r="QED49" s="950"/>
      <c r="QEE49" s="950"/>
      <c r="QEF49" s="950"/>
      <c r="QEG49" s="950"/>
      <c r="QEH49" s="950"/>
      <c r="QEI49" s="950"/>
      <c r="QEJ49" s="950"/>
      <c r="QEK49" s="950"/>
      <c r="QEL49" s="950"/>
      <c r="QEM49" s="950"/>
      <c r="QEN49" s="950"/>
      <c r="QEO49" s="950"/>
      <c r="QEP49" s="950"/>
      <c r="QEQ49" s="950"/>
      <c r="QER49" s="950"/>
      <c r="QES49" s="950"/>
      <c r="QET49" s="950"/>
      <c r="QEU49" s="950"/>
      <c r="QEV49" s="950"/>
      <c r="QEW49" s="950"/>
      <c r="QEX49" s="950"/>
      <c r="QEY49" s="950"/>
      <c r="QEZ49" s="950"/>
      <c r="QFA49" s="950"/>
      <c r="QFB49" s="950"/>
      <c r="QFC49" s="950"/>
      <c r="QFD49" s="950"/>
      <c r="QFE49" s="950"/>
      <c r="QFF49" s="950"/>
      <c r="QFG49" s="950"/>
      <c r="QFH49" s="950"/>
      <c r="QFI49" s="950"/>
      <c r="QFJ49" s="950"/>
      <c r="QFK49" s="950"/>
      <c r="QFL49" s="950"/>
      <c r="QFM49" s="950"/>
      <c r="QFN49" s="950"/>
      <c r="QFO49" s="950"/>
      <c r="QFP49" s="950"/>
      <c r="QFQ49" s="950"/>
      <c r="QFR49" s="950"/>
      <c r="QFS49" s="950"/>
      <c r="QFT49" s="950"/>
      <c r="QFU49" s="950"/>
      <c r="QFV49" s="950"/>
      <c r="QFW49" s="950"/>
      <c r="QFX49" s="950"/>
      <c r="QFY49" s="950"/>
      <c r="QFZ49" s="950"/>
      <c r="QGA49" s="950"/>
      <c r="QGB49" s="950"/>
      <c r="QGC49" s="950"/>
      <c r="QGD49" s="950"/>
      <c r="QGE49" s="950"/>
      <c r="QGF49" s="950"/>
      <c r="QGG49" s="950"/>
      <c r="QGH49" s="950"/>
      <c r="QGI49" s="950"/>
      <c r="QGJ49" s="950"/>
      <c r="QGK49" s="950"/>
      <c r="QGL49" s="950"/>
      <c r="QGM49" s="950"/>
      <c r="QGN49" s="950"/>
      <c r="QGO49" s="950"/>
      <c r="QGP49" s="950"/>
      <c r="QGQ49" s="950"/>
      <c r="QGR49" s="950"/>
      <c r="QGS49" s="950"/>
      <c r="QGT49" s="950"/>
      <c r="QGU49" s="950"/>
      <c r="QGV49" s="950"/>
      <c r="QGW49" s="950"/>
      <c r="QGX49" s="950"/>
      <c r="QGY49" s="950"/>
      <c r="QGZ49" s="950"/>
      <c r="QHA49" s="950"/>
      <c r="QHB49" s="950"/>
      <c r="QHC49" s="950"/>
      <c r="QHD49" s="950"/>
      <c r="QHE49" s="950"/>
      <c r="QHF49" s="950"/>
      <c r="QHG49" s="950"/>
      <c r="QHH49" s="950"/>
      <c r="QHI49" s="950"/>
      <c r="QHJ49" s="950"/>
      <c r="QHK49" s="950"/>
      <c r="QHL49" s="950"/>
      <c r="QHM49" s="950"/>
      <c r="QHN49" s="950"/>
      <c r="QHO49" s="950"/>
      <c r="QHP49" s="950"/>
      <c r="QHQ49" s="950"/>
      <c r="QHR49" s="950"/>
      <c r="QHS49" s="950"/>
      <c r="QHT49" s="950"/>
      <c r="QHU49" s="950"/>
      <c r="QHV49" s="950"/>
      <c r="QHW49" s="950"/>
      <c r="QHX49" s="950"/>
      <c r="QHY49" s="950"/>
      <c r="QHZ49" s="950"/>
      <c r="QIA49" s="950"/>
      <c r="QIB49" s="950"/>
      <c r="QIC49" s="950"/>
      <c r="QID49" s="950"/>
      <c r="QIE49" s="950"/>
      <c r="QIF49" s="950"/>
      <c r="QIG49" s="950"/>
      <c r="QIH49" s="950"/>
      <c r="QII49" s="950"/>
      <c r="QIJ49" s="950"/>
      <c r="QIK49" s="950"/>
      <c r="QIL49" s="950"/>
      <c r="QIM49" s="950"/>
      <c r="QIN49" s="950"/>
      <c r="QIO49" s="950"/>
      <c r="QIP49" s="950"/>
      <c r="QIQ49" s="950"/>
      <c r="QIR49" s="950"/>
      <c r="QIS49" s="950"/>
      <c r="QIT49" s="950"/>
      <c r="QIU49" s="950"/>
      <c r="QIV49" s="950"/>
      <c r="QIW49" s="950"/>
      <c r="QIX49" s="950"/>
      <c r="QIY49" s="950"/>
      <c r="QIZ49" s="950"/>
      <c r="QJA49" s="950"/>
      <c r="QJB49" s="950"/>
      <c r="QJC49" s="950"/>
      <c r="QJD49" s="950"/>
      <c r="QJE49" s="950"/>
      <c r="QJF49" s="950"/>
      <c r="QJG49" s="950"/>
      <c r="QJH49" s="950"/>
      <c r="QJI49" s="950"/>
      <c r="QJJ49" s="950"/>
      <c r="QJK49" s="950"/>
      <c r="QJL49" s="950"/>
      <c r="QJM49" s="950"/>
      <c r="QJN49" s="950"/>
      <c r="QJO49" s="950"/>
      <c r="QJP49" s="950"/>
      <c r="QJQ49" s="950"/>
      <c r="QJR49" s="950"/>
      <c r="QJS49" s="950"/>
      <c r="QJT49" s="950"/>
      <c r="QJU49" s="950"/>
      <c r="QJV49" s="950"/>
      <c r="QJW49" s="950"/>
      <c r="QJX49" s="950"/>
      <c r="QJY49" s="950"/>
      <c r="QJZ49" s="950"/>
      <c r="QKA49" s="950"/>
      <c r="QKB49" s="950"/>
      <c r="QKC49" s="950"/>
      <c r="QKD49" s="950"/>
      <c r="QKE49" s="950"/>
      <c r="QKF49" s="950"/>
      <c r="QKG49" s="950"/>
      <c r="QKH49" s="950"/>
      <c r="QKI49" s="950"/>
      <c r="QKJ49" s="950"/>
      <c r="QKK49" s="950"/>
      <c r="QKL49" s="950"/>
      <c r="QKM49" s="950"/>
      <c r="QKN49" s="950"/>
      <c r="QKO49" s="950"/>
      <c r="QKP49" s="950"/>
      <c r="QKQ49" s="950"/>
      <c r="QKR49" s="950"/>
      <c r="QKS49" s="950"/>
      <c r="QKT49" s="950"/>
      <c r="QKU49" s="950"/>
      <c r="QKV49" s="950"/>
      <c r="QKW49" s="950"/>
      <c r="QKX49" s="950"/>
      <c r="QKY49" s="950"/>
      <c r="QKZ49" s="950"/>
      <c r="QLA49" s="950"/>
      <c r="QLB49" s="950"/>
      <c r="QLC49" s="950"/>
      <c r="QLD49" s="950"/>
      <c r="QLE49" s="950"/>
      <c r="QLF49" s="950"/>
      <c r="QLG49" s="950"/>
      <c r="QLH49" s="950"/>
      <c r="QLI49" s="950"/>
      <c r="QLJ49" s="950"/>
      <c r="QLK49" s="950"/>
      <c r="QLL49" s="950"/>
      <c r="QLM49" s="950"/>
      <c r="QLN49" s="950"/>
      <c r="QLO49" s="950"/>
      <c r="QLP49" s="950"/>
      <c r="QLQ49" s="950"/>
      <c r="QLR49" s="950"/>
      <c r="QLS49" s="950"/>
      <c r="QLT49" s="950"/>
      <c r="QLU49" s="950"/>
      <c r="QLV49" s="950"/>
      <c r="QLW49" s="950"/>
      <c r="QLX49" s="950"/>
      <c r="QLY49" s="950"/>
      <c r="QLZ49" s="950"/>
      <c r="QMA49" s="950"/>
      <c r="QMB49" s="950"/>
      <c r="QMC49" s="950"/>
      <c r="QMD49" s="950"/>
      <c r="QME49" s="950"/>
      <c r="QMF49" s="950"/>
      <c r="QMG49" s="950"/>
      <c r="QMH49" s="950"/>
      <c r="QMI49" s="950"/>
      <c r="QMJ49" s="950"/>
      <c r="QMK49" s="950"/>
      <c r="QML49" s="950"/>
      <c r="QMM49" s="950"/>
      <c r="QMN49" s="950"/>
      <c r="QMO49" s="950"/>
      <c r="QMP49" s="950"/>
      <c r="QMQ49" s="950"/>
      <c r="QMR49" s="950"/>
      <c r="QMS49" s="950"/>
      <c r="QMT49" s="950"/>
      <c r="QMU49" s="950"/>
      <c r="QMV49" s="950"/>
      <c r="QMW49" s="950"/>
      <c r="QMX49" s="950"/>
      <c r="QMY49" s="950"/>
      <c r="QMZ49" s="950"/>
      <c r="QNA49" s="950"/>
      <c r="QNB49" s="950"/>
      <c r="QNC49" s="950"/>
      <c r="QND49" s="950"/>
      <c r="QNE49" s="950"/>
      <c r="QNF49" s="950"/>
      <c r="QNG49" s="950"/>
      <c r="QNH49" s="950"/>
      <c r="QNI49" s="950"/>
      <c r="QNJ49" s="950"/>
      <c r="QNK49" s="950"/>
      <c r="QNL49" s="950"/>
      <c r="QNM49" s="950"/>
      <c r="QNN49" s="950"/>
      <c r="QNO49" s="950"/>
      <c r="QNP49" s="950"/>
      <c r="QNQ49" s="950"/>
      <c r="QNR49" s="950"/>
      <c r="QNS49" s="950"/>
      <c r="QNT49" s="950"/>
      <c r="QNU49" s="950"/>
      <c r="QNV49" s="950"/>
      <c r="QNW49" s="950"/>
      <c r="QNX49" s="950"/>
      <c r="QNY49" s="950"/>
      <c r="QNZ49" s="950"/>
      <c r="QOA49" s="950"/>
      <c r="QOB49" s="950"/>
      <c r="QOC49" s="950"/>
      <c r="QOD49" s="950"/>
      <c r="QOE49" s="950"/>
      <c r="QOF49" s="950"/>
      <c r="QOG49" s="950"/>
      <c r="QOH49" s="950"/>
      <c r="QOI49" s="950"/>
      <c r="QOJ49" s="950"/>
      <c r="QOK49" s="950"/>
      <c r="QOL49" s="950"/>
      <c r="QOM49" s="950"/>
      <c r="QON49" s="950"/>
      <c r="QOO49" s="950"/>
      <c r="QOP49" s="950"/>
      <c r="QOQ49" s="950"/>
      <c r="QOR49" s="950"/>
      <c r="QOS49" s="950"/>
      <c r="QOT49" s="950"/>
      <c r="QOU49" s="950"/>
      <c r="QOV49" s="950"/>
      <c r="QOW49" s="950"/>
      <c r="QOX49" s="950"/>
      <c r="QOY49" s="950"/>
      <c r="QOZ49" s="950"/>
      <c r="QPA49" s="950"/>
      <c r="QPB49" s="950"/>
      <c r="QPC49" s="950"/>
      <c r="QPD49" s="950"/>
      <c r="QPE49" s="950"/>
      <c r="QPF49" s="950"/>
      <c r="QPG49" s="950"/>
      <c r="QPH49" s="950"/>
      <c r="QPI49" s="950"/>
      <c r="QPJ49" s="950"/>
      <c r="QPK49" s="950"/>
      <c r="QPL49" s="950"/>
      <c r="QPM49" s="950"/>
      <c r="QPN49" s="950"/>
      <c r="QPO49" s="950"/>
      <c r="QPP49" s="950"/>
      <c r="QPQ49" s="950"/>
      <c r="QPR49" s="950"/>
      <c r="QPS49" s="950"/>
      <c r="QPT49" s="950"/>
      <c r="QPU49" s="950"/>
      <c r="QPV49" s="950"/>
      <c r="QPW49" s="950"/>
      <c r="QPX49" s="950"/>
      <c r="QPY49" s="950"/>
      <c r="QPZ49" s="950"/>
      <c r="QQA49" s="950"/>
      <c r="QQB49" s="950"/>
      <c r="QQC49" s="950"/>
      <c r="QQD49" s="950"/>
      <c r="QQE49" s="950"/>
      <c r="QQF49" s="950"/>
      <c r="QQG49" s="950"/>
      <c r="QQH49" s="950"/>
      <c r="QQI49" s="950"/>
      <c r="QQJ49" s="950"/>
      <c r="QQK49" s="950"/>
      <c r="QQL49" s="950"/>
      <c r="QQM49" s="950"/>
      <c r="QQN49" s="950"/>
      <c r="QQO49" s="950"/>
      <c r="QQP49" s="950"/>
      <c r="QQQ49" s="950"/>
      <c r="QQR49" s="950"/>
      <c r="QQS49" s="950"/>
      <c r="QQT49" s="950"/>
      <c r="QQU49" s="950"/>
      <c r="QQV49" s="950"/>
      <c r="QQW49" s="950"/>
      <c r="QQX49" s="950"/>
      <c r="QQY49" s="950"/>
      <c r="QQZ49" s="950"/>
      <c r="QRA49" s="950"/>
      <c r="QRB49" s="950"/>
      <c r="QRC49" s="950"/>
      <c r="QRD49" s="950"/>
      <c r="QRE49" s="950"/>
      <c r="QRF49" s="950"/>
      <c r="QRG49" s="950"/>
      <c r="QRH49" s="950"/>
      <c r="QRI49" s="950"/>
      <c r="QRJ49" s="950"/>
      <c r="QRK49" s="950"/>
      <c r="QRL49" s="950"/>
      <c r="QRM49" s="950"/>
      <c r="QRN49" s="950"/>
      <c r="QRO49" s="950"/>
      <c r="QRP49" s="950"/>
      <c r="QRQ49" s="950"/>
      <c r="QRR49" s="950"/>
      <c r="QRS49" s="950"/>
      <c r="QRT49" s="950"/>
      <c r="QRU49" s="950"/>
      <c r="QRV49" s="950"/>
      <c r="QRW49" s="950"/>
      <c r="QRX49" s="950"/>
      <c r="QRY49" s="950"/>
      <c r="QRZ49" s="950"/>
      <c r="QSA49" s="950"/>
      <c r="QSB49" s="950"/>
      <c r="QSC49" s="950"/>
      <c r="QSD49" s="950"/>
      <c r="QSE49" s="950"/>
      <c r="QSF49" s="950"/>
      <c r="QSG49" s="950"/>
      <c r="QSH49" s="950"/>
      <c r="QSI49" s="950"/>
      <c r="QSJ49" s="950"/>
      <c r="QSK49" s="950"/>
      <c r="QSL49" s="950"/>
      <c r="QSM49" s="950"/>
      <c r="QSN49" s="950"/>
      <c r="QSO49" s="950"/>
      <c r="QSP49" s="950"/>
      <c r="QSQ49" s="950"/>
      <c r="QSR49" s="950"/>
      <c r="QSS49" s="950"/>
      <c r="QST49" s="950"/>
      <c r="QSU49" s="950"/>
      <c r="QSV49" s="950"/>
      <c r="QSW49" s="950"/>
      <c r="QSX49" s="950"/>
      <c r="QSY49" s="950"/>
      <c r="QSZ49" s="950"/>
      <c r="QTA49" s="950"/>
      <c r="QTB49" s="950"/>
      <c r="QTC49" s="950"/>
      <c r="QTD49" s="950"/>
      <c r="QTE49" s="950"/>
      <c r="QTF49" s="950"/>
      <c r="QTG49" s="950"/>
      <c r="QTH49" s="950"/>
      <c r="QTI49" s="950"/>
      <c r="QTJ49" s="950"/>
      <c r="QTK49" s="950"/>
      <c r="QTL49" s="950"/>
      <c r="QTM49" s="950"/>
      <c r="QTN49" s="950"/>
      <c r="QTO49" s="950"/>
      <c r="QTP49" s="950"/>
      <c r="QTQ49" s="950"/>
      <c r="QTR49" s="950"/>
      <c r="QTS49" s="950"/>
      <c r="QTT49" s="950"/>
      <c r="QTU49" s="950"/>
      <c r="QTV49" s="950"/>
      <c r="QTW49" s="950"/>
      <c r="QTX49" s="950"/>
      <c r="QTY49" s="950"/>
      <c r="QTZ49" s="950"/>
      <c r="QUA49" s="950"/>
      <c r="QUB49" s="950"/>
      <c r="QUC49" s="950"/>
      <c r="QUD49" s="950"/>
      <c r="QUE49" s="950"/>
      <c r="QUF49" s="950"/>
      <c r="QUG49" s="950"/>
      <c r="QUH49" s="950"/>
      <c r="QUI49" s="950"/>
      <c r="QUJ49" s="950"/>
      <c r="QUK49" s="950"/>
      <c r="QUL49" s="950"/>
      <c r="QUM49" s="950"/>
      <c r="QUN49" s="950"/>
      <c r="QUO49" s="950"/>
      <c r="QUP49" s="950"/>
      <c r="QUQ49" s="950"/>
      <c r="QUR49" s="950"/>
      <c r="QUS49" s="950"/>
      <c r="QUT49" s="950"/>
      <c r="QUU49" s="950"/>
      <c r="QUV49" s="950"/>
      <c r="QUW49" s="950"/>
      <c r="QUX49" s="950"/>
      <c r="QUY49" s="950"/>
      <c r="QUZ49" s="950"/>
      <c r="QVA49" s="950"/>
      <c r="QVB49" s="950"/>
      <c r="QVC49" s="950"/>
      <c r="QVD49" s="950"/>
      <c r="QVE49" s="950"/>
      <c r="QVF49" s="950"/>
      <c r="QVG49" s="950"/>
      <c r="QVH49" s="950"/>
      <c r="QVI49" s="950"/>
      <c r="QVJ49" s="950"/>
      <c r="QVK49" s="950"/>
      <c r="QVL49" s="950"/>
      <c r="QVM49" s="950"/>
      <c r="QVN49" s="950"/>
      <c r="QVO49" s="950"/>
      <c r="QVP49" s="950"/>
      <c r="QVQ49" s="950"/>
      <c r="QVR49" s="950"/>
      <c r="QVS49" s="950"/>
      <c r="QVT49" s="950"/>
      <c r="QVU49" s="950"/>
      <c r="QVV49" s="950"/>
      <c r="QVW49" s="950"/>
      <c r="QVX49" s="950"/>
      <c r="QVY49" s="950"/>
      <c r="QVZ49" s="950"/>
      <c r="QWA49" s="950"/>
      <c r="QWB49" s="950"/>
      <c r="QWC49" s="950"/>
      <c r="QWD49" s="950"/>
      <c r="QWE49" s="950"/>
      <c r="QWF49" s="950"/>
      <c r="QWG49" s="950"/>
      <c r="QWH49" s="950"/>
      <c r="QWI49" s="950"/>
      <c r="QWJ49" s="950"/>
      <c r="QWK49" s="950"/>
      <c r="QWL49" s="950"/>
      <c r="QWM49" s="950"/>
      <c r="QWN49" s="950"/>
      <c r="QWO49" s="950"/>
      <c r="QWP49" s="950"/>
      <c r="QWQ49" s="950"/>
      <c r="QWR49" s="950"/>
      <c r="QWS49" s="950"/>
      <c r="QWT49" s="950"/>
      <c r="QWU49" s="950"/>
      <c r="QWV49" s="950"/>
      <c r="QWW49" s="950"/>
      <c r="QWX49" s="950"/>
      <c r="QWY49" s="950"/>
      <c r="QWZ49" s="950"/>
      <c r="QXA49" s="950"/>
      <c r="QXB49" s="950"/>
      <c r="QXC49" s="950"/>
      <c r="QXD49" s="950"/>
      <c r="QXE49" s="950"/>
      <c r="QXF49" s="950"/>
      <c r="QXG49" s="950"/>
      <c r="QXH49" s="950"/>
      <c r="QXI49" s="950"/>
      <c r="QXJ49" s="950"/>
      <c r="QXK49" s="950"/>
      <c r="QXL49" s="950"/>
      <c r="QXM49" s="950"/>
      <c r="QXN49" s="950"/>
      <c r="QXO49" s="950"/>
      <c r="QXP49" s="950"/>
      <c r="QXQ49" s="950"/>
      <c r="QXR49" s="950"/>
      <c r="QXS49" s="950"/>
      <c r="QXT49" s="950"/>
      <c r="QXU49" s="950"/>
      <c r="QXV49" s="950"/>
      <c r="QXW49" s="950"/>
      <c r="QXX49" s="950"/>
      <c r="QXY49" s="950"/>
      <c r="QXZ49" s="950"/>
      <c r="QYA49" s="950"/>
      <c r="QYB49" s="950"/>
      <c r="QYC49" s="950"/>
      <c r="QYD49" s="950"/>
      <c r="QYE49" s="950"/>
      <c r="QYF49" s="950"/>
      <c r="QYG49" s="950"/>
      <c r="QYH49" s="950"/>
      <c r="QYI49" s="950"/>
      <c r="QYJ49" s="950"/>
      <c r="QYK49" s="950"/>
      <c r="QYL49" s="950"/>
      <c r="QYM49" s="950"/>
      <c r="QYN49" s="950"/>
      <c r="QYO49" s="950"/>
      <c r="QYP49" s="950"/>
      <c r="QYQ49" s="950"/>
      <c r="QYR49" s="950"/>
      <c r="QYS49" s="950"/>
      <c r="QYT49" s="950"/>
      <c r="QYU49" s="950"/>
      <c r="QYV49" s="950"/>
      <c r="QYW49" s="950"/>
      <c r="QYX49" s="950"/>
      <c r="QYY49" s="950"/>
      <c r="QYZ49" s="950"/>
      <c r="QZA49" s="950"/>
      <c r="QZB49" s="950"/>
      <c r="QZC49" s="950"/>
      <c r="QZD49" s="950"/>
      <c r="QZE49" s="950"/>
      <c r="QZF49" s="950"/>
      <c r="QZG49" s="950"/>
      <c r="QZH49" s="950"/>
      <c r="QZI49" s="950"/>
      <c r="QZJ49" s="950"/>
      <c r="QZK49" s="950"/>
      <c r="QZL49" s="950"/>
      <c r="QZM49" s="950"/>
      <c r="QZN49" s="950"/>
      <c r="QZO49" s="950"/>
      <c r="QZP49" s="950"/>
      <c r="QZQ49" s="950"/>
      <c r="QZR49" s="950"/>
      <c r="QZS49" s="950"/>
      <c r="QZT49" s="950"/>
      <c r="QZU49" s="950"/>
      <c r="QZV49" s="950"/>
      <c r="QZW49" s="950"/>
      <c r="QZX49" s="950"/>
      <c r="QZY49" s="950"/>
      <c r="QZZ49" s="950"/>
      <c r="RAA49" s="950"/>
      <c r="RAB49" s="950"/>
      <c r="RAC49" s="950"/>
      <c r="RAD49" s="950"/>
      <c r="RAE49" s="950"/>
      <c r="RAF49" s="950"/>
      <c r="RAG49" s="950"/>
      <c r="RAH49" s="950"/>
      <c r="RAI49" s="950"/>
      <c r="RAJ49" s="950"/>
      <c r="RAK49" s="950"/>
      <c r="RAL49" s="950"/>
      <c r="RAM49" s="950"/>
      <c r="RAN49" s="950"/>
      <c r="RAO49" s="950"/>
      <c r="RAP49" s="950"/>
      <c r="RAQ49" s="950"/>
      <c r="RAR49" s="950"/>
      <c r="RAS49" s="950"/>
      <c r="RAT49" s="950"/>
      <c r="RAU49" s="950"/>
      <c r="RAV49" s="950"/>
      <c r="RAW49" s="950"/>
      <c r="RAX49" s="950"/>
      <c r="RAY49" s="950"/>
      <c r="RAZ49" s="950"/>
      <c r="RBA49" s="950"/>
      <c r="RBB49" s="950"/>
      <c r="RBC49" s="950"/>
      <c r="RBD49" s="950"/>
      <c r="RBE49" s="950"/>
      <c r="RBF49" s="950"/>
      <c r="RBG49" s="950"/>
      <c r="RBH49" s="950"/>
      <c r="RBI49" s="950"/>
      <c r="RBJ49" s="950"/>
      <c r="RBK49" s="950"/>
      <c r="RBL49" s="950"/>
      <c r="RBM49" s="950"/>
      <c r="RBN49" s="950"/>
      <c r="RBO49" s="950"/>
      <c r="RBP49" s="950"/>
      <c r="RBQ49" s="950"/>
      <c r="RBR49" s="950"/>
      <c r="RBS49" s="950"/>
      <c r="RBT49" s="950"/>
      <c r="RBU49" s="950"/>
      <c r="RBV49" s="950"/>
      <c r="RBW49" s="950"/>
      <c r="RBX49" s="950"/>
      <c r="RBY49" s="950"/>
      <c r="RBZ49" s="950"/>
      <c r="RCA49" s="950"/>
      <c r="RCB49" s="950"/>
      <c r="RCC49" s="950"/>
      <c r="RCD49" s="950"/>
      <c r="RCE49" s="950"/>
      <c r="RCF49" s="950"/>
      <c r="RCG49" s="950"/>
      <c r="RCH49" s="950"/>
      <c r="RCI49" s="950"/>
      <c r="RCJ49" s="950"/>
      <c r="RCK49" s="950"/>
      <c r="RCL49" s="950"/>
      <c r="RCM49" s="950"/>
      <c r="RCN49" s="950"/>
      <c r="RCO49" s="950"/>
      <c r="RCP49" s="950"/>
      <c r="RCQ49" s="950"/>
      <c r="RCR49" s="950"/>
      <c r="RCS49" s="950"/>
      <c r="RCT49" s="950"/>
      <c r="RCU49" s="950"/>
      <c r="RCV49" s="950"/>
      <c r="RCW49" s="950"/>
      <c r="RCX49" s="950"/>
      <c r="RCY49" s="950"/>
      <c r="RCZ49" s="950"/>
      <c r="RDA49" s="950"/>
      <c r="RDB49" s="950"/>
      <c r="RDC49" s="950"/>
      <c r="RDD49" s="950"/>
      <c r="RDE49" s="950"/>
      <c r="RDF49" s="950"/>
      <c r="RDG49" s="950"/>
      <c r="RDH49" s="950"/>
      <c r="RDI49" s="950"/>
      <c r="RDJ49" s="950"/>
      <c r="RDK49" s="950"/>
      <c r="RDL49" s="950"/>
      <c r="RDM49" s="950"/>
      <c r="RDN49" s="950"/>
      <c r="RDO49" s="950"/>
      <c r="RDP49" s="950"/>
      <c r="RDQ49" s="950"/>
      <c r="RDR49" s="950"/>
      <c r="RDS49" s="950"/>
      <c r="RDT49" s="950"/>
      <c r="RDU49" s="950"/>
      <c r="RDV49" s="950"/>
      <c r="RDW49" s="950"/>
      <c r="RDX49" s="950"/>
      <c r="RDY49" s="950"/>
      <c r="RDZ49" s="950"/>
      <c r="REA49" s="950"/>
      <c r="REB49" s="950"/>
      <c r="REC49" s="950"/>
      <c r="RED49" s="950"/>
      <c r="REE49" s="950"/>
      <c r="REF49" s="950"/>
      <c r="REG49" s="950"/>
      <c r="REH49" s="950"/>
      <c r="REI49" s="950"/>
      <c r="REJ49" s="950"/>
      <c r="REK49" s="950"/>
      <c r="REL49" s="950"/>
      <c r="REM49" s="950"/>
      <c r="REN49" s="950"/>
      <c r="REO49" s="950"/>
      <c r="REP49" s="950"/>
      <c r="REQ49" s="950"/>
      <c r="RER49" s="950"/>
      <c r="RES49" s="950"/>
      <c r="RET49" s="950"/>
      <c r="REU49" s="950"/>
      <c r="REV49" s="950"/>
      <c r="REW49" s="950"/>
      <c r="REX49" s="950"/>
      <c r="REY49" s="950"/>
      <c r="REZ49" s="950"/>
      <c r="RFA49" s="950"/>
      <c r="RFB49" s="950"/>
      <c r="RFC49" s="950"/>
      <c r="RFD49" s="950"/>
      <c r="RFE49" s="950"/>
      <c r="RFF49" s="950"/>
      <c r="RFG49" s="950"/>
      <c r="RFH49" s="950"/>
      <c r="RFI49" s="950"/>
      <c r="RFJ49" s="950"/>
      <c r="RFK49" s="950"/>
      <c r="RFL49" s="950"/>
      <c r="RFM49" s="950"/>
      <c r="RFN49" s="950"/>
      <c r="RFO49" s="950"/>
      <c r="RFP49" s="950"/>
      <c r="RFQ49" s="950"/>
      <c r="RFR49" s="950"/>
      <c r="RFS49" s="950"/>
      <c r="RFT49" s="950"/>
      <c r="RFU49" s="950"/>
      <c r="RFV49" s="950"/>
      <c r="RFW49" s="950"/>
      <c r="RFX49" s="950"/>
      <c r="RFY49" s="950"/>
      <c r="RFZ49" s="950"/>
      <c r="RGA49" s="950"/>
      <c r="RGB49" s="950"/>
      <c r="RGC49" s="950"/>
      <c r="RGD49" s="950"/>
      <c r="RGE49" s="950"/>
      <c r="RGF49" s="950"/>
      <c r="RGG49" s="950"/>
      <c r="RGH49" s="950"/>
      <c r="RGI49" s="950"/>
      <c r="RGJ49" s="950"/>
      <c r="RGK49" s="950"/>
      <c r="RGL49" s="950"/>
      <c r="RGM49" s="950"/>
      <c r="RGN49" s="950"/>
      <c r="RGO49" s="950"/>
      <c r="RGP49" s="950"/>
      <c r="RGQ49" s="950"/>
      <c r="RGR49" s="950"/>
      <c r="RGS49" s="950"/>
      <c r="RGT49" s="950"/>
      <c r="RGU49" s="950"/>
      <c r="RGV49" s="950"/>
      <c r="RGW49" s="950"/>
      <c r="RGX49" s="950"/>
      <c r="RGY49" s="950"/>
      <c r="RGZ49" s="950"/>
      <c r="RHA49" s="950"/>
      <c r="RHB49" s="950"/>
      <c r="RHC49" s="950"/>
      <c r="RHD49" s="950"/>
      <c r="RHE49" s="950"/>
      <c r="RHF49" s="950"/>
      <c r="RHG49" s="950"/>
      <c r="RHH49" s="950"/>
      <c r="RHI49" s="950"/>
      <c r="RHJ49" s="950"/>
      <c r="RHK49" s="950"/>
      <c r="RHL49" s="950"/>
      <c r="RHM49" s="950"/>
      <c r="RHN49" s="950"/>
      <c r="RHO49" s="950"/>
      <c r="RHP49" s="950"/>
      <c r="RHQ49" s="950"/>
      <c r="RHR49" s="950"/>
      <c r="RHS49" s="950"/>
      <c r="RHT49" s="950"/>
      <c r="RHU49" s="950"/>
      <c r="RHV49" s="950"/>
      <c r="RHW49" s="950"/>
      <c r="RHX49" s="950"/>
      <c r="RHY49" s="950"/>
      <c r="RHZ49" s="950"/>
      <c r="RIA49" s="950"/>
      <c r="RIB49" s="950"/>
      <c r="RIC49" s="950"/>
      <c r="RID49" s="950"/>
      <c r="RIE49" s="950"/>
      <c r="RIF49" s="950"/>
      <c r="RIG49" s="950"/>
      <c r="RIH49" s="950"/>
      <c r="RII49" s="950"/>
      <c r="RIJ49" s="950"/>
      <c r="RIK49" s="950"/>
      <c r="RIL49" s="950"/>
      <c r="RIM49" s="950"/>
      <c r="RIN49" s="950"/>
      <c r="RIO49" s="950"/>
      <c r="RIP49" s="950"/>
      <c r="RIQ49" s="950"/>
      <c r="RIR49" s="950"/>
      <c r="RIS49" s="950"/>
      <c r="RIT49" s="950"/>
      <c r="RIU49" s="950"/>
      <c r="RIV49" s="950"/>
      <c r="RIW49" s="950"/>
      <c r="RIX49" s="950"/>
      <c r="RIY49" s="950"/>
      <c r="RIZ49" s="950"/>
      <c r="RJA49" s="950"/>
      <c r="RJB49" s="950"/>
      <c r="RJC49" s="950"/>
      <c r="RJD49" s="950"/>
      <c r="RJE49" s="950"/>
      <c r="RJF49" s="950"/>
      <c r="RJG49" s="950"/>
      <c r="RJH49" s="950"/>
      <c r="RJI49" s="950"/>
      <c r="RJJ49" s="950"/>
      <c r="RJK49" s="950"/>
      <c r="RJL49" s="950"/>
      <c r="RJM49" s="950"/>
      <c r="RJN49" s="950"/>
      <c r="RJO49" s="950"/>
      <c r="RJP49" s="950"/>
      <c r="RJQ49" s="950"/>
      <c r="RJR49" s="950"/>
      <c r="RJS49" s="950"/>
      <c r="RJT49" s="950"/>
      <c r="RJU49" s="950"/>
      <c r="RJV49" s="950"/>
      <c r="RJW49" s="950"/>
      <c r="RJX49" s="950"/>
      <c r="RJY49" s="950"/>
      <c r="RJZ49" s="950"/>
      <c r="RKA49" s="950"/>
      <c r="RKB49" s="950"/>
      <c r="RKC49" s="950"/>
      <c r="RKD49" s="950"/>
      <c r="RKE49" s="950"/>
      <c r="RKF49" s="950"/>
      <c r="RKG49" s="950"/>
      <c r="RKH49" s="950"/>
      <c r="RKI49" s="950"/>
      <c r="RKJ49" s="950"/>
      <c r="RKK49" s="950"/>
      <c r="RKL49" s="950"/>
      <c r="RKM49" s="950"/>
      <c r="RKN49" s="950"/>
      <c r="RKO49" s="950"/>
      <c r="RKP49" s="950"/>
      <c r="RKQ49" s="950"/>
      <c r="RKR49" s="950"/>
      <c r="RKS49" s="950"/>
      <c r="RKT49" s="950"/>
      <c r="RKU49" s="950"/>
      <c r="RKV49" s="950"/>
      <c r="RKW49" s="950"/>
      <c r="RKX49" s="950"/>
      <c r="RKY49" s="950"/>
      <c r="RKZ49" s="950"/>
      <c r="RLA49" s="950"/>
      <c r="RLB49" s="950"/>
      <c r="RLC49" s="950"/>
      <c r="RLD49" s="950"/>
      <c r="RLE49" s="950"/>
      <c r="RLF49" s="950"/>
      <c r="RLG49" s="950"/>
      <c r="RLH49" s="950"/>
      <c r="RLI49" s="950"/>
      <c r="RLJ49" s="950"/>
      <c r="RLK49" s="950"/>
      <c r="RLL49" s="950"/>
      <c r="RLM49" s="950"/>
      <c r="RLN49" s="950"/>
      <c r="RLO49" s="950"/>
      <c r="RLP49" s="950"/>
      <c r="RLQ49" s="950"/>
      <c r="RLR49" s="950"/>
      <c r="RLS49" s="950"/>
      <c r="RLT49" s="950"/>
      <c r="RLU49" s="950"/>
      <c r="RLV49" s="950"/>
      <c r="RLW49" s="950"/>
      <c r="RLX49" s="950"/>
      <c r="RLY49" s="950"/>
      <c r="RLZ49" s="950"/>
      <c r="RMA49" s="950"/>
      <c r="RMB49" s="950"/>
      <c r="RMC49" s="950"/>
      <c r="RMD49" s="950"/>
      <c r="RME49" s="950"/>
      <c r="RMF49" s="950"/>
      <c r="RMG49" s="950"/>
      <c r="RMH49" s="950"/>
      <c r="RMI49" s="950"/>
      <c r="RMJ49" s="950"/>
      <c r="RMK49" s="950"/>
      <c r="RML49" s="950"/>
      <c r="RMM49" s="950"/>
      <c r="RMN49" s="950"/>
      <c r="RMO49" s="950"/>
      <c r="RMP49" s="950"/>
      <c r="RMQ49" s="950"/>
      <c r="RMR49" s="950"/>
      <c r="RMS49" s="950"/>
      <c r="RMT49" s="950"/>
      <c r="RMU49" s="950"/>
      <c r="RMV49" s="950"/>
      <c r="RMW49" s="950"/>
      <c r="RMX49" s="950"/>
      <c r="RMY49" s="950"/>
      <c r="RMZ49" s="950"/>
      <c r="RNA49" s="950"/>
      <c r="RNB49" s="950"/>
      <c r="RNC49" s="950"/>
      <c r="RND49" s="950"/>
      <c r="RNE49" s="950"/>
      <c r="RNF49" s="950"/>
      <c r="RNG49" s="950"/>
      <c r="RNH49" s="950"/>
      <c r="RNI49" s="950"/>
      <c r="RNJ49" s="950"/>
      <c r="RNK49" s="950"/>
      <c r="RNL49" s="950"/>
      <c r="RNM49" s="950"/>
      <c r="RNN49" s="950"/>
      <c r="RNO49" s="950"/>
      <c r="RNP49" s="950"/>
      <c r="RNQ49" s="950"/>
      <c r="RNR49" s="950"/>
      <c r="RNS49" s="950"/>
      <c r="RNT49" s="950"/>
      <c r="RNU49" s="950"/>
      <c r="RNV49" s="950"/>
      <c r="RNW49" s="950"/>
      <c r="RNX49" s="950"/>
      <c r="RNY49" s="950"/>
      <c r="RNZ49" s="950"/>
      <c r="ROA49" s="950"/>
      <c r="ROB49" s="950"/>
      <c r="ROC49" s="950"/>
      <c r="ROD49" s="950"/>
      <c r="ROE49" s="950"/>
      <c r="ROF49" s="950"/>
      <c r="ROG49" s="950"/>
      <c r="ROH49" s="950"/>
      <c r="ROI49" s="950"/>
      <c r="ROJ49" s="950"/>
      <c r="ROK49" s="950"/>
      <c r="ROL49" s="950"/>
      <c r="ROM49" s="950"/>
      <c r="RON49" s="950"/>
      <c r="ROO49" s="950"/>
      <c r="ROP49" s="950"/>
      <c r="ROQ49" s="950"/>
      <c r="ROR49" s="950"/>
      <c r="ROS49" s="950"/>
      <c r="ROT49" s="950"/>
      <c r="ROU49" s="950"/>
      <c r="ROV49" s="950"/>
      <c r="ROW49" s="950"/>
      <c r="ROX49" s="950"/>
      <c r="ROY49" s="950"/>
      <c r="ROZ49" s="950"/>
      <c r="RPA49" s="950"/>
      <c r="RPB49" s="950"/>
      <c r="RPC49" s="950"/>
      <c r="RPD49" s="950"/>
      <c r="RPE49" s="950"/>
      <c r="RPF49" s="950"/>
      <c r="RPG49" s="950"/>
      <c r="RPH49" s="950"/>
      <c r="RPI49" s="950"/>
      <c r="RPJ49" s="950"/>
      <c r="RPK49" s="950"/>
      <c r="RPL49" s="950"/>
      <c r="RPM49" s="950"/>
      <c r="RPN49" s="950"/>
      <c r="RPO49" s="950"/>
      <c r="RPP49" s="950"/>
      <c r="RPQ49" s="950"/>
      <c r="RPR49" s="950"/>
      <c r="RPS49" s="950"/>
      <c r="RPT49" s="950"/>
      <c r="RPU49" s="950"/>
      <c r="RPV49" s="950"/>
      <c r="RPW49" s="950"/>
      <c r="RPX49" s="950"/>
      <c r="RPY49" s="950"/>
      <c r="RPZ49" s="950"/>
      <c r="RQA49" s="950"/>
      <c r="RQB49" s="950"/>
      <c r="RQC49" s="950"/>
      <c r="RQD49" s="950"/>
      <c r="RQE49" s="950"/>
      <c r="RQF49" s="950"/>
      <c r="RQG49" s="950"/>
      <c r="RQH49" s="950"/>
      <c r="RQI49" s="950"/>
      <c r="RQJ49" s="950"/>
      <c r="RQK49" s="950"/>
      <c r="RQL49" s="950"/>
      <c r="RQM49" s="950"/>
      <c r="RQN49" s="950"/>
      <c r="RQO49" s="950"/>
      <c r="RQP49" s="950"/>
      <c r="RQQ49" s="950"/>
      <c r="RQR49" s="950"/>
      <c r="RQS49" s="950"/>
      <c r="RQT49" s="950"/>
      <c r="RQU49" s="950"/>
      <c r="RQV49" s="950"/>
      <c r="RQW49" s="950"/>
      <c r="RQX49" s="950"/>
      <c r="RQY49" s="950"/>
      <c r="RQZ49" s="950"/>
      <c r="RRA49" s="950"/>
      <c r="RRB49" s="950"/>
      <c r="RRC49" s="950"/>
      <c r="RRD49" s="950"/>
      <c r="RRE49" s="950"/>
      <c r="RRF49" s="950"/>
      <c r="RRG49" s="950"/>
      <c r="RRH49" s="950"/>
      <c r="RRI49" s="950"/>
      <c r="RRJ49" s="950"/>
      <c r="RRK49" s="950"/>
      <c r="RRL49" s="950"/>
      <c r="RRM49" s="950"/>
      <c r="RRN49" s="950"/>
      <c r="RRO49" s="950"/>
      <c r="RRP49" s="950"/>
      <c r="RRQ49" s="950"/>
      <c r="RRR49" s="950"/>
      <c r="RRS49" s="950"/>
      <c r="RRT49" s="950"/>
      <c r="RRU49" s="950"/>
      <c r="RRV49" s="950"/>
      <c r="RRW49" s="950"/>
      <c r="RRX49" s="950"/>
      <c r="RRY49" s="950"/>
      <c r="RRZ49" s="950"/>
      <c r="RSA49" s="950"/>
      <c r="RSB49" s="950"/>
      <c r="RSC49" s="950"/>
      <c r="RSD49" s="950"/>
      <c r="RSE49" s="950"/>
      <c r="RSF49" s="950"/>
      <c r="RSG49" s="950"/>
      <c r="RSH49" s="950"/>
      <c r="RSI49" s="950"/>
      <c r="RSJ49" s="950"/>
      <c r="RSK49" s="950"/>
      <c r="RSL49" s="950"/>
      <c r="RSM49" s="950"/>
      <c r="RSN49" s="950"/>
      <c r="RSO49" s="950"/>
      <c r="RSP49" s="950"/>
      <c r="RSQ49" s="950"/>
      <c r="RSR49" s="950"/>
      <c r="RSS49" s="950"/>
      <c r="RST49" s="950"/>
      <c r="RSU49" s="950"/>
      <c r="RSV49" s="950"/>
      <c r="RSW49" s="950"/>
      <c r="RSX49" s="950"/>
      <c r="RSY49" s="950"/>
      <c r="RSZ49" s="950"/>
      <c r="RTA49" s="950"/>
      <c r="RTB49" s="950"/>
      <c r="RTC49" s="950"/>
      <c r="RTD49" s="950"/>
      <c r="RTE49" s="950"/>
      <c r="RTF49" s="950"/>
      <c r="RTG49" s="950"/>
      <c r="RTH49" s="950"/>
      <c r="RTI49" s="950"/>
      <c r="RTJ49" s="950"/>
      <c r="RTK49" s="950"/>
      <c r="RTL49" s="950"/>
      <c r="RTM49" s="950"/>
      <c r="RTN49" s="950"/>
      <c r="RTO49" s="950"/>
      <c r="RTP49" s="950"/>
      <c r="RTQ49" s="950"/>
      <c r="RTR49" s="950"/>
      <c r="RTS49" s="950"/>
      <c r="RTT49" s="950"/>
      <c r="RTU49" s="950"/>
      <c r="RTV49" s="950"/>
      <c r="RTW49" s="950"/>
      <c r="RTX49" s="950"/>
      <c r="RTY49" s="950"/>
      <c r="RTZ49" s="950"/>
      <c r="RUA49" s="950"/>
      <c r="RUB49" s="950"/>
      <c r="RUC49" s="950"/>
      <c r="RUD49" s="950"/>
      <c r="RUE49" s="950"/>
      <c r="RUF49" s="950"/>
      <c r="RUG49" s="950"/>
      <c r="RUH49" s="950"/>
      <c r="RUI49" s="950"/>
      <c r="RUJ49" s="950"/>
      <c r="RUK49" s="950"/>
      <c r="RUL49" s="950"/>
      <c r="RUM49" s="950"/>
      <c r="RUN49" s="950"/>
      <c r="RUO49" s="950"/>
      <c r="RUP49" s="950"/>
      <c r="RUQ49" s="950"/>
      <c r="RUR49" s="950"/>
      <c r="RUS49" s="950"/>
      <c r="RUT49" s="950"/>
      <c r="RUU49" s="950"/>
      <c r="RUV49" s="950"/>
      <c r="RUW49" s="950"/>
      <c r="RUX49" s="950"/>
      <c r="RUY49" s="950"/>
      <c r="RUZ49" s="950"/>
      <c r="RVA49" s="950"/>
      <c r="RVB49" s="950"/>
      <c r="RVC49" s="950"/>
      <c r="RVD49" s="950"/>
      <c r="RVE49" s="950"/>
      <c r="RVF49" s="950"/>
      <c r="RVG49" s="950"/>
      <c r="RVH49" s="950"/>
      <c r="RVI49" s="950"/>
      <c r="RVJ49" s="950"/>
      <c r="RVK49" s="950"/>
      <c r="RVL49" s="950"/>
      <c r="RVM49" s="950"/>
      <c r="RVN49" s="950"/>
      <c r="RVO49" s="950"/>
      <c r="RVP49" s="950"/>
      <c r="RVQ49" s="950"/>
      <c r="RVR49" s="950"/>
      <c r="RVS49" s="950"/>
      <c r="RVT49" s="950"/>
      <c r="RVU49" s="950"/>
      <c r="RVV49" s="950"/>
      <c r="RVW49" s="950"/>
      <c r="RVX49" s="950"/>
      <c r="RVY49" s="950"/>
      <c r="RVZ49" s="950"/>
      <c r="RWA49" s="950"/>
      <c r="RWB49" s="950"/>
      <c r="RWC49" s="950"/>
      <c r="RWD49" s="950"/>
      <c r="RWE49" s="950"/>
      <c r="RWF49" s="950"/>
      <c r="RWG49" s="950"/>
      <c r="RWH49" s="950"/>
      <c r="RWI49" s="950"/>
      <c r="RWJ49" s="950"/>
      <c r="RWK49" s="950"/>
      <c r="RWL49" s="950"/>
      <c r="RWM49" s="950"/>
      <c r="RWN49" s="950"/>
      <c r="RWO49" s="950"/>
      <c r="RWP49" s="950"/>
      <c r="RWQ49" s="950"/>
      <c r="RWR49" s="950"/>
      <c r="RWS49" s="950"/>
      <c r="RWT49" s="950"/>
      <c r="RWU49" s="950"/>
      <c r="RWV49" s="950"/>
      <c r="RWW49" s="950"/>
      <c r="RWX49" s="950"/>
      <c r="RWY49" s="950"/>
      <c r="RWZ49" s="950"/>
      <c r="RXA49" s="950"/>
      <c r="RXB49" s="950"/>
      <c r="RXC49" s="950"/>
      <c r="RXD49" s="950"/>
      <c r="RXE49" s="950"/>
      <c r="RXF49" s="950"/>
      <c r="RXG49" s="950"/>
      <c r="RXH49" s="950"/>
      <c r="RXI49" s="950"/>
      <c r="RXJ49" s="950"/>
      <c r="RXK49" s="950"/>
      <c r="RXL49" s="950"/>
      <c r="RXM49" s="950"/>
      <c r="RXN49" s="950"/>
      <c r="RXO49" s="950"/>
      <c r="RXP49" s="950"/>
      <c r="RXQ49" s="950"/>
      <c r="RXR49" s="950"/>
      <c r="RXS49" s="950"/>
      <c r="RXT49" s="950"/>
      <c r="RXU49" s="950"/>
      <c r="RXV49" s="950"/>
      <c r="RXW49" s="950"/>
      <c r="RXX49" s="950"/>
      <c r="RXY49" s="950"/>
      <c r="RXZ49" s="950"/>
      <c r="RYA49" s="950"/>
      <c r="RYB49" s="950"/>
      <c r="RYC49" s="950"/>
      <c r="RYD49" s="950"/>
      <c r="RYE49" s="950"/>
      <c r="RYF49" s="950"/>
      <c r="RYG49" s="950"/>
      <c r="RYH49" s="950"/>
      <c r="RYI49" s="950"/>
      <c r="RYJ49" s="950"/>
      <c r="RYK49" s="950"/>
      <c r="RYL49" s="950"/>
      <c r="RYM49" s="950"/>
      <c r="RYN49" s="950"/>
      <c r="RYO49" s="950"/>
      <c r="RYP49" s="950"/>
      <c r="RYQ49" s="950"/>
      <c r="RYR49" s="950"/>
      <c r="RYS49" s="950"/>
      <c r="RYT49" s="950"/>
      <c r="RYU49" s="950"/>
      <c r="RYV49" s="950"/>
      <c r="RYW49" s="950"/>
      <c r="RYX49" s="950"/>
      <c r="RYY49" s="950"/>
      <c r="RYZ49" s="950"/>
      <c r="RZA49" s="950"/>
      <c r="RZB49" s="950"/>
      <c r="RZC49" s="950"/>
      <c r="RZD49" s="950"/>
      <c r="RZE49" s="950"/>
      <c r="RZF49" s="950"/>
      <c r="RZG49" s="950"/>
      <c r="RZH49" s="950"/>
      <c r="RZI49" s="950"/>
      <c r="RZJ49" s="950"/>
      <c r="RZK49" s="950"/>
      <c r="RZL49" s="950"/>
      <c r="RZM49" s="950"/>
      <c r="RZN49" s="950"/>
      <c r="RZO49" s="950"/>
      <c r="RZP49" s="950"/>
      <c r="RZQ49" s="950"/>
      <c r="RZR49" s="950"/>
      <c r="RZS49" s="950"/>
      <c r="RZT49" s="950"/>
      <c r="RZU49" s="950"/>
      <c r="RZV49" s="950"/>
      <c r="RZW49" s="950"/>
      <c r="RZX49" s="950"/>
      <c r="RZY49" s="950"/>
      <c r="RZZ49" s="950"/>
      <c r="SAA49" s="950"/>
      <c r="SAB49" s="950"/>
      <c r="SAC49" s="950"/>
      <c r="SAD49" s="950"/>
      <c r="SAE49" s="950"/>
      <c r="SAF49" s="950"/>
      <c r="SAG49" s="950"/>
      <c r="SAH49" s="950"/>
      <c r="SAI49" s="950"/>
      <c r="SAJ49" s="950"/>
      <c r="SAK49" s="950"/>
      <c r="SAL49" s="950"/>
      <c r="SAM49" s="950"/>
      <c r="SAN49" s="950"/>
      <c r="SAO49" s="950"/>
      <c r="SAP49" s="950"/>
      <c r="SAQ49" s="950"/>
      <c r="SAR49" s="950"/>
      <c r="SAS49" s="950"/>
      <c r="SAT49" s="950"/>
      <c r="SAU49" s="950"/>
      <c r="SAV49" s="950"/>
      <c r="SAW49" s="950"/>
      <c r="SAX49" s="950"/>
      <c r="SAY49" s="950"/>
      <c r="SAZ49" s="950"/>
      <c r="SBA49" s="950"/>
      <c r="SBB49" s="950"/>
      <c r="SBC49" s="950"/>
      <c r="SBD49" s="950"/>
      <c r="SBE49" s="950"/>
      <c r="SBF49" s="950"/>
      <c r="SBG49" s="950"/>
      <c r="SBH49" s="950"/>
      <c r="SBI49" s="950"/>
      <c r="SBJ49" s="950"/>
      <c r="SBK49" s="950"/>
      <c r="SBL49" s="950"/>
      <c r="SBM49" s="950"/>
      <c r="SBN49" s="950"/>
      <c r="SBO49" s="950"/>
      <c r="SBP49" s="950"/>
      <c r="SBQ49" s="950"/>
      <c r="SBR49" s="950"/>
      <c r="SBS49" s="950"/>
      <c r="SBT49" s="950"/>
      <c r="SBU49" s="950"/>
      <c r="SBV49" s="950"/>
      <c r="SBW49" s="950"/>
      <c r="SBX49" s="950"/>
      <c r="SBY49" s="950"/>
      <c r="SBZ49" s="950"/>
      <c r="SCA49" s="950"/>
      <c r="SCB49" s="950"/>
      <c r="SCC49" s="950"/>
      <c r="SCD49" s="950"/>
      <c r="SCE49" s="950"/>
      <c r="SCF49" s="950"/>
      <c r="SCG49" s="950"/>
      <c r="SCH49" s="950"/>
      <c r="SCI49" s="950"/>
      <c r="SCJ49" s="950"/>
      <c r="SCK49" s="950"/>
      <c r="SCL49" s="950"/>
      <c r="SCM49" s="950"/>
      <c r="SCN49" s="950"/>
      <c r="SCO49" s="950"/>
      <c r="SCP49" s="950"/>
      <c r="SCQ49" s="950"/>
      <c r="SCR49" s="950"/>
      <c r="SCS49" s="950"/>
      <c r="SCT49" s="950"/>
      <c r="SCU49" s="950"/>
      <c r="SCV49" s="950"/>
      <c r="SCW49" s="950"/>
      <c r="SCX49" s="950"/>
      <c r="SCY49" s="950"/>
      <c r="SCZ49" s="950"/>
      <c r="SDA49" s="950"/>
      <c r="SDB49" s="950"/>
      <c r="SDC49" s="950"/>
      <c r="SDD49" s="950"/>
      <c r="SDE49" s="950"/>
      <c r="SDF49" s="950"/>
      <c r="SDG49" s="950"/>
      <c r="SDH49" s="950"/>
      <c r="SDI49" s="950"/>
      <c r="SDJ49" s="950"/>
      <c r="SDK49" s="950"/>
      <c r="SDL49" s="950"/>
      <c r="SDM49" s="950"/>
      <c r="SDN49" s="950"/>
      <c r="SDO49" s="950"/>
      <c r="SDP49" s="950"/>
      <c r="SDQ49" s="950"/>
      <c r="SDR49" s="950"/>
      <c r="SDS49" s="950"/>
      <c r="SDT49" s="950"/>
      <c r="SDU49" s="950"/>
      <c r="SDV49" s="950"/>
      <c r="SDW49" s="950"/>
      <c r="SDX49" s="950"/>
      <c r="SDY49" s="950"/>
      <c r="SDZ49" s="950"/>
      <c r="SEA49" s="950"/>
      <c r="SEB49" s="950"/>
      <c r="SEC49" s="950"/>
      <c r="SED49" s="950"/>
      <c r="SEE49" s="950"/>
      <c r="SEF49" s="950"/>
      <c r="SEG49" s="950"/>
      <c r="SEH49" s="950"/>
      <c r="SEI49" s="950"/>
      <c r="SEJ49" s="950"/>
      <c r="SEK49" s="950"/>
      <c r="SEL49" s="950"/>
      <c r="SEM49" s="950"/>
      <c r="SEN49" s="950"/>
      <c r="SEO49" s="950"/>
      <c r="SEP49" s="950"/>
      <c r="SEQ49" s="950"/>
      <c r="SER49" s="950"/>
      <c r="SES49" s="950"/>
      <c r="SET49" s="950"/>
      <c r="SEU49" s="950"/>
      <c r="SEV49" s="950"/>
      <c r="SEW49" s="950"/>
      <c r="SEX49" s="950"/>
      <c r="SEY49" s="950"/>
      <c r="SEZ49" s="950"/>
      <c r="SFA49" s="950"/>
      <c r="SFB49" s="950"/>
      <c r="SFC49" s="950"/>
      <c r="SFD49" s="950"/>
      <c r="SFE49" s="950"/>
      <c r="SFF49" s="950"/>
      <c r="SFG49" s="950"/>
      <c r="SFH49" s="950"/>
      <c r="SFI49" s="950"/>
      <c r="SFJ49" s="950"/>
      <c r="SFK49" s="950"/>
      <c r="SFL49" s="950"/>
      <c r="SFM49" s="950"/>
      <c r="SFN49" s="950"/>
      <c r="SFO49" s="950"/>
      <c r="SFP49" s="950"/>
      <c r="SFQ49" s="950"/>
      <c r="SFR49" s="950"/>
      <c r="SFS49" s="950"/>
      <c r="SFT49" s="950"/>
      <c r="SFU49" s="950"/>
      <c r="SFV49" s="950"/>
      <c r="SFW49" s="950"/>
      <c r="SFX49" s="950"/>
      <c r="SFY49" s="950"/>
      <c r="SFZ49" s="950"/>
      <c r="SGA49" s="950"/>
      <c r="SGB49" s="950"/>
      <c r="SGC49" s="950"/>
      <c r="SGD49" s="950"/>
      <c r="SGE49" s="950"/>
      <c r="SGF49" s="950"/>
      <c r="SGG49" s="950"/>
      <c r="SGH49" s="950"/>
      <c r="SGI49" s="950"/>
      <c r="SGJ49" s="950"/>
      <c r="SGK49" s="950"/>
      <c r="SGL49" s="950"/>
      <c r="SGM49" s="950"/>
      <c r="SGN49" s="950"/>
      <c r="SGO49" s="950"/>
      <c r="SGP49" s="950"/>
      <c r="SGQ49" s="950"/>
      <c r="SGR49" s="950"/>
      <c r="SGS49" s="950"/>
      <c r="SGT49" s="950"/>
      <c r="SGU49" s="950"/>
      <c r="SGV49" s="950"/>
      <c r="SGW49" s="950"/>
      <c r="SGX49" s="950"/>
      <c r="SGY49" s="950"/>
      <c r="SGZ49" s="950"/>
      <c r="SHA49" s="950"/>
      <c r="SHB49" s="950"/>
      <c r="SHC49" s="950"/>
      <c r="SHD49" s="950"/>
      <c r="SHE49" s="950"/>
      <c r="SHF49" s="950"/>
      <c r="SHG49" s="950"/>
      <c r="SHH49" s="950"/>
      <c r="SHI49" s="950"/>
      <c r="SHJ49" s="950"/>
      <c r="SHK49" s="950"/>
      <c r="SHL49" s="950"/>
      <c r="SHM49" s="950"/>
      <c r="SHN49" s="950"/>
      <c r="SHO49" s="950"/>
      <c r="SHP49" s="950"/>
      <c r="SHQ49" s="950"/>
      <c r="SHR49" s="950"/>
      <c r="SHS49" s="950"/>
      <c r="SHT49" s="950"/>
      <c r="SHU49" s="950"/>
      <c r="SHV49" s="950"/>
      <c r="SHW49" s="950"/>
      <c r="SHX49" s="950"/>
      <c r="SHY49" s="950"/>
      <c r="SHZ49" s="950"/>
      <c r="SIA49" s="950"/>
      <c r="SIB49" s="950"/>
      <c r="SIC49" s="950"/>
      <c r="SID49" s="950"/>
      <c r="SIE49" s="950"/>
      <c r="SIF49" s="950"/>
      <c r="SIG49" s="950"/>
      <c r="SIH49" s="950"/>
      <c r="SII49" s="950"/>
      <c r="SIJ49" s="950"/>
      <c r="SIK49" s="950"/>
      <c r="SIL49" s="950"/>
      <c r="SIM49" s="950"/>
      <c r="SIN49" s="950"/>
      <c r="SIO49" s="950"/>
      <c r="SIP49" s="950"/>
      <c r="SIQ49" s="950"/>
      <c r="SIR49" s="950"/>
      <c r="SIS49" s="950"/>
      <c r="SIT49" s="950"/>
      <c r="SIU49" s="950"/>
      <c r="SIV49" s="950"/>
      <c r="SIW49" s="950"/>
      <c r="SIX49" s="950"/>
      <c r="SIY49" s="950"/>
      <c r="SIZ49" s="950"/>
      <c r="SJA49" s="950"/>
      <c r="SJB49" s="950"/>
      <c r="SJC49" s="950"/>
      <c r="SJD49" s="950"/>
      <c r="SJE49" s="950"/>
      <c r="SJF49" s="950"/>
      <c r="SJG49" s="950"/>
      <c r="SJH49" s="950"/>
      <c r="SJI49" s="950"/>
      <c r="SJJ49" s="950"/>
      <c r="SJK49" s="950"/>
      <c r="SJL49" s="950"/>
      <c r="SJM49" s="950"/>
      <c r="SJN49" s="950"/>
      <c r="SJO49" s="950"/>
      <c r="SJP49" s="950"/>
      <c r="SJQ49" s="950"/>
      <c r="SJR49" s="950"/>
      <c r="SJS49" s="950"/>
      <c r="SJT49" s="950"/>
      <c r="SJU49" s="950"/>
      <c r="SJV49" s="950"/>
      <c r="SJW49" s="950"/>
      <c r="SJX49" s="950"/>
      <c r="SJY49" s="950"/>
      <c r="SJZ49" s="950"/>
      <c r="SKA49" s="950"/>
      <c r="SKB49" s="950"/>
      <c r="SKC49" s="950"/>
      <c r="SKD49" s="950"/>
      <c r="SKE49" s="950"/>
      <c r="SKF49" s="950"/>
      <c r="SKG49" s="950"/>
      <c r="SKH49" s="950"/>
      <c r="SKI49" s="950"/>
      <c r="SKJ49" s="950"/>
      <c r="SKK49" s="950"/>
      <c r="SKL49" s="950"/>
      <c r="SKM49" s="950"/>
      <c r="SKN49" s="950"/>
      <c r="SKO49" s="950"/>
      <c r="SKP49" s="950"/>
      <c r="SKQ49" s="950"/>
      <c r="SKR49" s="950"/>
      <c r="SKS49" s="950"/>
      <c r="SKT49" s="950"/>
      <c r="SKU49" s="950"/>
      <c r="SKV49" s="950"/>
      <c r="SKW49" s="950"/>
      <c r="SKX49" s="950"/>
      <c r="SKY49" s="950"/>
      <c r="SKZ49" s="950"/>
      <c r="SLA49" s="950"/>
      <c r="SLB49" s="950"/>
      <c r="SLC49" s="950"/>
      <c r="SLD49" s="950"/>
      <c r="SLE49" s="950"/>
      <c r="SLF49" s="950"/>
      <c r="SLG49" s="950"/>
      <c r="SLH49" s="950"/>
      <c r="SLI49" s="950"/>
      <c r="SLJ49" s="950"/>
      <c r="SLK49" s="950"/>
      <c r="SLL49" s="950"/>
      <c r="SLM49" s="950"/>
      <c r="SLN49" s="950"/>
      <c r="SLO49" s="950"/>
      <c r="SLP49" s="950"/>
      <c r="SLQ49" s="950"/>
      <c r="SLR49" s="950"/>
      <c r="SLS49" s="950"/>
      <c r="SLT49" s="950"/>
      <c r="SLU49" s="950"/>
      <c r="SLV49" s="950"/>
      <c r="SLW49" s="950"/>
      <c r="SLX49" s="950"/>
      <c r="SLY49" s="950"/>
      <c r="SLZ49" s="950"/>
      <c r="SMA49" s="950"/>
      <c r="SMB49" s="950"/>
      <c r="SMC49" s="950"/>
      <c r="SMD49" s="950"/>
      <c r="SME49" s="950"/>
      <c r="SMF49" s="950"/>
      <c r="SMG49" s="950"/>
      <c r="SMH49" s="950"/>
      <c r="SMI49" s="950"/>
      <c r="SMJ49" s="950"/>
      <c r="SMK49" s="950"/>
      <c r="SML49" s="950"/>
      <c r="SMM49" s="950"/>
      <c r="SMN49" s="950"/>
      <c r="SMO49" s="950"/>
      <c r="SMP49" s="950"/>
      <c r="SMQ49" s="950"/>
      <c r="SMR49" s="950"/>
      <c r="SMS49" s="950"/>
      <c r="SMT49" s="950"/>
      <c r="SMU49" s="950"/>
      <c r="SMV49" s="950"/>
      <c r="SMW49" s="950"/>
      <c r="SMX49" s="950"/>
      <c r="SMY49" s="950"/>
      <c r="SMZ49" s="950"/>
      <c r="SNA49" s="950"/>
      <c r="SNB49" s="950"/>
      <c r="SNC49" s="950"/>
      <c r="SND49" s="950"/>
      <c r="SNE49" s="950"/>
      <c r="SNF49" s="950"/>
      <c r="SNG49" s="950"/>
      <c r="SNH49" s="950"/>
      <c r="SNI49" s="950"/>
      <c r="SNJ49" s="950"/>
      <c r="SNK49" s="950"/>
      <c r="SNL49" s="950"/>
      <c r="SNM49" s="950"/>
      <c r="SNN49" s="950"/>
      <c r="SNO49" s="950"/>
      <c r="SNP49" s="950"/>
      <c r="SNQ49" s="950"/>
      <c r="SNR49" s="950"/>
      <c r="SNS49" s="950"/>
      <c r="SNT49" s="950"/>
      <c r="SNU49" s="950"/>
      <c r="SNV49" s="950"/>
      <c r="SNW49" s="950"/>
      <c r="SNX49" s="950"/>
      <c r="SNY49" s="950"/>
      <c r="SNZ49" s="950"/>
      <c r="SOA49" s="950"/>
      <c r="SOB49" s="950"/>
      <c r="SOC49" s="950"/>
      <c r="SOD49" s="950"/>
      <c r="SOE49" s="950"/>
      <c r="SOF49" s="950"/>
      <c r="SOG49" s="950"/>
      <c r="SOH49" s="950"/>
      <c r="SOI49" s="950"/>
      <c r="SOJ49" s="950"/>
      <c r="SOK49" s="950"/>
      <c r="SOL49" s="950"/>
      <c r="SOM49" s="950"/>
      <c r="SON49" s="950"/>
      <c r="SOO49" s="950"/>
      <c r="SOP49" s="950"/>
      <c r="SOQ49" s="950"/>
      <c r="SOR49" s="950"/>
      <c r="SOS49" s="950"/>
      <c r="SOT49" s="950"/>
      <c r="SOU49" s="950"/>
      <c r="SOV49" s="950"/>
      <c r="SOW49" s="950"/>
      <c r="SOX49" s="950"/>
      <c r="SOY49" s="950"/>
      <c r="SOZ49" s="950"/>
      <c r="SPA49" s="950"/>
      <c r="SPB49" s="950"/>
      <c r="SPC49" s="950"/>
      <c r="SPD49" s="950"/>
      <c r="SPE49" s="950"/>
      <c r="SPF49" s="950"/>
      <c r="SPG49" s="950"/>
      <c r="SPH49" s="950"/>
      <c r="SPI49" s="950"/>
      <c r="SPJ49" s="950"/>
      <c r="SPK49" s="950"/>
      <c r="SPL49" s="950"/>
      <c r="SPM49" s="950"/>
      <c r="SPN49" s="950"/>
      <c r="SPO49" s="950"/>
      <c r="SPP49" s="950"/>
      <c r="SPQ49" s="950"/>
      <c r="SPR49" s="950"/>
      <c r="SPS49" s="950"/>
      <c r="SPT49" s="950"/>
      <c r="SPU49" s="950"/>
      <c r="SPV49" s="950"/>
      <c r="SPW49" s="950"/>
      <c r="SPX49" s="950"/>
      <c r="SPY49" s="950"/>
      <c r="SPZ49" s="950"/>
      <c r="SQA49" s="950"/>
      <c r="SQB49" s="950"/>
      <c r="SQC49" s="950"/>
      <c r="SQD49" s="950"/>
      <c r="SQE49" s="950"/>
      <c r="SQF49" s="950"/>
      <c r="SQG49" s="950"/>
      <c r="SQH49" s="950"/>
      <c r="SQI49" s="950"/>
      <c r="SQJ49" s="950"/>
      <c r="SQK49" s="950"/>
      <c r="SQL49" s="950"/>
      <c r="SQM49" s="950"/>
      <c r="SQN49" s="950"/>
      <c r="SQO49" s="950"/>
      <c r="SQP49" s="950"/>
      <c r="SQQ49" s="950"/>
      <c r="SQR49" s="950"/>
      <c r="SQS49" s="950"/>
      <c r="SQT49" s="950"/>
      <c r="SQU49" s="950"/>
      <c r="SQV49" s="950"/>
      <c r="SQW49" s="950"/>
      <c r="SQX49" s="950"/>
      <c r="SQY49" s="950"/>
      <c r="SQZ49" s="950"/>
      <c r="SRA49" s="950"/>
      <c r="SRB49" s="950"/>
      <c r="SRC49" s="950"/>
      <c r="SRD49" s="950"/>
      <c r="SRE49" s="950"/>
      <c r="SRF49" s="950"/>
      <c r="SRG49" s="950"/>
      <c r="SRH49" s="950"/>
      <c r="SRI49" s="950"/>
      <c r="SRJ49" s="950"/>
      <c r="SRK49" s="950"/>
      <c r="SRL49" s="950"/>
      <c r="SRM49" s="950"/>
      <c r="SRN49" s="950"/>
      <c r="SRO49" s="950"/>
      <c r="SRP49" s="950"/>
      <c r="SRQ49" s="950"/>
      <c r="SRR49" s="950"/>
      <c r="SRS49" s="950"/>
      <c r="SRT49" s="950"/>
      <c r="SRU49" s="950"/>
      <c r="SRV49" s="950"/>
      <c r="SRW49" s="950"/>
      <c r="SRX49" s="950"/>
      <c r="SRY49" s="950"/>
      <c r="SRZ49" s="950"/>
      <c r="SSA49" s="950"/>
      <c r="SSB49" s="950"/>
      <c r="SSC49" s="950"/>
      <c r="SSD49" s="950"/>
      <c r="SSE49" s="950"/>
      <c r="SSF49" s="950"/>
      <c r="SSG49" s="950"/>
      <c r="SSH49" s="950"/>
      <c r="SSI49" s="950"/>
      <c r="SSJ49" s="950"/>
      <c r="SSK49" s="950"/>
      <c r="SSL49" s="950"/>
      <c r="SSM49" s="950"/>
      <c r="SSN49" s="950"/>
      <c r="SSO49" s="950"/>
      <c r="SSP49" s="950"/>
      <c r="SSQ49" s="950"/>
      <c r="SSR49" s="950"/>
      <c r="SSS49" s="950"/>
      <c r="SST49" s="950"/>
      <c r="SSU49" s="950"/>
      <c r="SSV49" s="950"/>
      <c r="SSW49" s="950"/>
      <c r="SSX49" s="950"/>
      <c r="SSY49" s="950"/>
      <c r="SSZ49" s="950"/>
      <c r="STA49" s="950"/>
      <c r="STB49" s="950"/>
      <c r="STC49" s="950"/>
      <c r="STD49" s="950"/>
      <c r="STE49" s="950"/>
      <c r="STF49" s="950"/>
      <c r="STG49" s="950"/>
      <c r="STH49" s="950"/>
      <c r="STI49" s="950"/>
      <c r="STJ49" s="950"/>
      <c r="STK49" s="950"/>
      <c r="STL49" s="950"/>
      <c r="STM49" s="950"/>
      <c r="STN49" s="950"/>
      <c r="STO49" s="950"/>
      <c r="STP49" s="950"/>
      <c r="STQ49" s="950"/>
      <c r="STR49" s="950"/>
      <c r="STS49" s="950"/>
      <c r="STT49" s="950"/>
      <c r="STU49" s="950"/>
      <c r="STV49" s="950"/>
      <c r="STW49" s="950"/>
      <c r="STX49" s="950"/>
      <c r="STY49" s="950"/>
      <c r="STZ49" s="950"/>
      <c r="SUA49" s="950"/>
      <c r="SUB49" s="950"/>
      <c r="SUC49" s="950"/>
      <c r="SUD49" s="950"/>
      <c r="SUE49" s="950"/>
      <c r="SUF49" s="950"/>
      <c r="SUG49" s="950"/>
      <c r="SUH49" s="950"/>
      <c r="SUI49" s="950"/>
      <c r="SUJ49" s="950"/>
      <c r="SUK49" s="950"/>
      <c r="SUL49" s="950"/>
      <c r="SUM49" s="950"/>
      <c r="SUN49" s="950"/>
      <c r="SUO49" s="950"/>
      <c r="SUP49" s="950"/>
      <c r="SUQ49" s="950"/>
      <c r="SUR49" s="950"/>
      <c r="SUS49" s="950"/>
      <c r="SUT49" s="950"/>
      <c r="SUU49" s="950"/>
      <c r="SUV49" s="950"/>
      <c r="SUW49" s="950"/>
      <c r="SUX49" s="950"/>
      <c r="SUY49" s="950"/>
      <c r="SUZ49" s="950"/>
      <c r="SVA49" s="950"/>
      <c r="SVB49" s="950"/>
      <c r="SVC49" s="950"/>
      <c r="SVD49" s="950"/>
      <c r="SVE49" s="950"/>
      <c r="SVF49" s="950"/>
      <c r="SVG49" s="950"/>
      <c r="SVH49" s="950"/>
      <c r="SVI49" s="950"/>
      <c r="SVJ49" s="950"/>
      <c r="SVK49" s="950"/>
      <c r="SVL49" s="950"/>
      <c r="SVM49" s="950"/>
      <c r="SVN49" s="950"/>
      <c r="SVO49" s="950"/>
      <c r="SVP49" s="950"/>
      <c r="SVQ49" s="950"/>
      <c r="SVR49" s="950"/>
      <c r="SVS49" s="950"/>
      <c r="SVT49" s="950"/>
      <c r="SVU49" s="950"/>
      <c r="SVV49" s="950"/>
      <c r="SVW49" s="950"/>
      <c r="SVX49" s="950"/>
      <c r="SVY49" s="950"/>
      <c r="SVZ49" s="950"/>
      <c r="SWA49" s="950"/>
      <c r="SWB49" s="950"/>
      <c r="SWC49" s="950"/>
      <c r="SWD49" s="950"/>
      <c r="SWE49" s="950"/>
      <c r="SWF49" s="950"/>
      <c r="SWG49" s="950"/>
      <c r="SWH49" s="950"/>
      <c r="SWI49" s="950"/>
      <c r="SWJ49" s="950"/>
      <c r="SWK49" s="950"/>
      <c r="SWL49" s="950"/>
      <c r="SWM49" s="950"/>
      <c r="SWN49" s="950"/>
      <c r="SWO49" s="950"/>
      <c r="SWP49" s="950"/>
      <c r="SWQ49" s="950"/>
      <c r="SWR49" s="950"/>
      <c r="SWS49" s="950"/>
      <c r="SWT49" s="950"/>
      <c r="SWU49" s="950"/>
      <c r="SWV49" s="950"/>
      <c r="SWW49" s="950"/>
      <c r="SWX49" s="950"/>
      <c r="SWY49" s="950"/>
      <c r="SWZ49" s="950"/>
      <c r="SXA49" s="950"/>
      <c r="SXB49" s="950"/>
      <c r="SXC49" s="950"/>
      <c r="SXD49" s="950"/>
      <c r="SXE49" s="950"/>
      <c r="SXF49" s="950"/>
      <c r="SXG49" s="950"/>
      <c r="SXH49" s="950"/>
      <c r="SXI49" s="950"/>
      <c r="SXJ49" s="950"/>
      <c r="SXK49" s="950"/>
      <c r="SXL49" s="950"/>
      <c r="SXM49" s="950"/>
      <c r="SXN49" s="950"/>
      <c r="SXO49" s="950"/>
      <c r="SXP49" s="950"/>
      <c r="SXQ49" s="950"/>
      <c r="SXR49" s="950"/>
      <c r="SXS49" s="950"/>
      <c r="SXT49" s="950"/>
      <c r="SXU49" s="950"/>
      <c r="SXV49" s="950"/>
      <c r="SXW49" s="950"/>
      <c r="SXX49" s="950"/>
      <c r="SXY49" s="950"/>
      <c r="SXZ49" s="950"/>
      <c r="SYA49" s="950"/>
      <c r="SYB49" s="950"/>
      <c r="SYC49" s="950"/>
      <c r="SYD49" s="950"/>
      <c r="SYE49" s="950"/>
      <c r="SYF49" s="950"/>
      <c r="SYG49" s="950"/>
      <c r="SYH49" s="950"/>
      <c r="SYI49" s="950"/>
      <c r="SYJ49" s="950"/>
      <c r="SYK49" s="950"/>
      <c r="SYL49" s="950"/>
      <c r="SYM49" s="950"/>
      <c r="SYN49" s="950"/>
      <c r="SYO49" s="950"/>
      <c r="SYP49" s="950"/>
      <c r="SYQ49" s="950"/>
      <c r="SYR49" s="950"/>
      <c r="SYS49" s="950"/>
      <c r="SYT49" s="950"/>
      <c r="SYU49" s="950"/>
      <c r="SYV49" s="950"/>
      <c r="SYW49" s="950"/>
      <c r="SYX49" s="950"/>
      <c r="SYY49" s="950"/>
      <c r="SYZ49" s="950"/>
      <c r="SZA49" s="950"/>
      <c r="SZB49" s="950"/>
      <c r="SZC49" s="950"/>
      <c r="SZD49" s="950"/>
      <c r="SZE49" s="950"/>
      <c r="SZF49" s="950"/>
      <c r="SZG49" s="950"/>
      <c r="SZH49" s="950"/>
      <c r="SZI49" s="950"/>
      <c r="SZJ49" s="950"/>
      <c r="SZK49" s="950"/>
      <c r="SZL49" s="950"/>
      <c r="SZM49" s="950"/>
      <c r="SZN49" s="950"/>
      <c r="SZO49" s="950"/>
      <c r="SZP49" s="950"/>
      <c r="SZQ49" s="950"/>
      <c r="SZR49" s="950"/>
      <c r="SZS49" s="950"/>
      <c r="SZT49" s="950"/>
      <c r="SZU49" s="950"/>
      <c r="SZV49" s="950"/>
      <c r="SZW49" s="950"/>
      <c r="SZX49" s="950"/>
      <c r="SZY49" s="950"/>
      <c r="SZZ49" s="950"/>
      <c r="TAA49" s="950"/>
      <c r="TAB49" s="950"/>
      <c r="TAC49" s="950"/>
      <c r="TAD49" s="950"/>
      <c r="TAE49" s="950"/>
      <c r="TAF49" s="950"/>
      <c r="TAG49" s="950"/>
      <c r="TAH49" s="950"/>
      <c r="TAI49" s="950"/>
      <c r="TAJ49" s="950"/>
      <c r="TAK49" s="950"/>
      <c r="TAL49" s="950"/>
      <c r="TAM49" s="950"/>
      <c r="TAN49" s="950"/>
      <c r="TAO49" s="950"/>
      <c r="TAP49" s="950"/>
      <c r="TAQ49" s="950"/>
      <c r="TAR49" s="950"/>
      <c r="TAS49" s="950"/>
      <c r="TAT49" s="950"/>
      <c r="TAU49" s="950"/>
      <c r="TAV49" s="950"/>
      <c r="TAW49" s="950"/>
      <c r="TAX49" s="950"/>
      <c r="TAY49" s="950"/>
      <c r="TAZ49" s="950"/>
      <c r="TBA49" s="950"/>
      <c r="TBB49" s="950"/>
      <c r="TBC49" s="950"/>
      <c r="TBD49" s="950"/>
      <c r="TBE49" s="950"/>
      <c r="TBF49" s="950"/>
      <c r="TBG49" s="950"/>
      <c r="TBH49" s="950"/>
      <c r="TBI49" s="950"/>
      <c r="TBJ49" s="950"/>
      <c r="TBK49" s="950"/>
      <c r="TBL49" s="950"/>
      <c r="TBM49" s="950"/>
      <c r="TBN49" s="950"/>
      <c r="TBO49" s="950"/>
      <c r="TBP49" s="950"/>
      <c r="TBQ49" s="950"/>
      <c r="TBR49" s="950"/>
      <c r="TBS49" s="950"/>
      <c r="TBT49" s="950"/>
      <c r="TBU49" s="950"/>
      <c r="TBV49" s="950"/>
      <c r="TBW49" s="950"/>
      <c r="TBX49" s="950"/>
      <c r="TBY49" s="950"/>
      <c r="TBZ49" s="950"/>
      <c r="TCA49" s="950"/>
      <c r="TCB49" s="950"/>
      <c r="TCC49" s="950"/>
      <c r="TCD49" s="950"/>
      <c r="TCE49" s="950"/>
      <c r="TCF49" s="950"/>
      <c r="TCG49" s="950"/>
      <c r="TCH49" s="950"/>
      <c r="TCI49" s="950"/>
      <c r="TCJ49" s="950"/>
      <c r="TCK49" s="950"/>
      <c r="TCL49" s="950"/>
      <c r="TCM49" s="950"/>
      <c r="TCN49" s="950"/>
      <c r="TCO49" s="950"/>
      <c r="TCP49" s="950"/>
      <c r="TCQ49" s="950"/>
      <c r="TCR49" s="950"/>
      <c r="TCS49" s="950"/>
      <c r="TCT49" s="950"/>
      <c r="TCU49" s="950"/>
      <c r="TCV49" s="950"/>
      <c r="TCW49" s="950"/>
      <c r="TCX49" s="950"/>
      <c r="TCY49" s="950"/>
      <c r="TCZ49" s="950"/>
      <c r="TDA49" s="950"/>
      <c r="TDB49" s="950"/>
      <c r="TDC49" s="950"/>
      <c r="TDD49" s="950"/>
      <c r="TDE49" s="950"/>
      <c r="TDF49" s="950"/>
      <c r="TDG49" s="950"/>
      <c r="TDH49" s="950"/>
      <c r="TDI49" s="950"/>
      <c r="TDJ49" s="950"/>
      <c r="TDK49" s="950"/>
      <c r="TDL49" s="950"/>
      <c r="TDM49" s="950"/>
      <c r="TDN49" s="950"/>
      <c r="TDO49" s="950"/>
      <c r="TDP49" s="950"/>
      <c r="TDQ49" s="950"/>
      <c r="TDR49" s="950"/>
      <c r="TDS49" s="950"/>
      <c r="TDT49" s="950"/>
      <c r="TDU49" s="950"/>
      <c r="TDV49" s="950"/>
      <c r="TDW49" s="950"/>
      <c r="TDX49" s="950"/>
      <c r="TDY49" s="950"/>
      <c r="TDZ49" s="950"/>
      <c r="TEA49" s="950"/>
      <c r="TEB49" s="950"/>
      <c r="TEC49" s="950"/>
      <c r="TED49" s="950"/>
      <c r="TEE49" s="950"/>
      <c r="TEF49" s="950"/>
      <c r="TEG49" s="950"/>
      <c r="TEH49" s="950"/>
      <c r="TEI49" s="950"/>
      <c r="TEJ49" s="950"/>
      <c r="TEK49" s="950"/>
      <c r="TEL49" s="950"/>
      <c r="TEM49" s="950"/>
      <c r="TEN49" s="950"/>
      <c r="TEO49" s="950"/>
      <c r="TEP49" s="950"/>
      <c r="TEQ49" s="950"/>
      <c r="TER49" s="950"/>
      <c r="TES49" s="950"/>
      <c r="TET49" s="950"/>
      <c r="TEU49" s="950"/>
      <c r="TEV49" s="950"/>
      <c r="TEW49" s="950"/>
      <c r="TEX49" s="950"/>
      <c r="TEY49" s="950"/>
      <c r="TEZ49" s="950"/>
      <c r="TFA49" s="950"/>
      <c r="TFB49" s="950"/>
      <c r="TFC49" s="950"/>
      <c r="TFD49" s="950"/>
      <c r="TFE49" s="950"/>
      <c r="TFF49" s="950"/>
      <c r="TFG49" s="950"/>
      <c r="TFH49" s="950"/>
      <c r="TFI49" s="950"/>
      <c r="TFJ49" s="950"/>
      <c r="TFK49" s="950"/>
      <c r="TFL49" s="950"/>
      <c r="TFM49" s="950"/>
      <c r="TFN49" s="950"/>
      <c r="TFO49" s="950"/>
      <c r="TFP49" s="950"/>
      <c r="TFQ49" s="950"/>
      <c r="TFR49" s="950"/>
      <c r="TFS49" s="950"/>
      <c r="TFT49" s="950"/>
      <c r="TFU49" s="950"/>
      <c r="TFV49" s="950"/>
      <c r="TFW49" s="950"/>
      <c r="TFX49" s="950"/>
      <c r="TFY49" s="950"/>
      <c r="TFZ49" s="950"/>
      <c r="TGA49" s="950"/>
      <c r="TGB49" s="950"/>
      <c r="TGC49" s="950"/>
      <c r="TGD49" s="950"/>
      <c r="TGE49" s="950"/>
      <c r="TGF49" s="950"/>
      <c r="TGG49" s="950"/>
      <c r="TGH49" s="950"/>
      <c r="TGI49" s="950"/>
      <c r="TGJ49" s="950"/>
      <c r="TGK49" s="950"/>
      <c r="TGL49" s="950"/>
      <c r="TGM49" s="950"/>
      <c r="TGN49" s="950"/>
      <c r="TGO49" s="950"/>
      <c r="TGP49" s="950"/>
      <c r="TGQ49" s="950"/>
      <c r="TGR49" s="950"/>
      <c r="TGS49" s="950"/>
      <c r="TGT49" s="950"/>
      <c r="TGU49" s="950"/>
      <c r="TGV49" s="950"/>
      <c r="TGW49" s="950"/>
      <c r="TGX49" s="950"/>
      <c r="TGY49" s="950"/>
      <c r="TGZ49" s="950"/>
      <c r="THA49" s="950"/>
      <c r="THB49" s="950"/>
      <c r="THC49" s="950"/>
      <c r="THD49" s="950"/>
      <c r="THE49" s="950"/>
      <c r="THF49" s="950"/>
      <c r="THG49" s="950"/>
      <c r="THH49" s="950"/>
      <c r="THI49" s="950"/>
      <c r="THJ49" s="950"/>
      <c r="THK49" s="950"/>
      <c r="THL49" s="950"/>
      <c r="THM49" s="950"/>
      <c r="THN49" s="950"/>
      <c r="THO49" s="950"/>
      <c r="THP49" s="950"/>
      <c r="THQ49" s="950"/>
      <c r="THR49" s="950"/>
      <c r="THS49" s="950"/>
      <c r="THT49" s="950"/>
      <c r="THU49" s="950"/>
      <c r="THV49" s="950"/>
      <c r="THW49" s="950"/>
      <c r="THX49" s="950"/>
      <c r="THY49" s="950"/>
      <c r="THZ49" s="950"/>
      <c r="TIA49" s="950"/>
      <c r="TIB49" s="950"/>
      <c r="TIC49" s="950"/>
      <c r="TID49" s="950"/>
      <c r="TIE49" s="950"/>
      <c r="TIF49" s="950"/>
      <c r="TIG49" s="950"/>
      <c r="TIH49" s="950"/>
      <c r="TII49" s="950"/>
      <c r="TIJ49" s="950"/>
      <c r="TIK49" s="950"/>
      <c r="TIL49" s="950"/>
      <c r="TIM49" s="950"/>
      <c r="TIN49" s="950"/>
      <c r="TIO49" s="950"/>
      <c r="TIP49" s="950"/>
      <c r="TIQ49" s="950"/>
      <c r="TIR49" s="950"/>
      <c r="TIS49" s="950"/>
      <c r="TIT49" s="950"/>
      <c r="TIU49" s="950"/>
      <c r="TIV49" s="950"/>
      <c r="TIW49" s="950"/>
      <c r="TIX49" s="950"/>
      <c r="TIY49" s="950"/>
      <c r="TIZ49" s="950"/>
      <c r="TJA49" s="950"/>
      <c r="TJB49" s="950"/>
      <c r="TJC49" s="950"/>
      <c r="TJD49" s="950"/>
      <c r="TJE49" s="950"/>
      <c r="TJF49" s="950"/>
      <c r="TJG49" s="950"/>
      <c r="TJH49" s="950"/>
      <c r="TJI49" s="950"/>
      <c r="TJJ49" s="950"/>
      <c r="TJK49" s="950"/>
      <c r="TJL49" s="950"/>
      <c r="TJM49" s="950"/>
      <c r="TJN49" s="950"/>
      <c r="TJO49" s="950"/>
      <c r="TJP49" s="950"/>
      <c r="TJQ49" s="950"/>
      <c r="TJR49" s="950"/>
      <c r="TJS49" s="950"/>
      <c r="TJT49" s="950"/>
      <c r="TJU49" s="950"/>
      <c r="TJV49" s="950"/>
      <c r="TJW49" s="950"/>
      <c r="TJX49" s="950"/>
      <c r="TJY49" s="950"/>
      <c r="TJZ49" s="950"/>
      <c r="TKA49" s="950"/>
      <c r="TKB49" s="950"/>
      <c r="TKC49" s="950"/>
      <c r="TKD49" s="950"/>
      <c r="TKE49" s="950"/>
      <c r="TKF49" s="950"/>
      <c r="TKG49" s="950"/>
      <c r="TKH49" s="950"/>
      <c r="TKI49" s="950"/>
      <c r="TKJ49" s="950"/>
      <c r="TKK49" s="950"/>
      <c r="TKL49" s="950"/>
      <c r="TKM49" s="950"/>
      <c r="TKN49" s="950"/>
      <c r="TKO49" s="950"/>
      <c r="TKP49" s="950"/>
      <c r="TKQ49" s="950"/>
      <c r="TKR49" s="950"/>
      <c r="TKS49" s="950"/>
      <c r="TKT49" s="950"/>
      <c r="TKU49" s="950"/>
      <c r="TKV49" s="950"/>
      <c r="TKW49" s="950"/>
      <c r="TKX49" s="950"/>
      <c r="TKY49" s="950"/>
      <c r="TKZ49" s="950"/>
      <c r="TLA49" s="950"/>
      <c r="TLB49" s="950"/>
      <c r="TLC49" s="950"/>
      <c r="TLD49" s="950"/>
      <c r="TLE49" s="950"/>
      <c r="TLF49" s="950"/>
      <c r="TLG49" s="950"/>
      <c r="TLH49" s="950"/>
      <c r="TLI49" s="950"/>
      <c r="TLJ49" s="950"/>
      <c r="TLK49" s="950"/>
      <c r="TLL49" s="950"/>
      <c r="TLM49" s="950"/>
      <c r="TLN49" s="950"/>
      <c r="TLO49" s="950"/>
      <c r="TLP49" s="950"/>
      <c r="TLQ49" s="950"/>
      <c r="TLR49" s="950"/>
      <c r="TLS49" s="950"/>
      <c r="TLT49" s="950"/>
      <c r="TLU49" s="950"/>
      <c r="TLV49" s="950"/>
      <c r="TLW49" s="950"/>
      <c r="TLX49" s="950"/>
      <c r="TLY49" s="950"/>
      <c r="TLZ49" s="950"/>
      <c r="TMA49" s="950"/>
      <c r="TMB49" s="950"/>
      <c r="TMC49" s="950"/>
      <c r="TMD49" s="950"/>
      <c r="TME49" s="950"/>
      <c r="TMF49" s="950"/>
      <c r="TMG49" s="950"/>
      <c r="TMH49" s="950"/>
      <c r="TMI49" s="950"/>
      <c r="TMJ49" s="950"/>
      <c r="TMK49" s="950"/>
      <c r="TML49" s="950"/>
      <c r="TMM49" s="950"/>
      <c r="TMN49" s="950"/>
      <c r="TMO49" s="950"/>
      <c r="TMP49" s="950"/>
      <c r="TMQ49" s="950"/>
      <c r="TMR49" s="950"/>
      <c r="TMS49" s="950"/>
      <c r="TMT49" s="950"/>
      <c r="TMU49" s="950"/>
      <c r="TMV49" s="950"/>
      <c r="TMW49" s="950"/>
      <c r="TMX49" s="950"/>
      <c r="TMY49" s="950"/>
      <c r="TMZ49" s="950"/>
      <c r="TNA49" s="950"/>
      <c r="TNB49" s="950"/>
      <c r="TNC49" s="950"/>
      <c r="TND49" s="950"/>
      <c r="TNE49" s="950"/>
      <c r="TNF49" s="950"/>
      <c r="TNG49" s="950"/>
      <c r="TNH49" s="950"/>
      <c r="TNI49" s="950"/>
      <c r="TNJ49" s="950"/>
      <c r="TNK49" s="950"/>
      <c r="TNL49" s="950"/>
      <c r="TNM49" s="950"/>
      <c r="TNN49" s="950"/>
      <c r="TNO49" s="950"/>
      <c r="TNP49" s="950"/>
      <c r="TNQ49" s="950"/>
      <c r="TNR49" s="950"/>
      <c r="TNS49" s="950"/>
      <c r="TNT49" s="950"/>
      <c r="TNU49" s="950"/>
      <c r="TNV49" s="950"/>
      <c r="TNW49" s="950"/>
      <c r="TNX49" s="950"/>
      <c r="TNY49" s="950"/>
      <c r="TNZ49" s="950"/>
      <c r="TOA49" s="950"/>
      <c r="TOB49" s="950"/>
      <c r="TOC49" s="950"/>
      <c r="TOD49" s="950"/>
      <c r="TOE49" s="950"/>
      <c r="TOF49" s="950"/>
      <c r="TOG49" s="950"/>
      <c r="TOH49" s="950"/>
      <c r="TOI49" s="950"/>
      <c r="TOJ49" s="950"/>
      <c r="TOK49" s="950"/>
      <c r="TOL49" s="950"/>
      <c r="TOM49" s="950"/>
      <c r="TON49" s="950"/>
      <c r="TOO49" s="950"/>
      <c r="TOP49" s="950"/>
      <c r="TOQ49" s="950"/>
      <c r="TOR49" s="950"/>
      <c r="TOS49" s="950"/>
      <c r="TOT49" s="950"/>
      <c r="TOU49" s="950"/>
      <c r="TOV49" s="950"/>
      <c r="TOW49" s="950"/>
      <c r="TOX49" s="950"/>
      <c r="TOY49" s="950"/>
      <c r="TOZ49" s="950"/>
      <c r="TPA49" s="950"/>
      <c r="TPB49" s="950"/>
      <c r="TPC49" s="950"/>
      <c r="TPD49" s="950"/>
      <c r="TPE49" s="950"/>
      <c r="TPF49" s="950"/>
      <c r="TPG49" s="950"/>
      <c r="TPH49" s="950"/>
      <c r="TPI49" s="950"/>
      <c r="TPJ49" s="950"/>
      <c r="TPK49" s="950"/>
      <c r="TPL49" s="950"/>
      <c r="TPM49" s="950"/>
      <c r="TPN49" s="950"/>
      <c r="TPO49" s="950"/>
      <c r="TPP49" s="950"/>
      <c r="TPQ49" s="950"/>
      <c r="TPR49" s="950"/>
      <c r="TPS49" s="950"/>
      <c r="TPT49" s="950"/>
      <c r="TPU49" s="950"/>
      <c r="TPV49" s="950"/>
      <c r="TPW49" s="950"/>
      <c r="TPX49" s="950"/>
      <c r="TPY49" s="950"/>
      <c r="TPZ49" s="950"/>
      <c r="TQA49" s="950"/>
      <c r="TQB49" s="950"/>
      <c r="TQC49" s="950"/>
      <c r="TQD49" s="950"/>
      <c r="TQE49" s="950"/>
      <c r="TQF49" s="950"/>
      <c r="TQG49" s="950"/>
      <c r="TQH49" s="950"/>
      <c r="TQI49" s="950"/>
      <c r="TQJ49" s="950"/>
      <c r="TQK49" s="950"/>
      <c r="TQL49" s="950"/>
      <c r="TQM49" s="950"/>
      <c r="TQN49" s="950"/>
      <c r="TQO49" s="950"/>
      <c r="TQP49" s="950"/>
      <c r="TQQ49" s="950"/>
      <c r="TQR49" s="950"/>
      <c r="TQS49" s="950"/>
      <c r="TQT49" s="950"/>
      <c r="TQU49" s="950"/>
      <c r="TQV49" s="950"/>
      <c r="TQW49" s="950"/>
      <c r="TQX49" s="950"/>
      <c r="TQY49" s="950"/>
      <c r="TQZ49" s="950"/>
      <c r="TRA49" s="950"/>
      <c r="TRB49" s="950"/>
      <c r="TRC49" s="950"/>
      <c r="TRD49" s="950"/>
      <c r="TRE49" s="950"/>
      <c r="TRF49" s="950"/>
      <c r="TRG49" s="950"/>
      <c r="TRH49" s="950"/>
      <c r="TRI49" s="950"/>
      <c r="TRJ49" s="950"/>
      <c r="TRK49" s="950"/>
      <c r="TRL49" s="950"/>
      <c r="TRM49" s="950"/>
      <c r="TRN49" s="950"/>
      <c r="TRO49" s="950"/>
      <c r="TRP49" s="950"/>
      <c r="TRQ49" s="950"/>
      <c r="TRR49" s="950"/>
      <c r="TRS49" s="950"/>
      <c r="TRT49" s="950"/>
      <c r="TRU49" s="950"/>
      <c r="TRV49" s="950"/>
      <c r="TRW49" s="950"/>
      <c r="TRX49" s="950"/>
      <c r="TRY49" s="950"/>
      <c r="TRZ49" s="950"/>
      <c r="TSA49" s="950"/>
      <c r="TSB49" s="950"/>
      <c r="TSC49" s="950"/>
      <c r="TSD49" s="950"/>
      <c r="TSE49" s="950"/>
      <c r="TSF49" s="950"/>
      <c r="TSG49" s="950"/>
      <c r="TSH49" s="950"/>
      <c r="TSI49" s="950"/>
      <c r="TSJ49" s="950"/>
      <c r="TSK49" s="950"/>
      <c r="TSL49" s="950"/>
      <c r="TSM49" s="950"/>
      <c r="TSN49" s="950"/>
      <c r="TSO49" s="950"/>
      <c r="TSP49" s="950"/>
      <c r="TSQ49" s="950"/>
      <c r="TSR49" s="950"/>
      <c r="TSS49" s="950"/>
      <c r="TST49" s="950"/>
      <c r="TSU49" s="950"/>
      <c r="TSV49" s="950"/>
      <c r="TSW49" s="950"/>
      <c r="TSX49" s="950"/>
      <c r="TSY49" s="950"/>
      <c r="TSZ49" s="950"/>
      <c r="TTA49" s="950"/>
      <c r="TTB49" s="950"/>
      <c r="TTC49" s="950"/>
      <c r="TTD49" s="950"/>
      <c r="TTE49" s="950"/>
      <c r="TTF49" s="950"/>
      <c r="TTG49" s="950"/>
      <c r="TTH49" s="950"/>
      <c r="TTI49" s="950"/>
      <c r="TTJ49" s="950"/>
      <c r="TTK49" s="950"/>
      <c r="TTL49" s="950"/>
      <c r="TTM49" s="950"/>
      <c r="TTN49" s="950"/>
      <c r="TTO49" s="950"/>
      <c r="TTP49" s="950"/>
      <c r="TTQ49" s="950"/>
      <c r="TTR49" s="950"/>
      <c r="TTS49" s="950"/>
      <c r="TTT49" s="950"/>
      <c r="TTU49" s="950"/>
      <c r="TTV49" s="950"/>
      <c r="TTW49" s="950"/>
      <c r="TTX49" s="950"/>
      <c r="TTY49" s="950"/>
      <c r="TTZ49" s="950"/>
      <c r="TUA49" s="950"/>
      <c r="TUB49" s="950"/>
      <c r="TUC49" s="950"/>
      <c r="TUD49" s="950"/>
      <c r="TUE49" s="950"/>
      <c r="TUF49" s="950"/>
      <c r="TUG49" s="950"/>
      <c r="TUH49" s="950"/>
      <c r="TUI49" s="950"/>
      <c r="TUJ49" s="950"/>
      <c r="TUK49" s="950"/>
      <c r="TUL49" s="950"/>
      <c r="TUM49" s="950"/>
      <c r="TUN49" s="950"/>
      <c r="TUO49" s="950"/>
      <c r="TUP49" s="950"/>
      <c r="TUQ49" s="950"/>
      <c r="TUR49" s="950"/>
      <c r="TUS49" s="950"/>
      <c r="TUT49" s="950"/>
      <c r="TUU49" s="950"/>
      <c r="TUV49" s="950"/>
      <c r="TUW49" s="950"/>
      <c r="TUX49" s="950"/>
      <c r="TUY49" s="950"/>
      <c r="TUZ49" s="950"/>
      <c r="TVA49" s="950"/>
      <c r="TVB49" s="950"/>
      <c r="TVC49" s="950"/>
      <c r="TVD49" s="950"/>
      <c r="TVE49" s="950"/>
      <c r="TVF49" s="950"/>
      <c r="TVG49" s="950"/>
      <c r="TVH49" s="950"/>
      <c r="TVI49" s="950"/>
      <c r="TVJ49" s="950"/>
      <c r="TVK49" s="950"/>
      <c r="TVL49" s="950"/>
      <c r="TVM49" s="950"/>
      <c r="TVN49" s="950"/>
      <c r="TVO49" s="950"/>
      <c r="TVP49" s="950"/>
      <c r="TVQ49" s="950"/>
      <c r="TVR49" s="950"/>
      <c r="TVS49" s="950"/>
      <c r="TVT49" s="950"/>
      <c r="TVU49" s="950"/>
      <c r="TVV49" s="950"/>
      <c r="TVW49" s="950"/>
      <c r="TVX49" s="950"/>
      <c r="TVY49" s="950"/>
      <c r="TVZ49" s="950"/>
      <c r="TWA49" s="950"/>
      <c r="TWB49" s="950"/>
      <c r="TWC49" s="950"/>
      <c r="TWD49" s="950"/>
      <c r="TWE49" s="950"/>
      <c r="TWF49" s="950"/>
      <c r="TWG49" s="950"/>
      <c r="TWH49" s="950"/>
      <c r="TWI49" s="950"/>
      <c r="TWJ49" s="950"/>
      <c r="TWK49" s="950"/>
      <c r="TWL49" s="950"/>
      <c r="TWM49" s="950"/>
      <c r="TWN49" s="950"/>
      <c r="TWO49" s="950"/>
      <c r="TWP49" s="950"/>
      <c r="TWQ49" s="950"/>
      <c r="TWR49" s="950"/>
      <c r="TWS49" s="950"/>
      <c r="TWT49" s="950"/>
      <c r="TWU49" s="950"/>
      <c r="TWV49" s="950"/>
      <c r="TWW49" s="950"/>
      <c r="TWX49" s="950"/>
      <c r="TWY49" s="950"/>
      <c r="TWZ49" s="950"/>
      <c r="TXA49" s="950"/>
      <c r="TXB49" s="950"/>
      <c r="TXC49" s="950"/>
      <c r="TXD49" s="950"/>
      <c r="TXE49" s="950"/>
      <c r="TXF49" s="950"/>
      <c r="TXG49" s="950"/>
      <c r="TXH49" s="950"/>
      <c r="TXI49" s="950"/>
      <c r="TXJ49" s="950"/>
      <c r="TXK49" s="950"/>
      <c r="TXL49" s="950"/>
      <c r="TXM49" s="950"/>
      <c r="TXN49" s="950"/>
      <c r="TXO49" s="950"/>
      <c r="TXP49" s="950"/>
      <c r="TXQ49" s="950"/>
      <c r="TXR49" s="950"/>
      <c r="TXS49" s="950"/>
      <c r="TXT49" s="950"/>
      <c r="TXU49" s="950"/>
      <c r="TXV49" s="950"/>
      <c r="TXW49" s="950"/>
      <c r="TXX49" s="950"/>
      <c r="TXY49" s="950"/>
      <c r="TXZ49" s="950"/>
      <c r="TYA49" s="950"/>
      <c r="TYB49" s="950"/>
      <c r="TYC49" s="950"/>
      <c r="TYD49" s="950"/>
      <c r="TYE49" s="950"/>
      <c r="TYF49" s="950"/>
      <c r="TYG49" s="950"/>
      <c r="TYH49" s="950"/>
      <c r="TYI49" s="950"/>
      <c r="TYJ49" s="950"/>
      <c r="TYK49" s="950"/>
      <c r="TYL49" s="950"/>
      <c r="TYM49" s="950"/>
      <c r="TYN49" s="950"/>
      <c r="TYO49" s="950"/>
      <c r="TYP49" s="950"/>
      <c r="TYQ49" s="950"/>
      <c r="TYR49" s="950"/>
      <c r="TYS49" s="950"/>
      <c r="TYT49" s="950"/>
      <c r="TYU49" s="950"/>
      <c r="TYV49" s="950"/>
      <c r="TYW49" s="950"/>
      <c r="TYX49" s="950"/>
      <c r="TYY49" s="950"/>
      <c r="TYZ49" s="950"/>
      <c r="TZA49" s="950"/>
      <c r="TZB49" s="950"/>
      <c r="TZC49" s="950"/>
      <c r="TZD49" s="950"/>
      <c r="TZE49" s="950"/>
      <c r="TZF49" s="950"/>
      <c r="TZG49" s="950"/>
      <c r="TZH49" s="950"/>
      <c r="TZI49" s="950"/>
      <c r="TZJ49" s="950"/>
      <c r="TZK49" s="950"/>
      <c r="TZL49" s="950"/>
      <c r="TZM49" s="950"/>
      <c r="TZN49" s="950"/>
      <c r="TZO49" s="950"/>
      <c r="TZP49" s="950"/>
      <c r="TZQ49" s="950"/>
      <c r="TZR49" s="950"/>
      <c r="TZS49" s="950"/>
      <c r="TZT49" s="950"/>
      <c r="TZU49" s="950"/>
      <c r="TZV49" s="950"/>
      <c r="TZW49" s="950"/>
      <c r="TZX49" s="950"/>
      <c r="TZY49" s="950"/>
      <c r="TZZ49" s="950"/>
      <c r="UAA49" s="950"/>
      <c r="UAB49" s="950"/>
      <c r="UAC49" s="950"/>
      <c r="UAD49" s="950"/>
      <c r="UAE49" s="950"/>
      <c r="UAF49" s="950"/>
      <c r="UAG49" s="950"/>
      <c r="UAH49" s="950"/>
      <c r="UAI49" s="950"/>
      <c r="UAJ49" s="950"/>
      <c r="UAK49" s="950"/>
      <c r="UAL49" s="950"/>
      <c r="UAM49" s="950"/>
      <c r="UAN49" s="950"/>
      <c r="UAO49" s="950"/>
      <c r="UAP49" s="950"/>
      <c r="UAQ49" s="950"/>
      <c r="UAR49" s="950"/>
      <c r="UAS49" s="950"/>
      <c r="UAT49" s="950"/>
      <c r="UAU49" s="950"/>
      <c r="UAV49" s="950"/>
      <c r="UAW49" s="950"/>
      <c r="UAX49" s="950"/>
      <c r="UAY49" s="950"/>
      <c r="UAZ49" s="950"/>
      <c r="UBA49" s="950"/>
      <c r="UBB49" s="950"/>
      <c r="UBC49" s="950"/>
      <c r="UBD49" s="950"/>
      <c r="UBE49" s="950"/>
      <c r="UBF49" s="950"/>
      <c r="UBG49" s="950"/>
      <c r="UBH49" s="950"/>
      <c r="UBI49" s="950"/>
      <c r="UBJ49" s="950"/>
      <c r="UBK49" s="950"/>
      <c r="UBL49" s="950"/>
      <c r="UBM49" s="950"/>
      <c r="UBN49" s="950"/>
      <c r="UBO49" s="950"/>
      <c r="UBP49" s="950"/>
      <c r="UBQ49" s="950"/>
      <c r="UBR49" s="950"/>
      <c r="UBS49" s="950"/>
      <c r="UBT49" s="950"/>
      <c r="UBU49" s="950"/>
      <c r="UBV49" s="950"/>
      <c r="UBW49" s="950"/>
      <c r="UBX49" s="950"/>
      <c r="UBY49" s="950"/>
      <c r="UBZ49" s="950"/>
      <c r="UCA49" s="950"/>
      <c r="UCB49" s="950"/>
      <c r="UCC49" s="950"/>
      <c r="UCD49" s="950"/>
      <c r="UCE49" s="950"/>
      <c r="UCF49" s="950"/>
      <c r="UCG49" s="950"/>
      <c r="UCH49" s="950"/>
      <c r="UCI49" s="950"/>
      <c r="UCJ49" s="950"/>
      <c r="UCK49" s="950"/>
      <c r="UCL49" s="950"/>
      <c r="UCM49" s="950"/>
      <c r="UCN49" s="950"/>
      <c r="UCO49" s="950"/>
      <c r="UCP49" s="950"/>
      <c r="UCQ49" s="950"/>
      <c r="UCR49" s="950"/>
      <c r="UCS49" s="950"/>
      <c r="UCT49" s="950"/>
      <c r="UCU49" s="950"/>
      <c r="UCV49" s="950"/>
      <c r="UCW49" s="950"/>
      <c r="UCX49" s="950"/>
      <c r="UCY49" s="950"/>
      <c r="UCZ49" s="950"/>
      <c r="UDA49" s="950"/>
      <c r="UDB49" s="950"/>
      <c r="UDC49" s="950"/>
      <c r="UDD49" s="950"/>
      <c r="UDE49" s="950"/>
      <c r="UDF49" s="950"/>
      <c r="UDG49" s="950"/>
      <c r="UDH49" s="950"/>
      <c r="UDI49" s="950"/>
      <c r="UDJ49" s="950"/>
      <c r="UDK49" s="950"/>
      <c r="UDL49" s="950"/>
      <c r="UDM49" s="950"/>
      <c r="UDN49" s="950"/>
      <c r="UDO49" s="950"/>
      <c r="UDP49" s="950"/>
      <c r="UDQ49" s="950"/>
      <c r="UDR49" s="950"/>
      <c r="UDS49" s="950"/>
      <c r="UDT49" s="950"/>
      <c r="UDU49" s="950"/>
      <c r="UDV49" s="950"/>
      <c r="UDW49" s="950"/>
      <c r="UDX49" s="950"/>
      <c r="UDY49" s="950"/>
      <c r="UDZ49" s="950"/>
      <c r="UEA49" s="950"/>
      <c r="UEB49" s="950"/>
      <c r="UEC49" s="950"/>
      <c r="UED49" s="950"/>
      <c r="UEE49" s="950"/>
      <c r="UEF49" s="950"/>
      <c r="UEG49" s="950"/>
      <c r="UEH49" s="950"/>
      <c r="UEI49" s="950"/>
      <c r="UEJ49" s="950"/>
      <c r="UEK49" s="950"/>
      <c r="UEL49" s="950"/>
      <c r="UEM49" s="950"/>
      <c r="UEN49" s="950"/>
      <c r="UEO49" s="950"/>
      <c r="UEP49" s="950"/>
      <c r="UEQ49" s="950"/>
      <c r="UER49" s="950"/>
      <c r="UES49" s="950"/>
      <c r="UET49" s="950"/>
      <c r="UEU49" s="950"/>
      <c r="UEV49" s="950"/>
      <c r="UEW49" s="950"/>
      <c r="UEX49" s="950"/>
      <c r="UEY49" s="950"/>
      <c r="UEZ49" s="950"/>
      <c r="UFA49" s="950"/>
      <c r="UFB49" s="950"/>
      <c r="UFC49" s="950"/>
      <c r="UFD49" s="950"/>
      <c r="UFE49" s="950"/>
      <c r="UFF49" s="950"/>
      <c r="UFG49" s="950"/>
      <c r="UFH49" s="950"/>
      <c r="UFI49" s="950"/>
      <c r="UFJ49" s="950"/>
      <c r="UFK49" s="950"/>
      <c r="UFL49" s="950"/>
      <c r="UFM49" s="950"/>
      <c r="UFN49" s="950"/>
      <c r="UFO49" s="950"/>
      <c r="UFP49" s="950"/>
      <c r="UFQ49" s="950"/>
      <c r="UFR49" s="950"/>
      <c r="UFS49" s="950"/>
      <c r="UFT49" s="950"/>
      <c r="UFU49" s="950"/>
      <c r="UFV49" s="950"/>
      <c r="UFW49" s="950"/>
      <c r="UFX49" s="950"/>
      <c r="UFY49" s="950"/>
      <c r="UFZ49" s="950"/>
      <c r="UGA49" s="950"/>
      <c r="UGB49" s="950"/>
      <c r="UGC49" s="950"/>
      <c r="UGD49" s="950"/>
      <c r="UGE49" s="950"/>
      <c r="UGF49" s="950"/>
      <c r="UGG49" s="950"/>
      <c r="UGH49" s="950"/>
      <c r="UGI49" s="950"/>
      <c r="UGJ49" s="950"/>
      <c r="UGK49" s="950"/>
      <c r="UGL49" s="950"/>
      <c r="UGM49" s="950"/>
      <c r="UGN49" s="950"/>
      <c r="UGO49" s="950"/>
      <c r="UGP49" s="950"/>
      <c r="UGQ49" s="950"/>
      <c r="UGR49" s="950"/>
      <c r="UGS49" s="950"/>
      <c r="UGT49" s="950"/>
      <c r="UGU49" s="950"/>
      <c r="UGV49" s="950"/>
      <c r="UGW49" s="950"/>
      <c r="UGX49" s="950"/>
      <c r="UGY49" s="950"/>
      <c r="UGZ49" s="950"/>
      <c r="UHA49" s="950"/>
      <c r="UHB49" s="950"/>
      <c r="UHC49" s="950"/>
      <c r="UHD49" s="950"/>
      <c r="UHE49" s="950"/>
      <c r="UHF49" s="950"/>
      <c r="UHG49" s="950"/>
      <c r="UHH49" s="950"/>
      <c r="UHI49" s="950"/>
      <c r="UHJ49" s="950"/>
      <c r="UHK49" s="950"/>
      <c r="UHL49" s="950"/>
      <c r="UHM49" s="950"/>
      <c r="UHN49" s="950"/>
      <c r="UHO49" s="950"/>
      <c r="UHP49" s="950"/>
      <c r="UHQ49" s="950"/>
      <c r="UHR49" s="950"/>
      <c r="UHS49" s="950"/>
      <c r="UHT49" s="950"/>
      <c r="UHU49" s="950"/>
      <c r="UHV49" s="950"/>
      <c r="UHW49" s="950"/>
      <c r="UHX49" s="950"/>
      <c r="UHY49" s="950"/>
      <c r="UHZ49" s="950"/>
      <c r="UIA49" s="950"/>
      <c r="UIB49" s="950"/>
      <c r="UIC49" s="950"/>
      <c r="UID49" s="950"/>
      <c r="UIE49" s="950"/>
      <c r="UIF49" s="950"/>
      <c r="UIG49" s="950"/>
      <c r="UIH49" s="950"/>
      <c r="UII49" s="950"/>
      <c r="UIJ49" s="950"/>
      <c r="UIK49" s="950"/>
      <c r="UIL49" s="950"/>
      <c r="UIM49" s="950"/>
      <c r="UIN49" s="950"/>
      <c r="UIO49" s="950"/>
      <c r="UIP49" s="950"/>
      <c r="UIQ49" s="950"/>
      <c r="UIR49" s="950"/>
      <c r="UIS49" s="950"/>
      <c r="UIT49" s="950"/>
      <c r="UIU49" s="950"/>
      <c r="UIV49" s="950"/>
      <c r="UIW49" s="950"/>
      <c r="UIX49" s="950"/>
      <c r="UIY49" s="950"/>
      <c r="UIZ49" s="950"/>
      <c r="UJA49" s="950"/>
      <c r="UJB49" s="950"/>
      <c r="UJC49" s="950"/>
      <c r="UJD49" s="950"/>
      <c r="UJE49" s="950"/>
      <c r="UJF49" s="950"/>
      <c r="UJG49" s="950"/>
      <c r="UJH49" s="950"/>
      <c r="UJI49" s="950"/>
      <c r="UJJ49" s="950"/>
      <c r="UJK49" s="950"/>
      <c r="UJL49" s="950"/>
      <c r="UJM49" s="950"/>
      <c r="UJN49" s="950"/>
      <c r="UJO49" s="950"/>
      <c r="UJP49" s="950"/>
      <c r="UJQ49" s="950"/>
      <c r="UJR49" s="950"/>
      <c r="UJS49" s="950"/>
      <c r="UJT49" s="950"/>
      <c r="UJU49" s="950"/>
      <c r="UJV49" s="950"/>
      <c r="UJW49" s="950"/>
      <c r="UJX49" s="950"/>
      <c r="UJY49" s="950"/>
      <c r="UJZ49" s="950"/>
      <c r="UKA49" s="950"/>
      <c r="UKB49" s="950"/>
      <c r="UKC49" s="950"/>
      <c r="UKD49" s="950"/>
      <c r="UKE49" s="950"/>
      <c r="UKF49" s="950"/>
      <c r="UKG49" s="950"/>
      <c r="UKH49" s="950"/>
      <c r="UKI49" s="950"/>
      <c r="UKJ49" s="950"/>
      <c r="UKK49" s="950"/>
      <c r="UKL49" s="950"/>
      <c r="UKM49" s="950"/>
      <c r="UKN49" s="950"/>
      <c r="UKO49" s="950"/>
      <c r="UKP49" s="950"/>
      <c r="UKQ49" s="950"/>
      <c r="UKR49" s="950"/>
      <c r="UKS49" s="950"/>
      <c r="UKT49" s="950"/>
      <c r="UKU49" s="950"/>
      <c r="UKV49" s="950"/>
      <c r="UKW49" s="950"/>
      <c r="UKX49" s="950"/>
      <c r="UKY49" s="950"/>
      <c r="UKZ49" s="950"/>
      <c r="ULA49" s="950"/>
      <c r="ULB49" s="950"/>
      <c r="ULC49" s="950"/>
      <c r="ULD49" s="950"/>
      <c r="ULE49" s="950"/>
      <c r="ULF49" s="950"/>
      <c r="ULG49" s="950"/>
      <c r="ULH49" s="950"/>
      <c r="ULI49" s="950"/>
      <c r="ULJ49" s="950"/>
      <c r="ULK49" s="950"/>
      <c r="ULL49" s="950"/>
      <c r="ULM49" s="950"/>
      <c r="ULN49" s="950"/>
      <c r="ULO49" s="950"/>
      <c r="ULP49" s="950"/>
      <c r="ULQ49" s="950"/>
      <c r="ULR49" s="950"/>
      <c r="ULS49" s="950"/>
      <c r="ULT49" s="950"/>
      <c r="ULU49" s="950"/>
      <c r="ULV49" s="950"/>
      <c r="ULW49" s="950"/>
      <c r="ULX49" s="950"/>
      <c r="ULY49" s="950"/>
      <c r="ULZ49" s="950"/>
      <c r="UMA49" s="950"/>
      <c r="UMB49" s="950"/>
      <c r="UMC49" s="950"/>
      <c r="UMD49" s="950"/>
      <c r="UME49" s="950"/>
      <c r="UMF49" s="950"/>
      <c r="UMG49" s="950"/>
      <c r="UMH49" s="950"/>
      <c r="UMI49" s="950"/>
      <c r="UMJ49" s="950"/>
      <c r="UMK49" s="950"/>
      <c r="UML49" s="950"/>
      <c r="UMM49" s="950"/>
      <c r="UMN49" s="950"/>
      <c r="UMO49" s="950"/>
      <c r="UMP49" s="950"/>
      <c r="UMQ49" s="950"/>
      <c r="UMR49" s="950"/>
      <c r="UMS49" s="950"/>
      <c r="UMT49" s="950"/>
      <c r="UMU49" s="950"/>
      <c r="UMV49" s="950"/>
      <c r="UMW49" s="950"/>
      <c r="UMX49" s="950"/>
      <c r="UMY49" s="950"/>
      <c r="UMZ49" s="950"/>
      <c r="UNA49" s="950"/>
      <c r="UNB49" s="950"/>
      <c r="UNC49" s="950"/>
      <c r="UND49" s="950"/>
      <c r="UNE49" s="950"/>
      <c r="UNF49" s="950"/>
      <c r="UNG49" s="950"/>
      <c r="UNH49" s="950"/>
      <c r="UNI49" s="950"/>
      <c r="UNJ49" s="950"/>
      <c r="UNK49" s="950"/>
      <c r="UNL49" s="950"/>
      <c r="UNM49" s="950"/>
      <c r="UNN49" s="950"/>
      <c r="UNO49" s="950"/>
      <c r="UNP49" s="950"/>
      <c r="UNQ49" s="950"/>
      <c r="UNR49" s="950"/>
      <c r="UNS49" s="950"/>
      <c r="UNT49" s="950"/>
      <c r="UNU49" s="950"/>
      <c r="UNV49" s="950"/>
      <c r="UNW49" s="950"/>
      <c r="UNX49" s="950"/>
      <c r="UNY49" s="950"/>
      <c r="UNZ49" s="950"/>
      <c r="UOA49" s="950"/>
      <c r="UOB49" s="950"/>
      <c r="UOC49" s="950"/>
      <c r="UOD49" s="950"/>
      <c r="UOE49" s="950"/>
      <c r="UOF49" s="950"/>
      <c r="UOG49" s="950"/>
      <c r="UOH49" s="950"/>
      <c r="UOI49" s="950"/>
      <c r="UOJ49" s="950"/>
      <c r="UOK49" s="950"/>
      <c r="UOL49" s="950"/>
      <c r="UOM49" s="950"/>
      <c r="UON49" s="950"/>
      <c r="UOO49" s="950"/>
      <c r="UOP49" s="950"/>
      <c r="UOQ49" s="950"/>
      <c r="UOR49" s="950"/>
      <c r="UOS49" s="950"/>
      <c r="UOT49" s="950"/>
      <c r="UOU49" s="950"/>
      <c r="UOV49" s="950"/>
      <c r="UOW49" s="950"/>
      <c r="UOX49" s="950"/>
      <c r="UOY49" s="950"/>
      <c r="UOZ49" s="950"/>
      <c r="UPA49" s="950"/>
      <c r="UPB49" s="950"/>
      <c r="UPC49" s="950"/>
      <c r="UPD49" s="950"/>
      <c r="UPE49" s="950"/>
      <c r="UPF49" s="950"/>
      <c r="UPG49" s="950"/>
      <c r="UPH49" s="950"/>
      <c r="UPI49" s="950"/>
      <c r="UPJ49" s="950"/>
      <c r="UPK49" s="950"/>
      <c r="UPL49" s="950"/>
      <c r="UPM49" s="950"/>
      <c r="UPN49" s="950"/>
      <c r="UPO49" s="950"/>
      <c r="UPP49" s="950"/>
      <c r="UPQ49" s="950"/>
      <c r="UPR49" s="950"/>
      <c r="UPS49" s="950"/>
      <c r="UPT49" s="950"/>
      <c r="UPU49" s="950"/>
      <c r="UPV49" s="950"/>
      <c r="UPW49" s="950"/>
      <c r="UPX49" s="950"/>
      <c r="UPY49" s="950"/>
      <c r="UPZ49" s="950"/>
      <c r="UQA49" s="950"/>
      <c r="UQB49" s="950"/>
      <c r="UQC49" s="950"/>
      <c r="UQD49" s="950"/>
      <c r="UQE49" s="950"/>
      <c r="UQF49" s="950"/>
      <c r="UQG49" s="950"/>
      <c r="UQH49" s="950"/>
      <c r="UQI49" s="950"/>
      <c r="UQJ49" s="950"/>
      <c r="UQK49" s="950"/>
      <c r="UQL49" s="950"/>
      <c r="UQM49" s="950"/>
      <c r="UQN49" s="950"/>
      <c r="UQO49" s="950"/>
      <c r="UQP49" s="950"/>
      <c r="UQQ49" s="950"/>
      <c r="UQR49" s="950"/>
      <c r="UQS49" s="950"/>
      <c r="UQT49" s="950"/>
      <c r="UQU49" s="950"/>
      <c r="UQV49" s="950"/>
      <c r="UQW49" s="950"/>
      <c r="UQX49" s="950"/>
      <c r="UQY49" s="950"/>
      <c r="UQZ49" s="950"/>
      <c r="URA49" s="950"/>
      <c r="URB49" s="950"/>
      <c r="URC49" s="950"/>
      <c r="URD49" s="950"/>
      <c r="URE49" s="950"/>
      <c r="URF49" s="950"/>
      <c r="URG49" s="950"/>
      <c r="URH49" s="950"/>
      <c r="URI49" s="950"/>
      <c r="URJ49" s="950"/>
      <c r="URK49" s="950"/>
      <c r="URL49" s="950"/>
      <c r="URM49" s="950"/>
      <c r="URN49" s="950"/>
      <c r="URO49" s="950"/>
      <c r="URP49" s="950"/>
      <c r="URQ49" s="950"/>
      <c r="URR49" s="950"/>
      <c r="URS49" s="950"/>
      <c r="URT49" s="950"/>
      <c r="URU49" s="950"/>
      <c r="URV49" s="950"/>
      <c r="URW49" s="950"/>
      <c r="URX49" s="950"/>
      <c r="URY49" s="950"/>
      <c r="URZ49" s="950"/>
      <c r="USA49" s="950"/>
      <c r="USB49" s="950"/>
      <c r="USC49" s="950"/>
      <c r="USD49" s="950"/>
      <c r="USE49" s="950"/>
      <c r="USF49" s="950"/>
      <c r="USG49" s="950"/>
      <c r="USH49" s="950"/>
      <c r="USI49" s="950"/>
      <c r="USJ49" s="950"/>
      <c r="USK49" s="950"/>
      <c r="USL49" s="950"/>
      <c r="USM49" s="950"/>
      <c r="USN49" s="950"/>
      <c r="USO49" s="950"/>
      <c r="USP49" s="950"/>
      <c r="USQ49" s="950"/>
      <c r="USR49" s="950"/>
      <c r="USS49" s="950"/>
      <c r="UST49" s="950"/>
      <c r="USU49" s="950"/>
      <c r="USV49" s="950"/>
      <c r="USW49" s="950"/>
      <c r="USX49" s="950"/>
      <c r="USY49" s="950"/>
      <c r="USZ49" s="950"/>
      <c r="UTA49" s="950"/>
      <c r="UTB49" s="950"/>
      <c r="UTC49" s="950"/>
      <c r="UTD49" s="950"/>
      <c r="UTE49" s="950"/>
      <c r="UTF49" s="950"/>
      <c r="UTG49" s="950"/>
      <c r="UTH49" s="950"/>
      <c r="UTI49" s="950"/>
      <c r="UTJ49" s="950"/>
      <c r="UTK49" s="950"/>
      <c r="UTL49" s="950"/>
      <c r="UTM49" s="950"/>
      <c r="UTN49" s="950"/>
      <c r="UTO49" s="950"/>
      <c r="UTP49" s="950"/>
      <c r="UTQ49" s="950"/>
      <c r="UTR49" s="950"/>
      <c r="UTS49" s="950"/>
      <c r="UTT49" s="950"/>
      <c r="UTU49" s="950"/>
      <c r="UTV49" s="950"/>
      <c r="UTW49" s="950"/>
      <c r="UTX49" s="950"/>
      <c r="UTY49" s="950"/>
      <c r="UTZ49" s="950"/>
      <c r="UUA49" s="950"/>
      <c r="UUB49" s="950"/>
      <c r="UUC49" s="950"/>
      <c r="UUD49" s="950"/>
      <c r="UUE49" s="950"/>
      <c r="UUF49" s="950"/>
      <c r="UUG49" s="950"/>
      <c r="UUH49" s="950"/>
      <c r="UUI49" s="950"/>
      <c r="UUJ49" s="950"/>
      <c r="UUK49" s="950"/>
      <c r="UUL49" s="950"/>
      <c r="UUM49" s="950"/>
      <c r="UUN49" s="950"/>
      <c r="UUO49" s="950"/>
      <c r="UUP49" s="950"/>
      <c r="UUQ49" s="950"/>
      <c r="UUR49" s="950"/>
      <c r="UUS49" s="950"/>
      <c r="UUT49" s="950"/>
      <c r="UUU49" s="950"/>
      <c r="UUV49" s="950"/>
      <c r="UUW49" s="950"/>
      <c r="UUX49" s="950"/>
      <c r="UUY49" s="950"/>
      <c r="UUZ49" s="950"/>
      <c r="UVA49" s="950"/>
      <c r="UVB49" s="950"/>
      <c r="UVC49" s="950"/>
      <c r="UVD49" s="950"/>
      <c r="UVE49" s="950"/>
      <c r="UVF49" s="950"/>
      <c r="UVG49" s="950"/>
      <c r="UVH49" s="950"/>
      <c r="UVI49" s="950"/>
      <c r="UVJ49" s="950"/>
      <c r="UVK49" s="950"/>
      <c r="UVL49" s="950"/>
      <c r="UVM49" s="950"/>
      <c r="UVN49" s="950"/>
      <c r="UVO49" s="950"/>
      <c r="UVP49" s="950"/>
      <c r="UVQ49" s="950"/>
      <c r="UVR49" s="950"/>
      <c r="UVS49" s="950"/>
      <c r="UVT49" s="950"/>
      <c r="UVU49" s="950"/>
      <c r="UVV49" s="950"/>
      <c r="UVW49" s="950"/>
      <c r="UVX49" s="950"/>
      <c r="UVY49" s="950"/>
      <c r="UVZ49" s="950"/>
      <c r="UWA49" s="950"/>
      <c r="UWB49" s="950"/>
      <c r="UWC49" s="950"/>
      <c r="UWD49" s="950"/>
      <c r="UWE49" s="950"/>
      <c r="UWF49" s="950"/>
      <c r="UWG49" s="950"/>
      <c r="UWH49" s="950"/>
      <c r="UWI49" s="950"/>
      <c r="UWJ49" s="950"/>
      <c r="UWK49" s="950"/>
      <c r="UWL49" s="950"/>
      <c r="UWM49" s="950"/>
      <c r="UWN49" s="950"/>
      <c r="UWO49" s="950"/>
      <c r="UWP49" s="950"/>
      <c r="UWQ49" s="950"/>
      <c r="UWR49" s="950"/>
      <c r="UWS49" s="950"/>
      <c r="UWT49" s="950"/>
      <c r="UWU49" s="950"/>
      <c r="UWV49" s="950"/>
      <c r="UWW49" s="950"/>
      <c r="UWX49" s="950"/>
      <c r="UWY49" s="950"/>
      <c r="UWZ49" s="950"/>
      <c r="UXA49" s="950"/>
      <c r="UXB49" s="950"/>
      <c r="UXC49" s="950"/>
      <c r="UXD49" s="950"/>
      <c r="UXE49" s="950"/>
      <c r="UXF49" s="950"/>
      <c r="UXG49" s="950"/>
      <c r="UXH49" s="950"/>
      <c r="UXI49" s="950"/>
      <c r="UXJ49" s="950"/>
      <c r="UXK49" s="950"/>
      <c r="UXL49" s="950"/>
      <c r="UXM49" s="950"/>
      <c r="UXN49" s="950"/>
      <c r="UXO49" s="950"/>
      <c r="UXP49" s="950"/>
      <c r="UXQ49" s="950"/>
      <c r="UXR49" s="950"/>
      <c r="UXS49" s="950"/>
      <c r="UXT49" s="950"/>
      <c r="UXU49" s="950"/>
      <c r="UXV49" s="950"/>
      <c r="UXW49" s="950"/>
      <c r="UXX49" s="950"/>
      <c r="UXY49" s="950"/>
      <c r="UXZ49" s="950"/>
      <c r="UYA49" s="950"/>
      <c r="UYB49" s="950"/>
      <c r="UYC49" s="950"/>
      <c r="UYD49" s="950"/>
      <c r="UYE49" s="950"/>
      <c r="UYF49" s="950"/>
      <c r="UYG49" s="950"/>
      <c r="UYH49" s="950"/>
      <c r="UYI49" s="950"/>
      <c r="UYJ49" s="950"/>
      <c r="UYK49" s="950"/>
      <c r="UYL49" s="950"/>
      <c r="UYM49" s="950"/>
      <c r="UYN49" s="950"/>
      <c r="UYO49" s="950"/>
      <c r="UYP49" s="950"/>
      <c r="UYQ49" s="950"/>
      <c r="UYR49" s="950"/>
      <c r="UYS49" s="950"/>
      <c r="UYT49" s="950"/>
      <c r="UYU49" s="950"/>
      <c r="UYV49" s="950"/>
      <c r="UYW49" s="950"/>
      <c r="UYX49" s="950"/>
      <c r="UYY49" s="950"/>
      <c r="UYZ49" s="950"/>
      <c r="UZA49" s="950"/>
      <c r="UZB49" s="950"/>
      <c r="UZC49" s="950"/>
      <c r="UZD49" s="950"/>
      <c r="UZE49" s="950"/>
      <c r="UZF49" s="950"/>
      <c r="UZG49" s="950"/>
      <c r="UZH49" s="950"/>
      <c r="UZI49" s="950"/>
      <c r="UZJ49" s="950"/>
      <c r="UZK49" s="950"/>
      <c r="UZL49" s="950"/>
      <c r="UZM49" s="950"/>
      <c r="UZN49" s="950"/>
      <c r="UZO49" s="950"/>
      <c r="UZP49" s="950"/>
      <c r="UZQ49" s="950"/>
      <c r="UZR49" s="950"/>
      <c r="UZS49" s="950"/>
      <c r="UZT49" s="950"/>
      <c r="UZU49" s="950"/>
      <c r="UZV49" s="950"/>
      <c r="UZW49" s="950"/>
      <c r="UZX49" s="950"/>
      <c r="UZY49" s="950"/>
      <c r="UZZ49" s="950"/>
      <c r="VAA49" s="950"/>
      <c r="VAB49" s="950"/>
      <c r="VAC49" s="950"/>
      <c r="VAD49" s="950"/>
      <c r="VAE49" s="950"/>
      <c r="VAF49" s="950"/>
      <c r="VAG49" s="950"/>
      <c r="VAH49" s="950"/>
      <c r="VAI49" s="950"/>
      <c r="VAJ49" s="950"/>
      <c r="VAK49" s="950"/>
      <c r="VAL49" s="950"/>
      <c r="VAM49" s="950"/>
      <c r="VAN49" s="950"/>
      <c r="VAO49" s="950"/>
      <c r="VAP49" s="950"/>
      <c r="VAQ49" s="950"/>
      <c r="VAR49" s="950"/>
      <c r="VAS49" s="950"/>
      <c r="VAT49" s="950"/>
      <c r="VAU49" s="950"/>
      <c r="VAV49" s="950"/>
      <c r="VAW49" s="950"/>
      <c r="VAX49" s="950"/>
      <c r="VAY49" s="950"/>
      <c r="VAZ49" s="950"/>
      <c r="VBA49" s="950"/>
      <c r="VBB49" s="950"/>
      <c r="VBC49" s="950"/>
      <c r="VBD49" s="950"/>
      <c r="VBE49" s="950"/>
      <c r="VBF49" s="950"/>
      <c r="VBG49" s="950"/>
      <c r="VBH49" s="950"/>
      <c r="VBI49" s="950"/>
      <c r="VBJ49" s="950"/>
      <c r="VBK49" s="950"/>
      <c r="VBL49" s="950"/>
      <c r="VBM49" s="950"/>
      <c r="VBN49" s="950"/>
      <c r="VBO49" s="950"/>
      <c r="VBP49" s="950"/>
      <c r="VBQ49" s="950"/>
      <c r="VBR49" s="950"/>
      <c r="VBS49" s="950"/>
      <c r="VBT49" s="950"/>
      <c r="VBU49" s="950"/>
      <c r="VBV49" s="950"/>
      <c r="VBW49" s="950"/>
      <c r="VBX49" s="950"/>
      <c r="VBY49" s="950"/>
      <c r="VBZ49" s="950"/>
      <c r="VCA49" s="950"/>
      <c r="VCB49" s="950"/>
      <c r="VCC49" s="950"/>
      <c r="VCD49" s="950"/>
      <c r="VCE49" s="950"/>
      <c r="VCF49" s="950"/>
      <c r="VCG49" s="950"/>
      <c r="VCH49" s="950"/>
      <c r="VCI49" s="950"/>
      <c r="VCJ49" s="950"/>
      <c r="VCK49" s="950"/>
      <c r="VCL49" s="950"/>
      <c r="VCM49" s="950"/>
      <c r="VCN49" s="950"/>
      <c r="VCO49" s="950"/>
      <c r="VCP49" s="950"/>
      <c r="VCQ49" s="950"/>
      <c r="VCR49" s="950"/>
      <c r="VCS49" s="950"/>
      <c r="VCT49" s="950"/>
      <c r="VCU49" s="950"/>
      <c r="VCV49" s="950"/>
      <c r="VCW49" s="950"/>
      <c r="VCX49" s="950"/>
      <c r="VCY49" s="950"/>
      <c r="VCZ49" s="950"/>
      <c r="VDA49" s="950"/>
      <c r="VDB49" s="950"/>
      <c r="VDC49" s="950"/>
      <c r="VDD49" s="950"/>
      <c r="VDE49" s="950"/>
      <c r="VDF49" s="950"/>
      <c r="VDG49" s="950"/>
      <c r="VDH49" s="950"/>
      <c r="VDI49" s="950"/>
      <c r="VDJ49" s="950"/>
      <c r="VDK49" s="950"/>
      <c r="VDL49" s="950"/>
      <c r="VDM49" s="950"/>
      <c r="VDN49" s="950"/>
      <c r="VDO49" s="950"/>
      <c r="VDP49" s="950"/>
      <c r="VDQ49" s="950"/>
      <c r="VDR49" s="950"/>
      <c r="VDS49" s="950"/>
      <c r="VDT49" s="950"/>
      <c r="VDU49" s="950"/>
      <c r="VDV49" s="950"/>
      <c r="VDW49" s="950"/>
      <c r="VDX49" s="950"/>
      <c r="VDY49" s="950"/>
      <c r="VDZ49" s="950"/>
      <c r="VEA49" s="950"/>
      <c r="VEB49" s="950"/>
      <c r="VEC49" s="950"/>
      <c r="VED49" s="950"/>
      <c r="VEE49" s="950"/>
      <c r="VEF49" s="950"/>
      <c r="VEG49" s="950"/>
      <c r="VEH49" s="950"/>
      <c r="VEI49" s="950"/>
      <c r="VEJ49" s="950"/>
      <c r="VEK49" s="950"/>
      <c r="VEL49" s="950"/>
      <c r="VEM49" s="950"/>
      <c r="VEN49" s="950"/>
      <c r="VEO49" s="950"/>
      <c r="VEP49" s="950"/>
      <c r="VEQ49" s="950"/>
      <c r="VER49" s="950"/>
      <c r="VES49" s="950"/>
      <c r="VET49" s="950"/>
      <c r="VEU49" s="950"/>
      <c r="VEV49" s="950"/>
      <c r="VEW49" s="950"/>
      <c r="VEX49" s="950"/>
      <c r="VEY49" s="950"/>
      <c r="VEZ49" s="950"/>
      <c r="VFA49" s="950"/>
      <c r="VFB49" s="950"/>
      <c r="VFC49" s="950"/>
      <c r="VFD49" s="950"/>
      <c r="VFE49" s="950"/>
      <c r="VFF49" s="950"/>
      <c r="VFG49" s="950"/>
      <c r="VFH49" s="950"/>
      <c r="VFI49" s="950"/>
      <c r="VFJ49" s="950"/>
      <c r="VFK49" s="950"/>
      <c r="VFL49" s="950"/>
      <c r="VFM49" s="950"/>
      <c r="VFN49" s="950"/>
      <c r="VFO49" s="950"/>
      <c r="VFP49" s="950"/>
      <c r="VFQ49" s="950"/>
      <c r="VFR49" s="950"/>
      <c r="VFS49" s="950"/>
      <c r="VFT49" s="950"/>
      <c r="VFU49" s="950"/>
      <c r="VFV49" s="950"/>
      <c r="VFW49" s="950"/>
      <c r="VFX49" s="950"/>
      <c r="VFY49" s="950"/>
      <c r="VFZ49" s="950"/>
      <c r="VGA49" s="950"/>
      <c r="VGB49" s="950"/>
      <c r="VGC49" s="950"/>
      <c r="VGD49" s="950"/>
      <c r="VGE49" s="950"/>
      <c r="VGF49" s="950"/>
      <c r="VGG49" s="950"/>
      <c r="VGH49" s="950"/>
      <c r="VGI49" s="950"/>
      <c r="VGJ49" s="950"/>
      <c r="VGK49" s="950"/>
      <c r="VGL49" s="950"/>
      <c r="VGM49" s="950"/>
      <c r="VGN49" s="950"/>
      <c r="VGO49" s="950"/>
      <c r="VGP49" s="950"/>
      <c r="VGQ49" s="950"/>
      <c r="VGR49" s="950"/>
      <c r="VGS49" s="950"/>
      <c r="VGT49" s="950"/>
      <c r="VGU49" s="950"/>
      <c r="VGV49" s="950"/>
      <c r="VGW49" s="950"/>
      <c r="VGX49" s="950"/>
      <c r="VGY49" s="950"/>
      <c r="VGZ49" s="950"/>
      <c r="VHA49" s="950"/>
      <c r="VHB49" s="950"/>
      <c r="VHC49" s="950"/>
      <c r="VHD49" s="950"/>
      <c r="VHE49" s="950"/>
      <c r="VHF49" s="950"/>
      <c r="VHG49" s="950"/>
      <c r="VHH49" s="950"/>
      <c r="VHI49" s="950"/>
      <c r="VHJ49" s="950"/>
      <c r="VHK49" s="950"/>
      <c r="VHL49" s="950"/>
      <c r="VHM49" s="950"/>
      <c r="VHN49" s="950"/>
      <c r="VHO49" s="950"/>
      <c r="VHP49" s="950"/>
      <c r="VHQ49" s="950"/>
      <c r="VHR49" s="950"/>
      <c r="VHS49" s="950"/>
      <c r="VHT49" s="950"/>
      <c r="VHU49" s="950"/>
      <c r="VHV49" s="950"/>
      <c r="VHW49" s="950"/>
      <c r="VHX49" s="950"/>
      <c r="VHY49" s="950"/>
      <c r="VHZ49" s="950"/>
      <c r="VIA49" s="950"/>
      <c r="VIB49" s="950"/>
      <c r="VIC49" s="950"/>
      <c r="VID49" s="950"/>
      <c r="VIE49" s="950"/>
      <c r="VIF49" s="950"/>
      <c r="VIG49" s="950"/>
      <c r="VIH49" s="950"/>
      <c r="VII49" s="950"/>
      <c r="VIJ49" s="950"/>
      <c r="VIK49" s="950"/>
      <c r="VIL49" s="950"/>
      <c r="VIM49" s="950"/>
      <c r="VIN49" s="950"/>
      <c r="VIO49" s="950"/>
      <c r="VIP49" s="950"/>
      <c r="VIQ49" s="950"/>
      <c r="VIR49" s="950"/>
      <c r="VIS49" s="950"/>
      <c r="VIT49" s="950"/>
      <c r="VIU49" s="950"/>
      <c r="VIV49" s="950"/>
      <c r="VIW49" s="950"/>
      <c r="VIX49" s="950"/>
      <c r="VIY49" s="950"/>
      <c r="VIZ49" s="950"/>
      <c r="VJA49" s="950"/>
      <c r="VJB49" s="950"/>
      <c r="VJC49" s="950"/>
      <c r="VJD49" s="950"/>
      <c r="VJE49" s="950"/>
      <c r="VJF49" s="950"/>
      <c r="VJG49" s="950"/>
      <c r="VJH49" s="950"/>
      <c r="VJI49" s="950"/>
      <c r="VJJ49" s="950"/>
      <c r="VJK49" s="950"/>
      <c r="VJL49" s="950"/>
      <c r="VJM49" s="950"/>
      <c r="VJN49" s="950"/>
      <c r="VJO49" s="950"/>
      <c r="VJP49" s="950"/>
      <c r="VJQ49" s="950"/>
      <c r="VJR49" s="950"/>
      <c r="VJS49" s="950"/>
      <c r="VJT49" s="950"/>
      <c r="VJU49" s="950"/>
      <c r="VJV49" s="950"/>
      <c r="VJW49" s="950"/>
      <c r="VJX49" s="950"/>
      <c r="VJY49" s="950"/>
      <c r="VJZ49" s="950"/>
      <c r="VKA49" s="950"/>
      <c r="VKB49" s="950"/>
      <c r="VKC49" s="950"/>
      <c r="VKD49" s="950"/>
      <c r="VKE49" s="950"/>
      <c r="VKF49" s="950"/>
      <c r="VKG49" s="950"/>
      <c r="VKH49" s="950"/>
      <c r="VKI49" s="950"/>
      <c r="VKJ49" s="950"/>
      <c r="VKK49" s="950"/>
      <c r="VKL49" s="950"/>
      <c r="VKM49" s="950"/>
      <c r="VKN49" s="950"/>
      <c r="VKO49" s="950"/>
      <c r="VKP49" s="950"/>
      <c r="VKQ49" s="950"/>
      <c r="VKR49" s="950"/>
      <c r="VKS49" s="950"/>
      <c r="VKT49" s="950"/>
      <c r="VKU49" s="950"/>
      <c r="VKV49" s="950"/>
      <c r="VKW49" s="950"/>
      <c r="VKX49" s="950"/>
      <c r="VKY49" s="950"/>
      <c r="VKZ49" s="950"/>
      <c r="VLA49" s="950"/>
      <c r="VLB49" s="950"/>
      <c r="VLC49" s="950"/>
      <c r="VLD49" s="950"/>
      <c r="VLE49" s="950"/>
      <c r="VLF49" s="950"/>
      <c r="VLG49" s="950"/>
      <c r="VLH49" s="950"/>
      <c r="VLI49" s="950"/>
      <c r="VLJ49" s="950"/>
      <c r="VLK49" s="950"/>
      <c r="VLL49" s="950"/>
      <c r="VLM49" s="950"/>
      <c r="VLN49" s="950"/>
      <c r="VLO49" s="950"/>
      <c r="VLP49" s="950"/>
      <c r="VLQ49" s="950"/>
      <c r="VLR49" s="950"/>
      <c r="VLS49" s="950"/>
      <c r="VLT49" s="950"/>
      <c r="VLU49" s="950"/>
      <c r="VLV49" s="950"/>
      <c r="VLW49" s="950"/>
      <c r="VLX49" s="950"/>
      <c r="VLY49" s="950"/>
      <c r="VLZ49" s="950"/>
      <c r="VMA49" s="950"/>
      <c r="VMB49" s="950"/>
      <c r="VMC49" s="950"/>
      <c r="VMD49" s="950"/>
      <c r="VME49" s="950"/>
      <c r="VMF49" s="950"/>
      <c r="VMG49" s="950"/>
      <c r="VMH49" s="950"/>
      <c r="VMI49" s="950"/>
      <c r="VMJ49" s="950"/>
      <c r="VMK49" s="950"/>
      <c r="VML49" s="950"/>
      <c r="VMM49" s="950"/>
      <c r="VMN49" s="950"/>
      <c r="VMO49" s="950"/>
      <c r="VMP49" s="950"/>
      <c r="VMQ49" s="950"/>
      <c r="VMR49" s="950"/>
      <c r="VMS49" s="950"/>
      <c r="VMT49" s="950"/>
      <c r="VMU49" s="950"/>
      <c r="VMV49" s="950"/>
      <c r="VMW49" s="950"/>
      <c r="VMX49" s="950"/>
      <c r="VMY49" s="950"/>
      <c r="VMZ49" s="950"/>
      <c r="VNA49" s="950"/>
      <c r="VNB49" s="950"/>
      <c r="VNC49" s="950"/>
      <c r="VND49" s="950"/>
      <c r="VNE49" s="950"/>
      <c r="VNF49" s="950"/>
      <c r="VNG49" s="950"/>
      <c r="VNH49" s="950"/>
      <c r="VNI49" s="950"/>
      <c r="VNJ49" s="950"/>
      <c r="VNK49" s="950"/>
      <c r="VNL49" s="950"/>
      <c r="VNM49" s="950"/>
      <c r="VNN49" s="950"/>
      <c r="VNO49" s="950"/>
      <c r="VNP49" s="950"/>
      <c r="VNQ49" s="950"/>
      <c r="VNR49" s="950"/>
      <c r="VNS49" s="950"/>
      <c r="VNT49" s="950"/>
      <c r="VNU49" s="950"/>
      <c r="VNV49" s="950"/>
      <c r="VNW49" s="950"/>
      <c r="VNX49" s="950"/>
      <c r="VNY49" s="950"/>
      <c r="VNZ49" s="950"/>
      <c r="VOA49" s="950"/>
      <c r="VOB49" s="950"/>
      <c r="VOC49" s="950"/>
      <c r="VOD49" s="950"/>
      <c r="VOE49" s="950"/>
      <c r="VOF49" s="950"/>
      <c r="VOG49" s="950"/>
      <c r="VOH49" s="950"/>
      <c r="VOI49" s="950"/>
      <c r="VOJ49" s="950"/>
      <c r="VOK49" s="950"/>
      <c r="VOL49" s="950"/>
      <c r="VOM49" s="950"/>
      <c r="VON49" s="950"/>
      <c r="VOO49" s="950"/>
      <c r="VOP49" s="950"/>
      <c r="VOQ49" s="950"/>
      <c r="VOR49" s="950"/>
      <c r="VOS49" s="950"/>
      <c r="VOT49" s="950"/>
      <c r="VOU49" s="950"/>
      <c r="VOV49" s="950"/>
      <c r="VOW49" s="950"/>
      <c r="VOX49" s="950"/>
      <c r="VOY49" s="950"/>
      <c r="VOZ49" s="950"/>
      <c r="VPA49" s="950"/>
      <c r="VPB49" s="950"/>
      <c r="VPC49" s="950"/>
      <c r="VPD49" s="950"/>
      <c r="VPE49" s="950"/>
      <c r="VPF49" s="950"/>
      <c r="VPG49" s="950"/>
      <c r="VPH49" s="950"/>
      <c r="VPI49" s="950"/>
      <c r="VPJ49" s="950"/>
      <c r="VPK49" s="950"/>
      <c r="VPL49" s="950"/>
      <c r="VPM49" s="950"/>
      <c r="VPN49" s="950"/>
      <c r="VPO49" s="950"/>
      <c r="VPP49" s="950"/>
      <c r="VPQ49" s="950"/>
      <c r="VPR49" s="950"/>
      <c r="VPS49" s="950"/>
      <c r="VPT49" s="950"/>
      <c r="VPU49" s="950"/>
      <c r="VPV49" s="950"/>
      <c r="VPW49" s="950"/>
      <c r="VPX49" s="950"/>
      <c r="VPY49" s="950"/>
      <c r="VPZ49" s="950"/>
      <c r="VQA49" s="950"/>
      <c r="VQB49" s="950"/>
      <c r="VQC49" s="950"/>
      <c r="VQD49" s="950"/>
      <c r="VQE49" s="950"/>
      <c r="VQF49" s="950"/>
      <c r="VQG49" s="950"/>
      <c r="VQH49" s="950"/>
      <c r="VQI49" s="950"/>
      <c r="VQJ49" s="950"/>
      <c r="VQK49" s="950"/>
      <c r="VQL49" s="950"/>
      <c r="VQM49" s="950"/>
      <c r="VQN49" s="950"/>
      <c r="VQO49" s="950"/>
      <c r="VQP49" s="950"/>
      <c r="VQQ49" s="950"/>
      <c r="VQR49" s="950"/>
      <c r="VQS49" s="950"/>
      <c r="VQT49" s="950"/>
      <c r="VQU49" s="950"/>
      <c r="VQV49" s="950"/>
      <c r="VQW49" s="950"/>
      <c r="VQX49" s="950"/>
      <c r="VQY49" s="950"/>
      <c r="VQZ49" s="950"/>
      <c r="VRA49" s="950"/>
      <c r="VRB49" s="950"/>
      <c r="VRC49" s="950"/>
      <c r="VRD49" s="950"/>
      <c r="VRE49" s="950"/>
      <c r="VRF49" s="950"/>
      <c r="VRG49" s="950"/>
      <c r="VRH49" s="950"/>
      <c r="VRI49" s="950"/>
      <c r="VRJ49" s="950"/>
      <c r="VRK49" s="950"/>
      <c r="VRL49" s="950"/>
      <c r="VRM49" s="950"/>
      <c r="VRN49" s="950"/>
      <c r="VRO49" s="950"/>
      <c r="VRP49" s="950"/>
      <c r="VRQ49" s="950"/>
      <c r="VRR49" s="950"/>
      <c r="VRS49" s="950"/>
      <c r="VRT49" s="950"/>
      <c r="VRU49" s="950"/>
      <c r="VRV49" s="950"/>
      <c r="VRW49" s="950"/>
      <c r="VRX49" s="950"/>
      <c r="VRY49" s="950"/>
      <c r="VRZ49" s="950"/>
      <c r="VSA49" s="950"/>
      <c r="VSB49" s="950"/>
      <c r="VSC49" s="950"/>
      <c r="VSD49" s="950"/>
      <c r="VSE49" s="950"/>
      <c r="VSF49" s="950"/>
      <c r="VSG49" s="950"/>
      <c r="VSH49" s="950"/>
      <c r="VSI49" s="950"/>
      <c r="VSJ49" s="950"/>
      <c r="VSK49" s="950"/>
      <c r="VSL49" s="950"/>
      <c r="VSM49" s="950"/>
      <c r="VSN49" s="950"/>
      <c r="VSO49" s="950"/>
      <c r="VSP49" s="950"/>
      <c r="VSQ49" s="950"/>
      <c r="VSR49" s="950"/>
      <c r="VSS49" s="950"/>
      <c r="VST49" s="950"/>
      <c r="VSU49" s="950"/>
      <c r="VSV49" s="950"/>
      <c r="VSW49" s="950"/>
      <c r="VSX49" s="950"/>
      <c r="VSY49" s="950"/>
      <c r="VSZ49" s="950"/>
      <c r="VTA49" s="950"/>
      <c r="VTB49" s="950"/>
      <c r="VTC49" s="950"/>
      <c r="VTD49" s="950"/>
      <c r="VTE49" s="950"/>
      <c r="VTF49" s="950"/>
      <c r="VTG49" s="950"/>
      <c r="VTH49" s="950"/>
      <c r="VTI49" s="950"/>
      <c r="VTJ49" s="950"/>
      <c r="VTK49" s="950"/>
      <c r="VTL49" s="950"/>
      <c r="VTM49" s="950"/>
      <c r="VTN49" s="950"/>
      <c r="VTO49" s="950"/>
      <c r="VTP49" s="950"/>
      <c r="VTQ49" s="950"/>
      <c r="VTR49" s="950"/>
      <c r="VTS49" s="950"/>
      <c r="VTT49" s="950"/>
      <c r="VTU49" s="950"/>
      <c r="VTV49" s="950"/>
      <c r="VTW49" s="950"/>
      <c r="VTX49" s="950"/>
      <c r="VTY49" s="950"/>
      <c r="VTZ49" s="950"/>
      <c r="VUA49" s="950"/>
      <c r="VUB49" s="950"/>
      <c r="VUC49" s="950"/>
      <c r="VUD49" s="950"/>
      <c r="VUE49" s="950"/>
      <c r="VUF49" s="950"/>
      <c r="VUG49" s="950"/>
      <c r="VUH49" s="950"/>
      <c r="VUI49" s="950"/>
      <c r="VUJ49" s="950"/>
      <c r="VUK49" s="950"/>
      <c r="VUL49" s="950"/>
      <c r="VUM49" s="950"/>
      <c r="VUN49" s="950"/>
      <c r="VUO49" s="950"/>
      <c r="VUP49" s="950"/>
      <c r="VUQ49" s="950"/>
      <c r="VUR49" s="950"/>
      <c r="VUS49" s="950"/>
      <c r="VUT49" s="950"/>
      <c r="VUU49" s="950"/>
      <c r="VUV49" s="950"/>
      <c r="VUW49" s="950"/>
      <c r="VUX49" s="950"/>
      <c r="VUY49" s="950"/>
      <c r="VUZ49" s="950"/>
      <c r="VVA49" s="950"/>
      <c r="VVB49" s="950"/>
      <c r="VVC49" s="950"/>
      <c r="VVD49" s="950"/>
      <c r="VVE49" s="950"/>
      <c r="VVF49" s="950"/>
      <c r="VVG49" s="950"/>
      <c r="VVH49" s="950"/>
      <c r="VVI49" s="950"/>
      <c r="VVJ49" s="950"/>
      <c r="VVK49" s="950"/>
      <c r="VVL49" s="950"/>
      <c r="VVM49" s="950"/>
      <c r="VVN49" s="950"/>
      <c r="VVO49" s="950"/>
      <c r="VVP49" s="950"/>
      <c r="VVQ49" s="950"/>
      <c r="VVR49" s="950"/>
      <c r="VVS49" s="950"/>
      <c r="VVT49" s="950"/>
      <c r="VVU49" s="950"/>
      <c r="VVV49" s="950"/>
      <c r="VVW49" s="950"/>
      <c r="VVX49" s="950"/>
      <c r="VVY49" s="950"/>
      <c r="VVZ49" s="950"/>
      <c r="VWA49" s="950"/>
      <c r="VWB49" s="950"/>
      <c r="VWC49" s="950"/>
      <c r="VWD49" s="950"/>
      <c r="VWE49" s="950"/>
      <c r="VWF49" s="950"/>
      <c r="VWG49" s="950"/>
      <c r="VWH49" s="950"/>
      <c r="VWI49" s="950"/>
      <c r="VWJ49" s="950"/>
      <c r="VWK49" s="950"/>
      <c r="VWL49" s="950"/>
      <c r="VWM49" s="950"/>
      <c r="VWN49" s="950"/>
      <c r="VWO49" s="950"/>
      <c r="VWP49" s="950"/>
      <c r="VWQ49" s="950"/>
      <c r="VWR49" s="950"/>
      <c r="VWS49" s="950"/>
      <c r="VWT49" s="950"/>
      <c r="VWU49" s="950"/>
      <c r="VWV49" s="950"/>
      <c r="VWW49" s="950"/>
      <c r="VWX49" s="950"/>
      <c r="VWY49" s="950"/>
      <c r="VWZ49" s="950"/>
      <c r="VXA49" s="950"/>
      <c r="VXB49" s="950"/>
      <c r="VXC49" s="950"/>
      <c r="VXD49" s="950"/>
      <c r="VXE49" s="950"/>
      <c r="VXF49" s="950"/>
      <c r="VXG49" s="950"/>
      <c r="VXH49" s="950"/>
      <c r="VXI49" s="950"/>
      <c r="VXJ49" s="950"/>
      <c r="VXK49" s="950"/>
      <c r="VXL49" s="950"/>
      <c r="VXM49" s="950"/>
      <c r="VXN49" s="950"/>
      <c r="VXO49" s="950"/>
      <c r="VXP49" s="950"/>
      <c r="VXQ49" s="950"/>
      <c r="VXR49" s="950"/>
      <c r="VXS49" s="950"/>
      <c r="VXT49" s="950"/>
      <c r="VXU49" s="950"/>
      <c r="VXV49" s="950"/>
      <c r="VXW49" s="950"/>
      <c r="VXX49" s="950"/>
      <c r="VXY49" s="950"/>
      <c r="VXZ49" s="950"/>
      <c r="VYA49" s="950"/>
      <c r="VYB49" s="950"/>
      <c r="VYC49" s="950"/>
      <c r="VYD49" s="950"/>
      <c r="VYE49" s="950"/>
      <c r="VYF49" s="950"/>
      <c r="VYG49" s="950"/>
      <c r="VYH49" s="950"/>
      <c r="VYI49" s="950"/>
      <c r="VYJ49" s="950"/>
      <c r="VYK49" s="950"/>
      <c r="VYL49" s="950"/>
      <c r="VYM49" s="950"/>
      <c r="VYN49" s="950"/>
      <c r="VYO49" s="950"/>
      <c r="VYP49" s="950"/>
      <c r="VYQ49" s="950"/>
      <c r="VYR49" s="950"/>
      <c r="VYS49" s="950"/>
      <c r="VYT49" s="950"/>
      <c r="VYU49" s="950"/>
      <c r="VYV49" s="950"/>
      <c r="VYW49" s="950"/>
      <c r="VYX49" s="950"/>
      <c r="VYY49" s="950"/>
      <c r="VYZ49" s="950"/>
      <c r="VZA49" s="950"/>
      <c r="VZB49" s="950"/>
      <c r="VZC49" s="950"/>
      <c r="VZD49" s="950"/>
      <c r="VZE49" s="950"/>
      <c r="VZF49" s="950"/>
      <c r="VZG49" s="950"/>
      <c r="VZH49" s="950"/>
      <c r="VZI49" s="950"/>
      <c r="VZJ49" s="950"/>
      <c r="VZK49" s="950"/>
      <c r="VZL49" s="950"/>
      <c r="VZM49" s="950"/>
      <c r="VZN49" s="950"/>
      <c r="VZO49" s="950"/>
      <c r="VZP49" s="950"/>
      <c r="VZQ49" s="950"/>
      <c r="VZR49" s="950"/>
      <c r="VZS49" s="950"/>
      <c r="VZT49" s="950"/>
      <c r="VZU49" s="950"/>
      <c r="VZV49" s="950"/>
      <c r="VZW49" s="950"/>
      <c r="VZX49" s="950"/>
      <c r="VZY49" s="950"/>
      <c r="VZZ49" s="950"/>
      <c r="WAA49" s="950"/>
      <c r="WAB49" s="950"/>
      <c r="WAC49" s="950"/>
      <c r="WAD49" s="950"/>
      <c r="WAE49" s="950"/>
      <c r="WAF49" s="950"/>
      <c r="WAG49" s="950"/>
      <c r="WAH49" s="950"/>
      <c r="WAI49" s="950"/>
      <c r="WAJ49" s="950"/>
      <c r="WAK49" s="950"/>
      <c r="WAL49" s="950"/>
      <c r="WAM49" s="950"/>
      <c r="WAN49" s="950"/>
      <c r="WAO49" s="950"/>
      <c r="WAP49" s="950"/>
      <c r="WAQ49" s="950"/>
      <c r="WAR49" s="950"/>
      <c r="WAS49" s="950"/>
      <c r="WAT49" s="950"/>
      <c r="WAU49" s="950"/>
      <c r="WAV49" s="950"/>
      <c r="WAW49" s="950"/>
      <c r="WAX49" s="950"/>
      <c r="WAY49" s="950"/>
      <c r="WAZ49" s="950"/>
      <c r="WBA49" s="950"/>
      <c r="WBB49" s="950"/>
      <c r="WBC49" s="950"/>
      <c r="WBD49" s="950"/>
      <c r="WBE49" s="950"/>
      <c r="WBF49" s="950"/>
      <c r="WBG49" s="950"/>
      <c r="WBH49" s="950"/>
      <c r="WBI49" s="950"/>
      <c r="WBJ49" s="950"/>
      <c r="WBK49" s="950"/>
      <c r="WBL49" s="950"/>
      <c r="WBM49" s="950"/>
      <c r="WBN49" s="950"/>
      <c r="WBO49" s="950"/>
      <c r="WBP49" s="950"/>
      <c r="WBQ49" s="950"/>
      <c r="WBR49" s="950"/>
      <c r="WBS49" s="950"/>
      <c r="WBT49" s="950"/>
      <c r="WBU49" s="950"/>
      <c r="WBV49" s="950"/>
      <c r="WBW49" s="950"/>
      <c r="WBX49" s="950"/>
      <c r="WBY49" s="950"/>
      <c r="WBZ49" s="950"/>
      <c r="WCA49" s="950"/>
      <c r="WCB49" s="950"/>
      <c r="WCC49" s="950"/>
      <c r="WCD49" s="950"/>
      <c r="WCE49" s="950"/>
      <c r="WCF49" s="950"/>
      <c r="WCG49" s="950"/>
      <c r="WCH49" s="950"/>
      <c r="WCI49" s="950"/>
      <c r="WCJ49" s="950"/>
      <c r="WCK49" s="950"/>
      <c r="WCL49" s="950"/>
      <c r="WCM49" s="950"/>
      <c r="WCN49" s="950"/>
      <c r="WCO49" s="950"/>
      <c r="WCP49" s="950"/>
      <c r="WCQ49" s="950"/>
      <c r="WCR49" s="950"/>
      <c r="WCS49" s="950"/>
      <c r="WCT49" s="950"/>
      <c r="WCU49" s="950"/>
      <c r="WCV49" s="950"/>
      <c r="WCW49" s="950"/>
      <c r="WCX49" s="950"/>
      <c r="WCY49" s="950"/>
      <c r="WCZ49" s="950"/>
      <c r="WDA49" s="950"/>
      <c r="WDB49" s="950"/>
      <c r="WDC49" s="950"/>
      <c r="WDD49" s="950"/>
      <c r="WDE49" s="950"/>
      <c r="WDF49" s="950"/>
      <c r="WDG49" s="950"/>
      <c r="WDH49" s="950"/>
      <c r="WDI49" s="950"/>
      <c r="WDJ49" s="950"/>
      <c r="WDK49" s="950"/>
      <c r="WDL49" s="950"/>
      <c r="WDM49" s="950"/>
      <c r="WDN49" s="950"/>
      <c r="WDO49" s="950"/>
      <c r="WDP49" s="950"/>
      <c r="WDQ49" s="950"/>
      <c r="WDR49" s="950"/>
      <c r="WDS49" s="950"/>
      <c r="WDT49" s="950"/>
      <c r="WDU49" s="950"/>
      <c r="WDV49" s="950"/>
      <c r="WDW49" s="950"/>
      <c r="WDX49" s="950"/>
      <c r="WDY49" s="950"/>
      <c r="WDZ49" s="950"/>
      <c r="WEA49" s="950"/>
      <c r="WEB49" s="950"/>
      <c r="WEC49" s="950"/>
      <c r="WED49" s="950"/>
      <c r="WEE49" s="950"/>
      <c r="WEF49" s="950"/>
      <c r="WEG49" s="950"/>
      <c r="WEH49" s="950"/>
      <c r="WEI49" s="950"/>
      <c r="WEJ49" s="950"/>
      <c r="WEK49" s="950"/>
      <c r="WEL49" s="950"/>
      <c r="WEM49" s="950"/>
      <c r="WEN49" s="950"/>
      <c r="WEO49" s="950"/>
      <c r="WEP49" s="950"/>
      <c r="WEQ49" s="950"/>
      <c r="WER49" s="950"/>
      <c r="WES49" s="950"/>
      <c r="WET49" s="950"/>
      <c r="WEU49" s="950"/>
      <c r="WEV49" s="950"/>
      <c r="WEW49" s="950"/>
      <c r="WEX49" s="950"/>
      <c r="WEY49" s="950"/>
      <c r="WEZ49" s="950"/>
      <c r="WFA49" s="950"/>
      <c r="WFB49" s="950"/>
      <c r="WFC49" s="950"/>
      <c r="WFD49" s="950"/>
      <c r="WFE49" s="950"/>
      <c r="WFF49" s="950"/>
      <c r="WFG49" s="950"/>
      <c r="WFH49" s="950"/>
      <c r="WFI49" s="950"/>
      <c r="WFJ49" s="950"/>
      <c r="WFK49" s="950"/>
      <c r="WFL49" s="950"/>
      <c r="WFM49" s="950"/>
      <c r="WFN49" s="950"/>
      <c r="WFO49" s="950"/>
      <c r="WFP49" s="950"/>
      <c r="WFQ49" s="950"/>
      <c r="WFR49" s="950"/>
      <c r="WFS49" s="950"/>
      <c r="WFT49" s="950"/>
      <c r="WFU49" s="950"/>
      <c r="WFV49" s="950"/>
      <c r="WFW49" s="950"/>
      <c r="WFX49" s="950"/>
      <c r="WFY49" s="950"/>
      <c r="WFZ49" s="950"/>
      <c r="WGA49" s="950"/>
      <c r="WGB49" s="950"/>
      <c r="WGC49" s="950"/>
      <c r="WGD49" s="950"/>
      <c r="WGE49" s="950"/>
      <c r="WGF49" s="950"/>
      <c r="WGG49" s="950"/>
      <c r="WGH49" s="950"/>
      <c r="WGI49" s="950"/>
      <c r="WGJ49" s="950"/>
      <c r="WGK49" s="950"/>
      <c r="WGL49" s="950"/>
      <c r="WGM49" s="950"/>
      <c r="WGN49" s="950"/>
      <c r="WGO49" s="950"/>
      <c r="WGP49" s="950"/>
      <c r="WGQ49" s="950"/>
      <c r="WGR49" s="950"/>
      <c r="WGS49" s="950"/>
      <c r="WGT49" s="950"/>
      <c r="WGU49" s="950"/>
      <c r="WGV49" s="950"/>
      <c r="WGW49" s="950"/>
      <c r="WGX49" s="950"/>
      <c r="WGY49" s="950"/>
      <c r="WGZ49" s="950"/>
      <c r="WHA49" s="950"/>
      <c r="WHB49" s="950"/>
      <c r="WHC49" s="950"/>
      <c r="WHD49" s="950"/>
      <c r="WHE49" s="950"/>
      <c r="WHF49" s="950"/>
      <c r="WHG49" s="950"/>
      <c r="WHH49" s="950"/>
      <c r="WHI49" s="950"/>
      <c r="WHJ49" s="950"/>
      <c r="WHK49" s="950"/>
      <c r="WHL49" s="950"/>
      <c r="WHM49" s="950"/>
      <c r="WHN49" s="950"/>
      <c r="WHO49" s="950"/>
      <c r="WHP49" s="950"/>
      <c r="WHQ49" s="950"/>
      <c r="WHR49" s="950"/>
      <c r="WHS49" s="950"/>
      <c r="WHT49" s="950"/>
      <c r="WHU49" s="950"/>
      <c r="WHV49" s="950"/>
      <c r="WHW49" s="950"/>
      <c r="WHX49" s="950"/>
      <c r="WHY49" s="950"/>
      <c r="WHZ49" s="950"/>
      <c r="WIA49" s="950"/>
      <c r="WIB49" s="950"/>
      <c r="WIC49" s="950"/>
      <c r="WID49" s="950"/>
      <c r="WIE49" s="950"/>
      <c r="WIF49" s="950"/>
      <c r="WIG49" s="950"/>
      <c r="WIH49" s="950"/>
      <c r="WII49" s="950"/>
      <c r="WIJ49" s="950"/>
      <c r="WIK49" s="950"/>
      <c r="WIL49" s="950"/>
      <c r="WIM49" s="950"/>
      <c r="WIN49" s="950"/>
      <c r="WIO49" s="950"/>
      <c r="WIP49" s="950"/>
      <c r="WIQ49" s="950"/>
      <c r="WIR49" s="950"/>
      <c r="WIS49" s="950"/>
      <c r="WIT49" s="950"/>
      <c r="WIU49" s="950"/>
      <c r="WIV49" s="950"/>
      <c r="WIW49" s="950"/>
      <c r="WIX49" s="950"/>
      <c r="WIY49" s="950"/>
      <c r="WIZ49" s="950"/>
      <c r="WJA49" s="950"/>
      <c r="WJB49" s="950"/>
      <c r="WJC49" s="950"/>
      <c r="WJD49" s="950"/>
      <c r="WJE49" s="950"/>
      <c r="WJF49" s="950"/>
      <c r="WJG49" s="950"/>
      <c r="WJH49" s="950"/>
      <c r="WJI49" s="950"/>
      <c r="WJJ49" s="950"/>
      <c r="WJK49" s="950"/>
      <c r="WJL49" s="950"/>
      <c r="WJM49" s="950"/>
      <c r="WJN49" s="950"/>
      <c r="WJO49" s="950"/>
      <c r="WJP49" s="950"/>
      <c r="WJQ49" s="950"/>
      <c r="WJR49" s="950"/>
      <c r="WJS49" s="950"/>
      <c r="WJT49" s="950"/>
      <c r="WJU49" s="950"/>
      <c r="WJV49" s="950"/>
      <c r="WJW49" s="950"/>
      <c r="WJX49" s="950"/>
      <c r="WJY49" s="950"/>
      <c r="WJZ49" s="950"/>
      <c r="WKA49" s="950"/>
      <c r="WKB49" s="950"/>
      <c r="WKC49" s="950"/>
      <c r="WKD49" s="950"/>
      <c r="WKE49" s="950"/>
      <c r="WKF49" s="950"/>
      <c r="WKG49" s="950"/>
      <c r="WKH49" s="950"/>
      <c r="WKI49" s="950"/>
      <c r="WKJ49" s="950"/>
      <c r="WKK49" s="950"/>
      <c r="WKL49" s="950"/>
      <c r="WKM49" s="950"/>
      <c r="WKN49" s="950"/>
      <c r="WKO49" s="950"/>
      <c r="WKP49" s="950"/>
      <c r="WKQ49" s="950"/>
      <c r="WKR49" s="950"/>
      <c r="WKS49" s="950"/>
      <c r="WKT49" s="950"/>
      <c r="WKU49" s="950"/>
      <c r="WKV49" s="950"/>
      <c r="WKW49" s="950"/>
      <c r="WKX49" s="950"/>
      <c r="WKY49" s="950"/>
      <c r="WKZ49" s="950"/>
      <c r="WLA49" s="950"/>
      <c r="WLB49" s="950"/>
      <c r="WLC49" s="950"/>
      <c r="WLD49" s="950"/>
      <c r="WLE49" s="950"/>
      <c r="WLF49" s="950"/>
      <c r="WLG49" s="950"/>
      <c r="WLH49" s="950"/>
      <c r="WLI49" s="950"/>
      <c r="WLJ49" s="950"/>
      <c r="WLK49" s="950"/>
      <c r="WLL49" s="950"/>
      <c r="WLM49" s="950"/>
      <c r="WLN49" s="950"/>
      <c r="WLO49" s="950"/>
      <c r="WLP49" s="950"/>
      <c r="WLQ49" s="950"/>
      <c r="WLR49" s="950"/>
      <c r="WLS49" s="950"/>
      <c r="WLT49" s="950"/>
      <c r="WLU49" s="950"/>
      <c r="WLV49" s="950"/>
      <c r="WLW49" s="950"/>
      <c r="WLX49" s="950"/>
      <c r="WLY49" s="950"/>
      <c r="WLZ49" s="950"/>
      <c r="WMA49" s="950"/>
      <c r="WMB49" s="950"/>
      <c r="WMC49" s="950"/>
      <c r="WMD49" s="950"/>
      <c r="WME49" s="950"/>
      <c r="WMF49" s="950"/>
      <c r="WMG49" s="950"/>
      <c r="WMH49" s="950"/>
      <c r="WMI49" s="950"/>
      <c r="WMJ49" s="950"/>
      <c r="WMK49" s="950"/>
      <c r="WML49" s="950"/>
      <c r="WMM49" s="950"/>
      <c r="WMN49" s="950"/>
      <c r="WMO49" s="950"/>
      <c r="WMP49" s="950"/>
      <c r="WMQ49" s="950"/>
      <c r="WMR49" s="950"/>
      <c r="WMS49" s="950"/>
      <c r="WMT49" s="950"/>
      <c r="WMU49" s="950"/>
      <c r="WMV49" s="950"/>
      <c r="WMW49" s="950"/>
      <c r="WMX49" s="950"/>
      <c r="WMY49" s="950"/>
      <c r="WMZ49" s="950"/>
      <c r="WNA49" s="950"/>
      <c r="WNB49" s="950"/>
      <c r="WNC49" s="950"/>
      <c r="WND49" s="950"/>
      <c r="WNE49" s="950"/>
      <c r="WNF49" s="950"/>
      <c r="WNG49" s="950"/>
      <c r="WNH49" s="950"/>
      <c r="WNI49" s="950"/>
      <c r="WNJ49" s="950"/>
      <c r="WNK49" s="950"/>
      <c r="WNL49" s="950"/>
      <c r="WNM49" s="950"/>
      <c r="WNN49" s="950"/>
      <c r="WNO49" s="950"/>
      <c r="WNP49" s="950"/>
      <c r="WNQ49" s="950"/>
      <c r="WNR49" s="950"/>
      <c r="WNS49" s="950"/>
      <c r="WNT49" s="950"/>
      <c r="WNU49" s="950"/>
      <c r="WNV49" s="950"/>
      <c r="WNW49" s="950"/>
      <c r="WNX49" s="950"/>
      <c r="WNY49" s="950"/>
      <c r="WNZ49" s="950"/>
      <c r="WOA49" s="950"/>
      <c r="WOB49" s="950"/>
      <c r="WOC49" s="950"/>
      <c r="WOD49" s="950"/>
      <c r="WOE49" s="950"/>
      <c r="WOF49" s="950"/>
      <c r="WOG49" s="950"/>
      <c r="WOH49" s="950"/>
      <c r="WOI49" s="950"/>
      <c r="WOJ49" s="950"/>
      <c r="WOK49" s="950"/>
      <c r="WOL49" s="950"/>
      <c r="WOM49" s="950"/>
      <c r="WON49" s="950"/>
      <c r="WOO49" s="950"/>
      <c r="WOP49" s="950"/>
      <c r="WOQ49" s="950"/>
      <c r="WOR49" s="950"/>
      <c r="WOS49" s="950"/>
      <c r="WOT49" s="950"/>
      <c r="WOU49" s="950"/>
      <c r="WOV49" s="950"/>
      <c r="WOW49" s="950"/>
      <c r="WOX49" s="950"/>
      <c r="WOY49" s="950"/>
      <c r="WOZ49" s="950"/>
      <c r="WPA49" s="950"/>
      <c r="WPB49" s="950"/>
      <c r="WPC49" s="950"/>
      <c r="WPD49" s="950"/>
      <c r="WPE49" s="950"/>
      <c r="WPF49" s="950"/>
      <c r="WPG49" s="950"/>
      <c r="WPH49" s="950"/>
      <c r="WPI49" s="950"/>
      <c r="WPJ49" s="950"/>
      <c r="WPK49" s="950"/>
      <c r="WPL49" s="950"/>
      <c r="WPM49" s="950"/>
      <c r="WPN49" s="950"/>
      <c r="WPO49" s="950"/>
      <c r="WPP49" s="950"/>
      <c r="WPQ49" s="950"/>
      <c r="WPR49" s="950"/>
      <c r="WPS49" s="950"/>
      <c r="WPT49" s="950"/>
      <c r="WPU49" s="950"/>
      <c r="WPV49" s="950"/>
      <c r="WPW49" s="950"/>
      <c r="WPX49" s="950"/>
      <c r="WPY49" s="950"/>
      <c r="WPZ49" s="950"/>
      <c r="WQA49" s="950"/>
      <c r="WQB49" s="950"/>
      <c r="WQC49" s="950"/>
      <c r="WQD49" s="950"/>
      <c r="WQE49" s="950"/>
      <c r="WQF49" s="950"/>
      <c r="WQG49" s="950"/>
      <c r="WQH49" s="950"/>
      <c r="WQI49" s="950"/>
      <c r="WQJ49" s="950"/>
      <c r="WQK49" s="950"/>
      <c r="WQL49" s="950"/>
      <c r="WQM49" s="950"/>
      <c r="WQN49" s="950"/>
      <c r="WQO49" s="950"/>
      <c r="WQP49" s="950"/>
      <c r="WQQ49" s="950"/>
      <c r="WQR49" s="950"/>
      <c r="WQS49" s="950"/>
      <c r="WQT49" s="950"/>
      <c r="WQU49" s="950"/>
      <c r="WQV49" s="950"/>
      <c r="WQW49" s="950"/>
      <c r="WQX49" s="950"/>
      <c r="WQY49" s="950"/>
      <c r="WQZ49" s="950"/>
      <c r="WRA49" s="950"/>
      <c r="WRB49" s="950"/>
      <c r="WRC49" s="950"/>
      <c r="WRD49" s="950"/>
      <c r="WRE49" s="950"/>
      <c r="WRF49" s="950"/>
      <c r="WRG49" s="950"/>
      <c r="WRH49" s="950"/>
      <c r="WRI49" s="950"/>
      <c r="WRJ49" s="950"/>
      <c r="WRK49" s="950"/>
      <c r="WRL49" s="950"/>
      <c r="WRM49" s="950"/>
      <c r="WRN49" s="950"/>
      <c r="WRO49" s="950"/>
      <c r="WRP49" s="950"/>
      <c r="WRQ49" s="950"/>
      <c r="WRR49" s="950"/>
      <c r="WRS49" s="950"/>
      <c r="WRT49" s="950"/>
      <c r="WRU49" s="950"/>
      <c r="WRV49" s="950"/>
      <c r="WRW49" s="950"/>
      <c r="WRX49" s="950"/>
      <c r="WRY49" s="950"/>
      <c r="WRZ49" s="950"/>
      <c r="WSA49" s="950"/>
      <c r="WSB49" s="950"/>
      <c r="WSC49" s="950"/>
      <c r="WSD49" s="950"/>
      <c r="WSE49" s="950"/>
      <c r="WSF49" s="950"/>
      <c r="WSG49" s="950"/>
      <c r="WSH49" s="950"/>
      <c r="WSI49" s="950"/>
      <c r="WSJ49" s="950"/>
      <c r="WSK49" s="950"/>
      <c r="WSL49" s="950"/>
      <c r="WSM49" s="950"/>
      <c r="WSN49" s="950"/>
      <c r="WSO49" s="950"/>
      <c r="WSP49" s="950"/>
      <c r="WSQ49" s="950"/>
      <c r="WSR49" s="950"/>
      <c r="WSS49" s="950"/>
      <c r="WST49" s="950"/>
      <c r="WSU49" s="950"/>
      <c r="WSV49" s="950"/>
      <c r="WSW49" s="950"/>
      <c r="WSX49" s="950"/>
      <c r="WSY49" s="950"/>
      <c r="WSZ49" s="950"/>
      <c r="WTA49" s="950"/>
      <c r="WTB49" s="950"/>
      <c r="WTC49" s="950"/>
      <c r="WTD49" s="950"/>
      <c r="WTE49" s="950"/>
      <c r="WTF49" s="950"/>
      <c r="WTG49" s="950"/>
      <c r="WTH49" s="950"/>
      <c r="WTI49" s="950"/>
      <c r="WTJ49" s="950"/>
      <c r="WTK49" s="950"/>
      <c r="WTL49" s="950"/>
      <c r="WTM49" s="950"/>
      <c r="WTN49" s="950"/>
      <c r="WTO49" s="950"/>
      <c r="WTP49" s="950"/>
      <c r="WTQ49" s="950"/>
      <c r="WTR49" s="950"/>
      <c r="WTS49" s="950"/>
      <c r="WTT49" s="950"/>
      <c r="WTU49" s="950"/>
      <c r="WTV49" s="950"/>
      <c r="WTW49" s="950"/>
      <c r="WTX49" s="950"/>
      <c r="WTY49" s="950"/>
      <c r="WTZ49" s="950"/>
      <c r="WUA49" s="950"/>
      <c r="WUB49" s="950"/>
      <c r="WUC49" s="950"/>
      <c r="WUD49" s="950"/>
      <c r="WUE49" s="950"/>
      <c r="WUF49" s="950"/>
      <c r="WUG49" s="950"/>
      <c r="WUH49" s="950"/>
      <c r="WUI49" s="950"/>
      <c r="WUJ49" s="950"/>
      <c r="WUK49" s="950"/>
      <c r="WUL49" s="950"/>
      <c r="WUM49" s="950"/>
      <c r="WUN49" s="950"/>
      <c r="WUO49" s="950"/>
      <c r="WUP49" s="950"/>
      <c r="WUQ49" s="950"/>
      <c r="WUR49" s="950"/>
      <c r="WUS49" s="950"/>
      <c r="WUT49" s="950"/>
      <c r="WUU49" s="950"/>
      <c r="WUV49" s="950"/>
      <c r="WUW49" s="950"/>
      <c r="WUX49" s="950"/>
      <c r="WUY49" s="950"/>
      <c r="WUZ49" s="950"/>
      <c r="WVA49" s="950"/>
      <c r="WVB49" s="950"/>
      <c r="WVC49" s="950"/>
      <c r="WVD49" s="950"/>
      <c r="WVE49" s="950"/>
      <c r="WVF49" s="950"/>
      <c r="WVG49" s="950"/>
      <c r="WVH49" s="950"/>
      <c r="WVI49" s="950"/>
      <c r="WVJ49" s="950"/>
      <c r="WVK49" s="950"/>
      <c r="WVL49" s="950"/>
      <c r="WVM49" s="950"/>
      <c r="WVN49" s="950"/>
      <c r="WVO49" s="950"/>
      <c r="WVP49" s="950"/>
      <c r="WVQ49" s="950"/>
      <c r="WVR49" s="950"/>
      <c r="WVS49" s="950"/>
      <c r="WVT49" s="950"/>
      <c r="WVU49" s="950"/>
      <c r="WVV49" s="950"/>
      <c r="WVW49" s="950"/>
      <c r="WVX49" s="950"/>
      <c r="WVY49" s="950"/>
      <c r="WVZ49" s="950"/>
      <c r="WWA49" s="950"/>
      <c r="WWB49" s="950"/>
      <c r="WWC49" s="950"/>
      <c r="WWD49" s="950"/>
      <c r="WWE49" s="950"/>
      <c r="WWF49" s="950"/>
      <c r="WWG49" s="950"/>
      <c r="WWH49" s="950"/>
      <c r="WWI49" s="950"/>
      <c r="WWJ49" s="950"/>
      <c r="WWK49" s="950"/>
      <c r="WWL49" s="950"/>
      <c r="WWM49" s="950"/>
      <c r="WWN49" s="950"/>
      <c r="WWO49" s="950"/>
      <c r="WWP49" s="950"/>
      <c r="WWQ49" s="950"/>
      <c r="WWR49" s="950"/>
      <c r="WWS49" s="950"/>
      <c r="WWT49" s="950"/>
      <c r="WWU49" s="950"/>
      <c r="WWV49" s="950"/>
      <c r="WWW49" s="950"/>
      <c r="WWX49" s="950"/>
      <c r="WWY49" s="950"/>
      <c r="WWZ49" s="950"/>
      <c r="WXA49" s="950"/>
      <c r="WXB49" s="950"/>
      <c r="WXC49" s="950"/>
      <c r="WXD49" s="950"/>
      <c r="WXE49" s="950"/>
      <c r="WXF49" s="950"/>
      <c r="WXG49" s="950"/>
      <c r="WXH49" s="950"/>
      <c r="WXI49" s="950"/>
      <c r="WXJ49" s="950"/>
      <c r="WXK49" s="950"/>
      <c r="WXL49" s="950"/>
      <c r="WXM49" s="950"/>
      <c r="WXN49" s="950"/>
      <c r="WXO49" s="950"/>
      <c r="WXP49" s="950"/>
      <c r="WXQ49" s="950"/>
      <c r="WXR49" s="950"/>
      <c r="WXS49" s="950"/>
      <c r="WXT49" s="950"/>
      <c r="WXU49" s="950"/>
      <c r="WXV49" s="950"/>
      <c r="WXW49" s="950"/>
      <c r="WXX49" s="950"/>
      <c r="WXY49" s="950"/>
      <c r="WXZ49" s="950"/>
      <c r="WYA49" s="950"/>
      <c r="WYB49" s="950"/>
      <c r="WYC49" s="950"/>
      <c r="WYD49" s="950"/>
      <c r="WYE49" s="950"/>
      <c r="WYF49" s="950"/>
      <c r="WYG49" s="950"/>
      <c r="WYH49" s="950"/>
      <c r="WYI49" s="950"/>
      <c r="WYJ49" s="950"/>
      <c r="WYK49" s="950"/>
      <c r="WYL49" s="950"/>
      <c r="WYM49" s="950"/>
      <c r="WYN49" s="950"/>
      <c r="WYO49" s="950"/>
      <c r="WYP49" s="950"/>
      <c r="WYQ49" s="950"/>
      <c r="WYR49" s="950"/>
      <c r="WYS49" s="950"/>
      <c r="WYT49" s="950"/>
      <c r="WYU49" s="950"/>
      <c r="WYV49" s="950"/>
      <c r="WYW49" s="950"/>
      <c r="WYX49" s="950"/>
      <c r="WYY49" s="950"/>
      <c r="WYZ49" s="950"/>
      <c r="WZA49" s="950"/>
      <c r="WZB49" s="950"/>
      <c r="WZC49" s="950"/>
      <c r="WZD49" s="950"/>
      <c r="WZE49" s="950"/>
      <c r="WZF49" s="950"/>
      <c r="WZG49" s="950"/>
      <c r="WZH49" s="950"/>
      <c r="WZI49" s="950"/>
      <c r="WZJ49" s="950"/>
      <c r="WZK49" s="950"/>
      <c r="WZL49" s="950"/>
      <c r="WZM49" s="950"/>
      <c r="WZN49" s="950"/>
      <c r="WZO49" s="950"/>
      <c r="WZP49" s="950"/>
      <c r="WZQ49" s="950"/>
      <c r="WZR49" s="950"/>
      <c r="WZS49" s="950"/>
      <c r="WZT49" s="950"/>
      <c r="WZU49" s="950"/>
      <c r="WZV49" s="950"/>
      <c r="WZW49" s="950"/>
      <c r="WZX49" s="950"/>
      <c r="WZY49" s="950"/>
      <c r="WZZ49" s="950"/>
      <c r="XAA49" s="950"/>
      <c r="XAB49" s="950"/>
      <c r="XAC49" s="950"/>
      <c r="XAD49" s="950"/>
      <c r="XAE49" s="950"/>
      <c r="XAF49" s="950"/>
      <c r="XAG49" s="950"/>
      <c r="XAH49" s="950"/>
      <c r="XAI49" s="950"/>
      <c r="XAJ49" s="950"/>
      <c r="XAK49" s="950"/>
      <c r="XAL49" s="950"/>
      <c r="XAM49" s="950"/>
      <c r="XAN49" s="950"/>
      <c r="XAO49" s="950"/>
      <c r="XAP49" s="950"/>
      <c r="XAQ49" s="950"/>
      <c r="XAR49" s="950"/>
      <c r="XAS49" s="950"/>
      <c r="XAT49" s="950"/>
      <c r="XAU49" s="950"/>
      <c r="XAV49" s="950"/>
      <c r="XAW49" s="950"/>
      <c r="XAX49" s="950"/>
      <c r="XAY49" s="950"/>
      <c r="XAZ49" s="950"/>
      <c r="XBA49" s="950"/>
      <c r="XBB49" s="950"/>
      <c r="XBC49" s="950"/>
      <c r="XBD49" s="950"/>
      <c r="XBE49" s="950"/>
      <c r="XBF49" s="950"/>
      <c r="XBG49" s="950"/>
      <c r="XBH49" s="950"/>
      <c r="XBI49" s="950"/>
      <c r="XBJ49" s="950"/>
      <c r="XBK49" s="950"/>
      <c r="XBL49" s="950"/>
      <c r="XBM49" s="950"/>
      <c r="XBN49" s="950"/>
      <c r="XBO49" s="950"/>
      <c r="XBP49" s="950"/>
      <c r="XBQ49" s="950"/>
      <c r="XBR49" s="950"/>
      <c r="XBS49" s="950"/>
      <c r="XBT49" s="950"/>
      <c r="XBU49" s="950"/>
      <c r="XBV49" s="950"/>
      <c r="XBW49" s="950"/>
      <c r="XBX49" s="950"/>
      <c r="XBY49" s="950"/>
      <c r="XBZ49" s="950"/>
      <c r="XCA49" s="950"/>
      <c r="XCB49" s="950"/>
      <c r="XCC49" s="950"/>
      <c r="XCD49" s="950"/>
      <c r="XCE49" s="950"/>
      <c r="XCF49" s="950"/>
      <c r="XCG49" s="950"/>
      <c r="XCH49" s="950"/>
      <c r="XCI49" s="950"/>
      <c r="XCJ49" s="950"/>
      <c r="XCK49" s="950"/>
      <c r="XCL49" s="950"/>
      <c r="XCM49" s="950"/>
      <c r="XCN49" s="950"/>
      <c r="XCO49" s="950"/>
      <c r="XCP49" s="950"/>
      <c r="XCQ49" s="950"/>
      <c r="XCR49" s="950"/>
      <c r="XCS49" s="950"/>
      <c r="XCT49" s="950"/>
      <c r="XCU49" s="950"/>
      <c r="XCV49" s="950"/>
      <c r="XCW49" s="950"/>
      <c r="XCX49" s="950"/>
      <c r="XCY49" s="950"/>
      <c r="XCZ49" s="950"/>
      <c r="XDA49" s="950"/>
      <c r="XDB49" s="950"/>
      <c r="XDC49" s="950"/>
      <c r="XDD49" s="950"/>
      <c r="XDE49" s="950"/>
      <c r="XDF49" s="950"/>
      <c r="XDG49" s="950"/>
      <c r="XDH49" s="950"/>
      <c r="XDI49" s="950"/>
      <c r="XDJ49" s="950"/>
      <c r="XDK49" s="950"/>
      <c r="XDL49" s="950"/>
      <c r="XDM49" s="950"/>
      <c r="XDN49" s="950"/>
      <c r="XDO49" s="950"/>
      <c r="XDP49" s="950"/>
      <c r="XDQ49" s="950"/>
      <c r="XDR49" s="950"/>
      <c r="XDS49" s="950"/>
      <c r="XDT49" s="950"/>
      <c r="XDU49" s="950"/>
      <c r="XDV49" s="950"/>
      <c r="XDW49" s="950"/>
      <c r="XDX49" s="950"/>
      <c r="XDY49" s="950"/>
      <c r="XDZ49" s="950"/>
      <c r="XEA49" s="950"/>
      <c r="XEB49" s="950"/>
      <c r="XEC49" s="950"/>
      <c r="XED49" s="950"/>
      <c r="XEE49" s="950"/>
      <c r="XEF49" s="950"/>
      <c r="XEG49" s="950"/>
      <c r="XEH49" s="950"/>
      <c r="XEI49" s="950"/>
      <c r="XEJ49" s="950"/>
      <c r="XEK49" s="950"/>
      <c r="XEL49" s="950"/>
      <c r="XEM49" s="950"/>
      <c r="XEN49" s="950"/>
      <c r="XEO49" s="950"/>
      <c r="XEP49" s="950"/>
      <c r="XEQ49" s="950"/>
      <c r="XER49" s="950"/>
      <c r="XES49" s="950"/>
      <c r="XET49" s="950"/>
      <c r="XEU49" s="950"/>
      <c r="XEV49" s="950"/>
      <c r="XEW49" s="950"/>
      <c r="XEX49" s="950"/>
      <c r="XEY49" s="950"/>
      <c r="XEZ49" s="950"/>
      <c r="XFA49" s="950"/>
      <c r="XFB49" s="950"/>
      <c r="XFC49" s="950"/>
      <c r="XFD49" s="950"/>
    </row>
    <row r="50" spans="1:16384" s="1031" customFormat="1">
      <c r="F50" s="1032"/>
      <c r="G50" s="1032"/>
      <c r="H50" s="1033"/>
      <c r="L50" s="1034"/>
      <c r="M50" s="1035"/>
      <c r="Q50" s="1034"/>
      <c r="R50" s="1034"/>
      <c r="T50" s="1034"/>
    </row>
    <row r="51" spans="1:16384" s="1031" customFormat="1">
      <c r="F51" s="1032"/>
      <c r="G51" s="1032"/>
      <c r="H51" s="1033"/>
      <c r="L51" s="1034"/>
      <c r="M51" s="1035"/>
      <c r="Q51" s="1034"/>
      <c r="R51" s="1034"/>
      <c r="T51" s="1034"/>
    </row>
    <row r="52" spans="1:16384" s="1031" customFormat="1">
      <c r="F52" s="1032"/>
      <c r="G52" s="1032"/>
      <c r="H52" s="1033"/>
      <c r="L52" s="1034"/>
      <c r="M52" s="1035"/>
      <c r="Q52" s="1034"/>
      <c r="R52" s="1034"/>
      <c r="T52" s="1034"/>
    </row>
    <row r="53" spans="1:16384" s="1031" customFormat="1">
      <c r="F53" s="1032"/>
      <c r="G53" s="1032"/>
      <c r="H53" s="1033"/>
      <c r="L53" s="1034"/>
      <c r="M53" s="1035"/>
      <c r="Q53" s="1034"/>
      <c r="R53" s="1034"/>
      <c r="T53" s="1034"/>
    </row>
    <row r="54" spans="1:16384" s="1031" customFormat="1">
      <c r="F54" s="1032"/>
      <c r="G54" s="1032"/>
      <c r="H54" s="1033"/>
      <c r="L54" s="1034"/>
      <c r="M54" s="1035"/>
      <c r="Q54" s="1034"/>
      <c r="R54" s="1034"/>
      <c r="T54" s="1034"/>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40" fitToWidth="0" orientation="portrait" r:id="rId1"/>
  <headerFooter alignWithMargins="0">
    <oddHeader>&amp;CKPN Investor Relations</oddHeader>
    <oddFooter>&amp;L&amp;8
Q1 2014 &amp;C&amp;8&amp;A&amp;R&amp;8  &amp;P/&amp;N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6"/>
  <sheetViews>
    <sheetView view="pageBreakPreview" zoomScale="85" zoomScaleNormal="85" zoomScaleSheetLayoutView="85" workbookViewId="0"/>
  </sheetViews>
  <sheetFormatPr defaultColWidth="9.140625" defaultRowHeight="12.75"/>
  <cols>
    <col min="1" max="1" width="1.7109375" style="1045" customWidth="1"/>
    <col min="2" max="2" width="0.85546875" style="1045" customWidth="1"/>
    <col min="3" max="3" width="43.5703125" style="1045" customWidth="1"/>
    <col min="4" max="4" width="4" style="1045" customWidth="1"/>
    <col min="5" max="5" width="13.28515625" style="1045" customWidth="1"/>
    <col min="6" max="6" width="5.7109375" style="1045" customWidth="1"/>
    <col min="7" max="7" width="13.28515625" style="1045" customWidth="1"/>
    <col min="8" max="8" width="5.7109375" style="1045" customWidth="1"/>
    <col min="9" max="9" width="13.28515625" style="1045" customWidth="1"/>
    <col min="10" max="10" width="5.7109375" style="1045" customWidth="1"/>
    <col min="11" max="11" width="13.28515625" style="1045" customWidth="1"/>
    <col min="12" max="12" width="5.7109375" style="1045" customWidth="1"/>
    <col min="13" max="13" width="13.28515625" style="1045" customWidth="1"/>
    <col min="14" max="14" width="6.5703125" style="1045" customWidth="1"/>
    <col min="15" max="15" width="13.28515625" style="1045" customWidth="1"/>
    <col min="16" max="16" width="5.7109375" style="1045" customWidth="1"/>
    <col min="17" max="17" width="13.28515625" style="1135" customWidth="1"/>
    <col min="18" max="18" width="5.7109375" style="1045" customWidth="1"/>
    <col min="19" max="19" width="13.28515625" style="1135" customWidth="1"/>
    <col min="20" max="20" width="5.7109375" style="1045" customWidth="1"/>
    <col min="21" max="21" width="13.28515625" style="1045" customWidth="1"/>
    <col min="22" max="22" width="5.7109375" style="1045" customWidth="1"/>
    <col min="23" max="23" width="13.28515625" style="1045" customWidth="1"/>
    <col min="24" max="24" width="6.7109375" style="1045" customWidth="1"/>
    <col min="25" max="25" width="1.7109375" style="1045" customWidth="1"/>
    <col min="26" max="26" width="1.7109375" style="951" customWidth="1"/>
    <col min="27" max="27" width="6.7109375" style="1045" customWidth="1"/>
    <col min="28" max="28" width="1.7109375" style="951" customWidth="1"/>
    <col min="29" max="29" width="6.7109375" style="1045" customWidth="1"/>
    <col min="30" max="16384" width="9.140625" style="1045"/>
  </cols>
  <sheetData>
    <row r="1" spans="1:29" s="273" customFormat="1" ht="9" customHeight="1">
      <c r="A1" s="950"/>
      <c r="B1" s="950"/>
      <c r="C1" s="950"/>
      <c r="D1" s="950"/>
      <c r="E1" s="950"/>
      <c r="F1" s="950"/>
      <c r="G1" s="950"/>
      <c r="H1" s="950"/>
      <c r="I1" s="950"/>
      <c r="J1" s="950"/>
      <c r="K1" s="950"/>
      <c r="L1" s="950"/>
      <c r="M1" s="950"/>
      <c r="N1" s="950"/>
      <c r="O1" s="950"/>
      <c r="P1" s="950"/>
      <c r="Q1" s="950"/>
      <c r="R1" s="950"/>
      <c r="S1" s="950"/>
      <c r="T1" s="950"/>
      <c r="U1" s="950"/>
      <c r="V1" s="950"/>
      <c r="W1" s="950"/>
      <c r="X1" s="950"/>
      <c r="Y1" s="950"/>
      <c r="Z1" s="15"/>
      <c r="AA1" s="950"/>
      <c r="AB1" s="15"/>
      <c r="AC1" s="950"/>
    </row>
    <row r="2" spans="1:29" ht="15" customHeight="1">
      <c r="A2" s="950"/>
      <c r="B2" s="1039"/>
      <c r="C2" s="36" t="s">
        <v>236</v>
      </c>
      <c r="D2" s="1040"/>
      <c r="E2" s="1041">
        <v>2005</v>
      </c>
      <c r="F2" s="1042" t="s">
        <v>53</v>
      </c>
      <c r="G2" s="1041">
        <v>2006</v>
      </c>
      <c r="H2" s="1042" t="s">
        <v>53</v>
      </c>
      <c r="I2" s="1041">
        <v>2007</v>
      </c>
      <c r="J2" s="1042" t="s">
        <v>53</v>
      </c>
      <c r="K2" s="1041">
        <v>2008</v>
      </c>
      <c r="L2" s="1042" t="s">
        <v>53</v>
      </c>
      <c r="M2" s="1041">
        <v>2009</v>
      </c>
      <c r="N2" s="1042" t="s">
        <v>53</v>
      </c>
      <c r="O2" s="1041">
        <v>2010</v>
      </c>
      <c r="P2" s="1042" t="s">
        <v>53</v>
      </c>
      <c r="Q2" s="1041">
        <v>2011</v>
      </c>
      <c r="R2" s="1042" t="s">
        <v>53</v>
      </c>
      <c r="S2" s="1041">
        <v>2012</v>
      </c>
      <c r="T2" s="1042" t="s">
        <v>53</v>
      </c>
      <c r="U2" s="1041">
        <v>2013</v>
      </c>
      <c r="V2" s="1042" t="s">
        <v>53</v>
      </c>
      <c r="W2" s="1041">
        <v>2014</v>
      </c>
      <c r="X2" s="1042" t="s">
        <v>53</v>
      </c>
      <c r="Y2" s="1043"/>
      <c r="Z2" s="15"/>
      <c r="AA2" s="1044"/>
      <c r="AB2" s="15"/>
      <c r="AC2" s="1044"/>
    </row>
    <row r="3" spans="1:29" ht="13.5">
      <c r="A3" s="950"/>
      <c r="B3" s="1046"/>
      <c r="C3" s="1047" t="s">
        <v>382</v>
      </c>
      <c r="D3" s="1040"/>
      <c r="E3" s="1048" t="s">
        <v>54</v>
      </c>
      <c r="F3" s="1049"/>
      <c r="G3" s="1050" t="s">
        <v>55</v>
      </c>
      <c r="H3" s="1049"/>
      <c r="I3" s="1050" t="s">
        <v>56</v>
      </c>
      <c r="J3" s="1049"/>
      <c r="K3" s="1050" t="s">
        <v>57</v>
      </c>
      <c r="L3" s="1049"/>
      <c r="M3" s="1051" t="s">
        <v>56</v>
      </c>
      <c r="N3" s="1049"/>
      <c r="O3" s="1051" t="s">
        <v>56</v>
      </c>
      <c r="P3" s="1049"/>
      <c r="Q3" s="1051" t="s">
        <v>56</v>
      </c>
      <c r="R3" s="1049"/>
      <c r="S3" s="1051" t="s">
        <v>56</v>
      </c>
      <c r="T3" s="1049"/>
      <c r="U3" s="1051" t="s">
        <v>56</v>
      </c>
      <c r="V3" s="1049"/>
      <c r="W3" s="1051" t="s">
        <v>56</v>
      </c>
      <c r="X3" s="1049"/>
      <c r="Y3" s="1049"/>
      <c r="Z3" s="15"/>
      <c r="AA3" s="1052"/>
      <c r="AB3" s="15"/>
      <c r="AC3" s="1052"/>
    </row>
    <row r="4" spans="1:29" ht="13.5">
      <c r="A4" s="950"/>
      <c r="B4" s="1046"/>
      <c r="C4" s="1053"/>
      <c r="D4" s="1053"/>
      <c r="E4" s="1054"/>
      <c r="F4" s="1049"/>
      <c r="G4" s="1054"/>
      <c r="H4" s="1049"/>
      <c r="I4" s="1051" t="s">
        <v>58</v>
      </c>
      <c r="J4" s="1049"/>
      <c r="K4" s="1050" t="s">
        <v>59</v>
      </c>
      <c r="L4" s="1049"/>
      <c r="M4" s="1051" t="s">
        <v>171</v>
      </c>
      <c r="N4" s="1049"/>
      <c r="O4" s="1051" t="s">
        <v>201</v>
      </c>
      <c r="P4" s="1049"/>
      <c r="Q4" s="1051" t="s">
        <v>201</v>
      </c>
      <c r="R4" s="1049"/>
      <c r="S4" s="1051" t="s">
        <v>321</v>
      </c>
      <c r="T4" s="1049"/>
      <c r="U4" s="1051" t="s">
        <v>59</v>
      </c>
      <c r="V4" s="1049"/>
      <c r="W4" s="1054"/>
      <c r="X4" s="1049"/>
      <c r="Y4" s="1049"/>
      <c r="Z4" s="15"/>
      <c r="AA4" s="1052"/>
      <c r="AB4" s="15"/>
      <c r="AC4" s="1052"/>
    </row>
    <row r="5" spans="1:29" ht="13.5">
      <c r="A5" s="950"/>
      <c r="B5" s="1046"/>
      <c r="C5" s="1053"/>
      <c r="D5" s="1053"/>
      <c r="E5" s="1054"/>
      <c r="F5" s="1049"/>
      <c r="G5" s="1054"/>
      <c r="H5" s="1049"/>
      <c r="I5" s="1051" t="s">
        <v>60</v>
      </c>
      <c r="J5" s="1049"/>
      <c r="K5" s="1050" t="s">
        <v>61</v>
      </c>
      <c r="L5" s="1049"/>
      <c r="M5" s="1051" t="s">
        <v>169</v>
      </c>
      <c r="N5" s="1049"/>
      <c r="O5" s="1051" t="s">
        <v>60</v>
      </c>
      <c r="P5" s="1049"/>
      <c r="Q5" s="1051" t="s">
        <v>232</v>
      </c>
      <c r="R5" s="1049"/>
      <c r="S5" s="1051" t="s">
        <v>322</v>
      </c>
      <c r="T5" s="1049"/>
      <c r="U5" s="1051" t="s">
        <v>548</v>
      </c>
      <c r="V5" s="1049"/>
      <c r="W5" s="1054"/>
      <c r="X5" s="1049"/>
      <c r="Y5" s="1049"/>
      <c r="Z5" s="15"/>
      <c r="AA5" s="1052"/>
      <c r="AB5" s="15"/>
      <c r="AC5" s="1052"/>
    </row>
    <row r="6" spans="1:29" ht="13.5">
      <c r="A6" s="950"/>
      <c r="B6" s="1046"/>
      <c r="C6" s="1053"/>
      <c r="D6" s="1053"/>
      <c r="E6" s="1054"/>
      <c r="F6" s="1049"/>
      <c r="G6" s="1054"/>
      <c r="H6" s="1049"/>
      <c r="I6" s="1050" t="s">
        <v>62</v>
      </c>
      <c r="J6" s="1049"/>
      <c r="K6" s="1049"/>
      <c r="L6" s="1049"/>
      <c r="M6" s="1051" t="s">
        <v>170</v>
      </c>
      <c r="N6" s="1049"/>
      <c r="O6" s="1051" t="s">
        <v>213</v>
      </c>
      <c r="P6" s="1049"/>
      <c r="Q6" s="1051" t="s">
        <v>237</v>
      </c>
      <c r="R6" s="1049"/>
      <c r="S6" s="1051" t="s">
        <v>326</v>
      </c>
      <c r="T6" s="1049"/>
      <c r="U6" s="1054"/>
      <c r="V6" s="1049"/>
      <c r="W6" s="1054"/>
      <c r="X6" s="1049"/>
      <c r="Y6" s="1049"/>
      <c r="Z6" s="15"/>
      <c r="AA6" s="1052"/>
      <c r="AB6" s="15"/>
      <c r="AC6" s="1052"/>
    </row>
    <row r="7" spans="1:29" ht="13.5">
      <c r="A7" s="950"/>
      <c r="B7" s="1046"/>
      <c r="C7" s="1053"/>
      <c r="D7" s="1053"/>
      <c r="E7" s="1054"/>
      <c r="F7" s="1049"/>
      <c r="G7" s="1054"/>
      <c r="H7" s="1049"/>
      <c r="I7" s="1050" t="s">
        <v>63</v>
      </c>
      <c r="J7" s="1049"/>
      <c r="K7" s="1049"/>
      <c r="L7" s="1049"/>
      <c r="M7" s="1051" t="s">
        <v>172</v>
      </c>
      <c r="N7" s="1049"/>
      <c r="O7" s="1055"/>
      <c r="P7" s="1049"/>
      <c r="Q7" s="1051" t="s">
        <v>238</v>
      </c>
      <c r="R7" s="1049"/>
      <c r="S7" s="1051" t="s">
        <v>327</v>
      </c>
      <c r="T7" s="1049"/>
      <c r="U7" s="1054"/>
      <c r="V7" s="1049"/>
      <c r="W7" s="1054"/>
      <c r="X7" s="1049"/>
      <c r="Y7" s="1049"/>
      <c r="Z7" s="15"/>
      <c r="AA7" s="1052"/>
      <c r="AB7" s="15"/>
      <c r="AC7" s="1052"/>
    </row>
    <row r="8" spans="1:29" ht="13.5">
      <c r="A8" s="950"/>
      <c r="B8" s="1046"/>
      <c r="C8" s="1053"/>
      <c r="D8" s="1053"/>
      <c r="E8" s="1054"/>
      <c r="F8" s="1049"/>
      <c r="G8" s="1054"/>
      <c r="H8" s="1049"/>
      <c r="I8" s="1054"/>
      <c r="J8" s="1049"/>
      <c r="K8" s="1054"/>
      <c r="L8" s="1049"/>
      <c r="M8" s="1054"/>
      <c r="N8" s="1049"/>
      <c r="O8" s="1055"/>
      <c r="P8" s="1049"/>
      <c r="Q8" s="1051" t="s">
        <v>269</v>
      </c>
      <c r="R8" s="1049"/>
      <c r="S8" s="1055"/>
      <c r="T8" s="1049"/>
      <c r="U8" s="1054"/>
      <c r="V8" s="1049"/>
      <c r="W8" s="1054"/>
      <c r="X8" s="1049"/>
      <c r="Y8" s="1049"/>
      <c r="Z8" s="15"/>
      <c r="AA8" s="1052"/>
      <c r="AB8" s="15"/>
      <c r="AC8" s="1052"/>
    </row>
    <row r="9" spans="1:29" ht="13.5">
      <c r="A9" s="950"/>
      <c r="B9" s="1046"/>
      <c r="C9" s="1053"/>
      <c r="D9" s="1053"/>
      <c r="E9" s="1054"/>
      <c r="F9" s="1049"/>
      <c r="G9" s="1054"/>
      <c r="H9" s="1049"/>
      <c r="I9" s="1054"/>
      <c r="J9" s="1049"/>
      <c r="K9" s="1054"/>
      <c r="L9" s="1049"/>
      <c r="M9" s="1054"/>
      <c r="N9" s="1049"/>
      <c r="O9" s="1055"/>
      <c r="P9" s="1049"/>
      <c r="Q9" s="1051" t="s">
        <v>270</v>
      </c>
      <c r="R9" s="1049"/>
      <c r="S9" s="1055"/>
      <c r="T9" s="1049"/>
      <c r="U9" s="1054"/>
      <c r="V9" s="1049"/>
      <c r="W9" s="1054"/>
      <c r="X9" s="1049"/>
      <c r="Y9" s="1049"/>
      <c r="Z9" s="15"/>
      <c r="AA9" s="1052"/>
      <c r="AB9" s="15"/>
      <c r="AC9" s="1052"/>
    </row>
    <row r="10" spans="1:29" ht="14.25">
      <c r="A10" s="950"/>
      <c r="B10" s="1056"/>
      <c r="C10" s="1057" t="s">
        <v>64</v>
      </c>
      <c r="D10" s="1057"/>
      <c r="E10" s="1058"/>
      <c r="F10" s="1059"/>
      <c r="G10" s="1058"/>
      <c r="H10" s="1059"/>
      <c r="I10" s="1058" t="s">
        <v>66</v>
      </c>
      <c r="J10" s="1059"/>
      <c r="K10" s="1059" t="s">
        <v>66</v>
      </c>
      <c r="L10" s="1059"/>
      <c r="M10" s="1059" t="s">
        <v>82</v>
      </c>
      <c r="N10" s="1059"/>
      <c r="O10" s="1059" t="s">
        <v>212</v>
      </c>
      <c r="P10" s="1059"/>
      <c r="Q10" s="1060" t="s">
        <v>271</v>
      </c>
      <c r="R10" s="1059"/>
      <c r="S10" s="1061" t="s">
        <v>337</v>
      </c>
      <c r="T10" s="1059"/>
      <c r="U10" s="1058" t="s">
        <v>66</v>
      </c>
      <c r="V10" s="1059"/>
      <c r="W10" s="1058" t="s">
        <v>66</v>
      </c>
      <c r="X10" s="1059"/>
      <c r="Y10" s="1059"/>
      <c r="Z10" s="15"/>
      <c r="AA10" s="1062"/>
      <c r="AB10" s="15"/>
      <c r="AC10" s="1062"/>
    </row>
    <row r="11" spans="1:29" ht="12" customHeight="1">
      <c r="A11" s="950"/>
      <c r="B11" s="1063"/>
      <c r="C11" s="1064" t="s">
        <v>67</v>
      </c>
      <c r="D11" s="1065"/>
      <c r="E11" s="1066">
        <v>15.26</v>
      </c>
      <c r="F11" s="1067"/>
      <c r="G11" s="1066">
        <v>15.26</v>
      </c>
      <c r="H11" s="1067"/>
      <c r="I11" s="1066">
        <v>15.26</v>
      </c>
      <c r="J11" s="1067"/>
      <c r="K11" s="1068">
        <v>15.53</v>
      </c>
      <c r="L11" s="1069">
        <f>K11/I11-1</f>
        <v>1.7693315858453351E-2</v>
      </c>
      <c r="M11" s="1068">
        <v>15.97</v>
      </c>
      <c r="N11" s="1069">
        <f>M11/K11-1</f>
        <v>2.8332260141661347E-2</v>
      </c>
      <c r="O11" s="1068">
        <v>16.13</v>
      </c>
      <c r="P11" s="1069">
        <f>O11/M11-1</f>
        <v>1.0018785222291715E-2</v>
      </c>
      <c r="Q11" s="1068">
        <v>15.97</v>
      </c>
      <c r="R11" s="1069">
        <f>Q11/O11-1</f>
        <v>-9.9194048357097442E-3</v>
      </c>
      <c r="S11" s="1066">
        <v>15.97</v>
      </c>
      <c r="T11" s="1069"/>
      <c r="U11" s="1066">
        <v>15.97</v>
      </c>
      <c r="V11" s="1069"/>
      <c r="W11" s="1066">
        <v>15.97</v>
      </c>
      <c r="X11" s="1070"/>
      <c r="Y11" s="1071"/>
      <c r="Z11" s="15"/>
      <c r="AA11" s="1072"/>
      <c r="AB11" s="15"/>
      <c r="AC11" s="1072"/>
    </row>
    <row r="12" spans="1:29" ht="12" customHeight="1">
      <c r="A12" s="950"/>
      <c r="B12" s="1063"/>
      <c r="C12" s="1064" t="s">
        <v>68</v>
      </c>
      <c r="D12" s="1065"/>
      <c r="E12" s="1066">
        <v>21.96</v>
      </c>
      <c r="F12" s="1067"/>
      <c r="G12" s="1066">
        <v>21.96</v>
      </c>
      <c r="H12" s="1067"/>
      <c r="I12" s="1066">
        <v>21.96</v>
      </c>
      <c r="J12" s="1067"/>
      <c r="K12" s="1068">
        <v>22.36</v>
      </c>
      <c r="L12" s="1069">
        <f>K12/I12-1</f>
        <v>1.8214936247723079E-2</v>
      </c>
      <c r="M12" s="1068">
        <v>22.98</v>
      </c>
      <c r="N12" s="1069">
        <f>M12/K12-1</f>
        <v>2.7728085867620766E-2</v>
      </c>
      <c r="O12" s="1068">
        <v>23.21</v>
      </c>
      <c r="P12" s="1069">
        <f>O12/M12-1</f>
        <v>1.0008703220191428E-2</v>
      </c>
      <c r="Q12" s="1068">
        <v>22.98</v>
      </c>
      <c r="R12" s="1069">
        <f>Q12/O12-1</f>
        <v>-9.9095217578629713E-3</v>
      </c>
      <c r="S12" s="1066">
        <v>22.98</v>
      </c>
      <c r="T12" s="1069"/>
      <c r="U12" s="1066">
        <v>22.98</v>
      </c>
      <c r="V12" s="1069"/>
      <c r="W12" s="1068">
        <v>25.62</v>
      </c>
      <c r="X12" s="1070">
        <f>W12/U12-1</f>
        <v>0.11488250652741527</v>
      </c>
      <c r="Y12" s="1071"/>
      <c r="Z12" s="15"/>
      <c r="AA12" s="1072"/>
      <c r="AB12" s="15"/>
      <c r="AC12" s="1072"/>
    </row>
    <row r="13" spans="1:29" ht="12" customHeight="1">
      <c r="A13" s="950"/>
      <c r="B13" s="1063"/>
      <c r="C13" s="1064" t="s">
        <v>338</v>
      </c>
      <c r="D13" s="1064"/>
      <c r="E13" s="1073"/>
      <c r="F13" s="1074"/>
      <c r="G13" s="1073"/>
      <c r="H13" s="1074"/>
      <c r="I13" s="1068">
        <v>12.88</v>
      </c>
      <c r="J13" s="1067"/>
      <c r="K13" s="1068">
        <f>I13/I11*K11</f>
        <v>13.107889908256881</v>
      </c>
      <c r="L13" s="1069">
        <f>K13/I13-1</f>
        <v>1.7693315858453351E-2</v>
      </c>
      <c r="M13" s="1068">
        <v>12.37</v>
      </c>
      <c r="N13" s="1069">
        <f>M13/K13-1</f>
        <v>-5.629356924885931E-2</v>
      </c>
      <c r="O13" s="1068">
        <v>12.64</v>
      </c>
      <c r="P13" s="1069">
        <f>O13/M13-1</f>
        <v>2.1827000808407604E-2</v>
      </c>
      <c r="Q13" s="1068">
        <v>13.75</v>
      </c>
      <c r="R13" s="1069">
        <f>Q13/O13-1</f>
        <v>8.7816455696202445E-2</v>
      </c>
      <c r="S13" s="1068">
        <v>14.07</v>
      </c>
      <c r="T13" s="1069">
        <f>S13/Q13-1</f>
        <v>2.3272727272727334E-2</v>
      </c>
      <c r="U13" s="1068">
        <v>14.77</v>
      </c>
      <c r="V13" s="1069">
        <f>U13/S13-1</f>
        <v>4.9751243781094523E-2</v>
      </c>
      <c r="W13" s="1068">
        <v>15.14</v>
      </c>
      <c r="X13" s="1070">
        <f>W13/U13-1</f>
        <v>2.5050778605280932E-2</v>
      </c>
      <c r="Y13" s="1071"/>
      <c r="Z13" s="15"/>
      <c r="AA13" s="1072"/>
      <c r="AB13" s="15"/>
      <c r="AC13" s="1072"/>
    </row>
    <row r="14" spans="1:29" ht="12" customHeight="1">
      <c r="A14" s="950"/>
      <c r="B14" s="1063"/>
      <c r="C14" s="1064" t="s">
        <v>69</v>
      </c>
      <c r="D14" s="1064"/>
      <c r="E14" s="1073"/>
      <c r="F14" s="1074"/>
      <c r="G14" s="1073"/>
      <c r="H14" s="1074"/>
      <c r="I14" s="1068">
        <v>18.8</v>
      </c>
      <c r="J14" s="1067"/>
      <c r="K14" s="1068">
        <f>I14/I12*K12</f>
        <v>19.142440801457195</v>
      </c>
      <c r="L14" s="1069">
        <f>K14/I14-1</f>
        <v>1.8214936247723079E-2</v>
      </c>
      <c r="M14" s="1068">
        <v>18.920000000000002</v>
      </c>
      <c r="N14" s="1069">
        <f>M14/K14-1</f>
        <v>-1.1620294599017922E-2</v>
      </c>
      <c r="O14" s="1068">
        <v>19.37</v>
      </c>
      <c r="P14" s="1069">
        <f>O14/M14-1</f>
        <v>2.3784355179703898E-2</v>
      </c>
      <c r="Q14" s="1068">
        <v>20.11</v>
      </c>
      <c r="R14" s="1069">
        <f>Q14/O14-1</f>
        <v>3.8203407330924088E-2</v>
      </c>
      <c r="S14" s="1068">
        <v>20.57</v>
      </c>
      <c r="T14" s="1069">
        <f>S14/Q14-1</f>
        <v>2.2874191944306288E-2</v>
      </c>
      <c r="U14" s="1068">
        <v>21.08</v>
      </c>
      <c r="V14" s="1069">
        <f>U14/S14-1</f>
        <v>2.4793388429751984E-2</v>
      </c>
      <c r="W14" s="1068">
        <v>26.61</v>
      </c>
      <c r="X14" s="1070">
        <f>W14/U14-1</f>
        <v>0.26233396584440238</v>
      </c>
      <c r="Y14" s="1071"/>
      <c r="Z14" s="15"/>
      <c r="AA14" s="1072"/>
      <c r="AB14" s="15"/>
      <c r="AC14" s="1072"/>
    </row>
    <row r="15" spans="1:29" ht="12" customHeight="1">
      <c r="A15" s="950"/>
      <c r="B15" s="1063"/>
      <c r="C15" s="1064"/>
      <c r="D15" s="1064"/>
      <c r="E15" s="1073"/>
      <c r="F15" s="1074"/>
      <c r="G15" s="1073"/>
      <c r="H15" s="1074"/>
      <c r="I15" s="1075"/>
      <c r="J15" s="1075"/>
      <c r="K15" s="1075"/>
      <c r="L15" s="1076"/>
      <c r="M15" s="1075"/>
      <c r="N15" s="1076"/>
      <c r="O15" s="1075"/>
      <c r="P15" s="1076"/>
      <c r="Q15" s="1077"/>
      <c r="R15" s="1076"/>
      <c r="S15" s="1077"/>
      <c r="T15" s="1076"/>
      <c r="U15" s="1073"/>
      <c r="V15" s="1076"/>
      <c r="W15" s="1073"/>
      <c r="X15" s="1071"/>
      <c r="Y15" s="1071"/>
      <c r="Z15" s="15"/>
      <c r="AA15" s="1072"/>
      <c r="AB15" s="15"/>
      <c r="AC15" s="1072"/>
    </row>
    <row r="16" spans="1:29" ht="12" customHeight="1">
      <c r="A16" s="950"/>
      <c r="B16" s="1063"/>
      <c r="C16" s="1057" t="s">
        <v>70</v>
      </c>
      <c r="D16" s="1064"/>
      <c r="E16" s="1073"/>
      <c r="F16" s="1074"/>
      <c r="G16" s="1073"/>
      <c r="H16" s="1074"/>
      <c r="I16" s="1078" t="s">
        <v>66</v>
      </c>
      <c r="J16" s="1079"/>
      <c r="K16" s="1059" t="s">
        <v>66</v>
      </c>
      <c r="L16" s="1080"/>
      <c r="M16" s="1059" t="s">
        <v>81</v>
      </c>
      <c r="N16" s="1080"/>
      <c r="O16" s="1059"/>
      <c r="P16" s="1080"/>
      <c r="Q16" s="1077"/>
      <c r="R16" s="1080"/>
      <c r="S16" s="1081" t="s">
        <v>65</v>
      </c>
      <c r="T16" s="1080"/>
      <c r="U16" s="1082" t="s">
        <v>65</v>
      </c>
      <c r="V16" s="1080"/>
      <c r="W16" s="1082"/>
      <c r="X16" s="1080"/>
      <c r="Y16" s="1080"/>
      <c r="Z16" s="15"/>
      <c r="AA16" s="1083"/>
      <c r="AB16" s="15"/>
      <c r="AC16" s="1083"/>
    </row>
    <row r="17" spans="1:29" ht="12" customHeight="1">
      <c r="A17" s="950"/>
      <c r="B17" s="1063"/>
      <c r="C17" s="1064" t="s">
        <v>71</v>
      </c>
      <c r="D17" s="1064"/>
      <c r="E17" s="1073"/>
      <c r="F17" s="1074"/>
      <c r="G17" s="1073"/>
      <c r="H17" s="1074"/>
      <c r="I17" s="1068">
        <v>15.97</v>
      </c>
      <c r="J17" s="1067"/>
      <c r="K17" s="1068">
        <v>15.13</v>
      </c>
      <c r="L17" s="1069">
        <f>K17/I17-1</f>
        <v>-5.2598622417031948E-2</v>
      </c>
      <c r="M17" s="1068">
        <v>14.29</v>
      </c>
      <c r="N17" s="1069">
        <f>M17/K17-1</f>
        <v>-5.5518836748182476E-2</v>
      </c>
      <c r="O17" s="1066">
        <v>14.29</v>
      </c>
      <c r="P17" s="1069"/>
      <c r="Q17" s="1066">
        <v>14.29</v>
      </c>
      <c r="R17" s="1069"/>
      <c r="S17" s="1068">
        <v>15.13</v>
      </c>
      <c r="T17" s="1069">
        <f>S17/Q17-1</f>
        <v>5.8782365290412919E-2</v>
      </c>
      <c r="U17" s="1068">
        <v>16.940000000000001</v>
      </c>
      <c r="V17" s="1069">
        <f>U17/S17-1</f>
        <v>0.11962987442167883</v>
      </c>
      <c r="W17" s="1066">
        <v>16.940000000000001</v>
      </c>
      <c r="X17" s="1070"/>
      <c r="Y17" s="1071"/>
      <c r="Z17" s="15"/>
      <c r="AA17" s="1072"/>
      <c r="AB17" s="15"/>
      <c r="AC17" s="1072"/>
    </row>
    <row r="18" spans="1:29" ht="12" customHeight="1">
      <c r="A18" s="950"/>
      <c r="B18" s="1063"/>
      <c r="C18" s="1064" t="s">
        <v>72</v>
      </c>
      <c r="D18" s="1064"/>
      <c r="E18" s="1073"/>
      <c r="F18" s="1074"/>
      <c r="G18" s="1073"/>
      <c r="H18" s="1074"/>
      <c r="I18" s="1068">
        <v>20.170000000000002</v>
      </c>
      <c r="J18" s="1067"/>
      <c r="K18" s="1066">
        <v>20.170000000000002</v>
      </c>
      <c r="L18" s="1084"/>
      <c r="M18" s="1068">
        <v>19.329999999999998</v>
      </c>
      <c r="N18" s="1069">
        <f>M18/K18-1</f>
        <v>-4.1646008924144939E-2</v>
      </c>
      <c r="O18" s="1066">
        <v>19.329999999999998</v>
      </c>
      <c r="P18" s="1069"/>
      <c r="Q18" s="1066">
        <v>19.329999999999998</v>
      </c>
      <c r="R18" s="1069"/>
      <c r="S18" s="1068">
        <v>21.01</v>
      </c>
      <c r="T18" s="1069">
        <f>S18/Q18-1</f>
        <v>8.6911536471805606E-2</v>
      </c>
      <c r="U18" s="1068">
        <v>22.31</v>
      </c>
      <c r="V18" s="1069">
        <f>U18/S18-1</f>
        <v>6.1875297477391511E-2</v>
      </c>
      <c r="W18" s="1066">
        <v>22.31</v>
      </c>
      <c r="X18" s="1070"/>
      <c r="Y18" s="1071"/>
      <c r="Z18" s="15"/>
      <c r="AA18" s="1072"/>
      <c r="AB18" s="15"/>
      <c r="AC18" s="1072"/>
    </row>
    <row r="19" spans="1:29" ht="12" customHeight="1">
      <c r="A19" s="950"/>
      <c r="B19" s="1063"/>
      <c r="C19" s="1064" t="s">
        <v>73</v>
      </c>
      <c r="D19" s="1064"/>
      <c r="E19" s="1073"/>
      <c r="F19" s="1074"/>
      <c r="G19" s="1073"/>
      <c r="H19" s="1074"/>
      <c r="I19" s="1068">
        <v>26.89</v>
      </c>
      <c r="J19" s="1067"/>
      <c r="K19" s="1066">
        <v>26.89</v>
      </c>
      <c r="L19" s="1084"/>
      <c r="M19" s="1068">
        <v>26.05</v>
      </c>
      <c r="N19" s="1069">
        <f>M19/K19-1</f>
        <v>-3.1238378579397486E-2</v>
      </c>
      <c r="O19" s="1066">
        <v>26.05</v>
      </c>
      <c r="P19" s="1069"/>
      <c r="Q19" s="1066">
        <v>26.05</v>
      </c>
      <c r="R19" s="1069"/>
      <c r="S19" s="1068">
        <v>29.41</v>
      </c>
      <c r="T19" s="1069">
        <f>S19/Q19-1</f>
        <v>0.12898272552783108</v>
      </c>
      <c r="U19" s="1066">
        <v>29.41</v>
      </c>
      <c r="V19" s="1069"/>
      <c r="W19" s="1066">
        <v>29.41</v>
      </c>
      <c r="X19" s="1070"/>
      <c r="Y19" s="1071"/>
      <c r="Z19" s="15"/>
      <c r="AA19" s="1072"/>
      <c r="AB19" s="15"/>
      <c r="AC19" s="1072"/>
    </row>
    <row r="20" spans="1:29" ht="12" customHeight="1">
      <c r="A20" s="950"/>
      <c r="B20" s="1063"/>
      <c r="C20" s="1057"/>
      <c r="D20" s="1057"/>
      <c r="E20" s="1073"/>
      <c r="F20" s="1073"/>
      <c r="G20" s="1073"/>
      <c r="H20" s="1073"/>
      <c r="I20" s="1073"/>
      <c r="J20" s="1085"/>
      <c r="K20" s="1085"/>
      <c r="L20" s="1085"/>
      <c r="M20" s="1085"/>
      <c r="N20" s="1085"/>
      <c r="O20" s="1085"/>
      <c r="P20" s="1085"/>
      <c r="Q20" s="1077"/>
      <c r="R20" s="1085"/>
      <c r="S20" s="1077"/>
      <c r="T20" s="1085"/>
      <c r="U20" s="1073"/>
      <c r="V20" s="1085"/>
      <c r="W20" s="1073"/>
      <c r="X20" s="1086"/>
      <c r="Y20" s="1086"/>
      <c r="Z20" s="15"/>
      <c r="AA20" s="1087"/>
      <c r="AB20" s="15"/>
      <c r="AC20" s="1087"/>
    </row>
    <row r="21" spans="1:29" ht="12" customHeight="1">
      <c r="A21" s="950"/>
      <c r="B21" s="1063"/>
      <c r="C21" s="1057" t="s">
        <v>74</v>
      </c>
      <c r="D21" s="1057"/>
      <c r="E21" s="1088"/>
      <c r="F21" s="1088"/>
      <c r="G21" s="1088"/>
      <c r="H21" s="1088"/>
      <c r="I21" s="1088" t="s">
        <v>65</v>
      </c>
      <c r="J21" s="1089"/>
      <c r="K21" s="1059" t="s">
        <v>66</v>
      </c>
      <c r="L21" s="1089"/>
      <c r="M21" s="1059" t="s">
        <v>65</v>
      </c>
      <c r="N21" s="1089"/>
      <c r="O21" s="1059" t="s">
        <v>66</v>
      </c>
      <c r="P21" s="1089"/>
      <c r="Q21" s="1090" t="s">
        <v>66</v>
      </c>
      <c r="R21" s="1089"/>
      <c r="S21" s="1091"/>
      <c r="T21" s="1089"/>
      <c r="U21" s="1088" t="s">
        <v>66</v>
      </c>
      <c r="V21" s="1089"/>
      <c r="W21" s="1088"/>
      <c r="X21" s="1092"/>
      <c r="Y21" s="1092"/>
      <c r="Z21" s="15"/>
      <c r="AA21" s="1093"/>
      <c r="AB21" s="15"/>
      <c r="AC21" s="1093"/>
    </row>
    <row r="22" spans="1:29" ht="12" customHeight="1">
      <c r="A22" s="950"/>
      <c r="B22" s="1063"/>
      <c r="C22" s="1094" t="s">
        <v>75</v>
      </c>
      <c r="D22" s="1095"/>
      <c r="E22" s="1096">
        <v>3.5900000000000001E-2</v>
      </c>
      <c r="F22" s="1067"/>
      <c r="G22" s="1096">
        <v>3.5900000000000001E-2</v>
      </c>
      <c r="H22" s="1067"/>
      <c r="I22" s="1097">
        <v>3.6299999999999999E-2</v>
      </c>
      <c r="J22" s="1067">
        <v>1.1142061281336879E-2</v>
      </c>
      <c r="K22" s="1097">
        <v>3.6900000000000002E-2</v>
      </c>
      <c r="L22" s="1069">
        <f>K22/I22-1</f>
        <v>1.6528925619834878E-2</v>
      </c>
      <c r="M22" s="1097">
        <v>3.7900000000000003E-2</v>
      </c>
      <c r="N22" s="1069">
        <f>M22/K22-1</f>
        <v>2.7100271002709952E-2</v>
      </c>
      <c r="O22" s="1097">
        <v>5.4399999999999997E-2</v>
      </c>
      <c r="P22" s="1069">
        <f>O22/M22-1</f>
        <v>0.4353562005277043</v>
      </c>
      <c r="Q22" s="1098">
        <v>7.5399999999999995E-2</v>
      </c>
      <c r="R22" s="1069">
        <f>Q22/O22-1</f>
        <v>0.38602941176470584</v>
      </c>
      <c r="S22" s="1096">
        <v>7.5399999999999995E-2</v>
      </c>
      <c r="T22" s="1069"/>
      <c r="U22" s="1097">
        <v>0</v>
      </c>
      <c r="V22" s="1069">
        <f t="shared" ref="V22:V25" si="0">U22/S22-1</f>
        <v>-1</v>
      </c>
      <c r="W22" s="1096">
        <v>0</v>
      </c>
      <c r="X22" s="1070"/>
      <c r="Y22" s="1071"/>
      <c r="Z22" s="15"/>
      <c r="AA22" s="1072"/>
      <c r="AB22" s="15"/>
      <c r="AC22" s="1072"/>
    </row>
    <row r="23" spans="1:29" ht="12" customHeight="1">
      <c r="A23" s="950"/>
      <c r="B23" s="1063"/>
      <c r="C23" s="1094" t="s">
        <v>76</v>
      </c>
      <c r="D23" s="1095"/>
      <c r="E23" s="1096">
        <v>2.4299999999999999E-2</v>
      </c>
      <c r="F23" s="1067"/>
      <c r="G23" s="1096">
        <v>2.4299999999999999E-2</v>
      </c>
      <c r="H23" s="1067"/>
      <c r="I23" s="1097">
        <v>2.46E-2</v>
      </c>
      <c r="J23" s="1067">
        <v>1.2345679012345734E-2</v>
      </c>
      <c r="K23" s="1097">
        <v>2.5000000000000001E-2</v>
      </c>
      <c r="L23" s="1069">
        <f>K23/I23-1</f>
        <v>1.6260162601626105E-2</v>
      </c>
      <c r="M23" s="1097">
        <v>2.5700000000000001E-2</v>
      </c>
      <c r="N23" s="1069">
        <f>M23/K23-1</f>
        <v>2.8000000000000025E-2</v>
      </c>
      <c r="O23" s="1096">
        <v>2.5700000000000001E-2</v>
      </c>
      <c r="P23" s="1069"/>
      <c r="Q23" s="1098">
        <v>2.9399999999999999E-2</v>
      </c>
      <c r="R23" s="1069">
        <f>Q23/O23-1</f>
        <v>0.14396887159533067</v>
      </c>
      <c r="S23" s="1096">
        <v>2.9399999999999999E-2</v>
      </c>
      <c r="T23" s="1069"/>
      <c r="U23" s="1097">
        <v>5.04E-2</v>
      </c>
      <c r="V23" s="1069">
        <f t="shared" si="0"/>
        <v>0.71428571428571441</v>
      </c>
      <c r="W23" s="1096">
        <v>5.04E-2</v>
      </c>
      <c r="X23" s="1070"/>
      <c r="Y23" s="1071"/>
      <c r="Z23" s="15"/>
      <c r="AA23" s="1072"/>
      <c r="AB23" s="15"/>
      <c r="AC23" s="1072"/>
    </row>
    <row r="24" spans="1:29" ht="12" customHeight="1">
      <c r="A24" s="950"/>
      <c r="B24" s="1063"/>
      <c r="C24" s="1094" t="s">
        <v>77</v>
      </c>
      <c r="D24" s="1095"/>
      <c r="E24" s="1096">
        <v>1.2999999999999999E-2</v>
      </c>
      <c r="F24" s="1067"/>
      <c r="G24" s="1096">
        <v>1.2999999999999999E-2</v>
      </c>
      <c r="H24" s="1067"/>
      <c r="I24" s="1097">
        <v>1.11E-2</v>
      </c>
      <c r="J24" s="1067">
        <v>-0.14615384615384608</v>
      </c>
      <c r="K24" s="1097">
        <v>1.1299999999999999E-2</v>
      </c>
      <c r="L24" s="1069">
        <f>K24/I24-1</f>
        <v>1.8018018018017834E-2</v>
      </c>
      <c r="M24" s="1097">
        <v>1.1599999999999999E-2</v>
      </c>
      <c r="N24" s="1069">
        <f>M24/K24-1</f>
        <v>2.6548672566371723E-2</v>
      </c>
      <c r="O24" s="1096">
        <v>1.1599999999999999E-2</v>
      </c>
      <c r="P24" s="1069"/>
      <c r="Q24" s="1098">
        <v>2.9399999999999999E-2</v>
      </c>
      <c r="R24" s="1069">
        <f>Q24/O24-1</f>
        <v>1.5344827586206899</v>
      </c>
      <c r="S24" s="1096">
        <v>2.9399999999999999E-2</v>
      </c>
      <c r="T24" s="1069"/>
      <c r="U24" s="1097">
        <v>5.04E-2</v>
      </c>
      <c r="V24" s="1069">
        <f t="shared" si="0"/>
        <v>0.71428571428571441</v>
      </c>
      <c r="W24" s="1096">
        <v>5.04E-2</v>
      </c>
      <c r="X24" s="1070"/>
      <c r="Y24" s="1071"/>
      <c r="Z24" s="15"/>
      <c r="AA24" s="1072"/>
      <c r="AB24" s="15"/>
      <c r="AC24" s="1072"/>
    </row>
    <row r="25" spans="1:29" ht="12" customHeight="1">
      <c r="A25" s="950"/>
      <c r="B25" s="1063"/>
      <c r="C25" s="1094" t="s">
        <v>78</v>
      </c>
      <c r="D25" s="1095"/>
      <c r="E25" s="1096">
        <v>8.6999999999999994E-3</v>
      </c>
      <c r="F25" s="1067"/>
      <c r="G25" s="1096">
        <v>8.6999999999999994E-3</v>
      </c>
      <c r="H25" s="1067"/>
      <c r="I25" s="1097">
        <v>1.11E-2</v>
      </c>
      <c r="J25" s="1067">
        <v>0.27586206896551735</v>
      </c>
      <c r="K25" s="1097">
        <v>1.1299999999999999E-2</v>
      </c>
      <c r="L25" s="1069">
        <f>K25/I25-1</f>
        <v>1.8018018018017834E-2</v>
      </c>
      <c r="M25" s="1097">
        <v>1.1599999999999999E-2</v>
      </c>
      <c r="N25" s="1069">
        <f>M25/K25-1</f>
        <v>2.6548672566371723E-2</v>
      </c>
      <c r="O25" s="1096">
        <v>1.1599999999999999E-2</v>
      </c>
      <c r="P25" s="1069"/>
      <c r="Q25" s="1098">
        <v>2.9399999999999999E-2</v>
      </c>
      <c r="R25" s="1069">
        <f>Q25/O25-1</f>
        <v>1.5344827586206899</v>
      </c>
      <c r="S25" s="1096">
        <v>2.9399999999999999E-2</v>
      </c>
      <c r="T25" s="1069"/>
      <c r="U25" s="1097">
        <v>5.04E-2</v>
      </c>
      <c r="V25" s="1069">
        <f t="shared" si="0"/>
        <v>0.71428571428571441</v>
      </c>
      <c r="W25" s="1096">
        <v>5.04E-2</v>
      </c>
      <c r="X25" s="1070"/>
      <c r="Y25" s="1071"/>
      <c r="Z25" s="15"/>
      <c r="AA25" s="1072"/>
      <c r="AB25" s="15"/>
      <c r="AC25" s="1072"/>
    </row>
    <row r="26" spans="1:29" ht="12" customHeight="1">
      <c r="A26" s="950"/>
      <c r="B26" s="1063"/>
      <c r="C26" s="1094"/>
      <c r="D26" s="1094"/>
      <c r="E26" s="1073"/>
      <c r="F26" s="1073"/>
      <c r="G26" s="1073"/>
      <c r="H26" s="1073"/>
      <c r="I26" s="1073"/>
      <c r="J26" s="1085"/>
      <c r="K26" s="1085"/>
      <c r="L26" s="1085"/>
      <c r="M26" s="1085"/>
      <c r="N26" s="1085"/>
      <c r="O26" s="1085"/>
      <c r="P26" s="1085"/>
      <c r="Q26" s="1099"/>
      <c r="R26" s="1085"/>
      <c r="S26" s="1077"/>
      <c r="T26" s="1085"/>
      <c r="U26" s="1073"/>
      <c r="V26" s="1085"/>
      <c r="W26" s="1073"/>
      <c r="X26" s="1086"/>
      <c r="Y26" s="1086"/>
      <c r="Z26" s="15"/>
      <c r="AA26" s="1087"/>
      <c r="AB26" s="15"/>
      <c r="AC26" s="1087"/>
    </row>
    <row r="27" spans="1:29" ht="12" customHeight="1">
      <c r="A27" s="950"/>
      <c r="B27" s="1056"/>
      <c r="C27" s="1100" t="s">
        <v>79</v>
      </c>
      <c r="D27" s="1100"/>
      <c r="E27" s="1088"/>
      <c r="F27" s="1088"/>
      <c r="G27" s="1088"/>
      <c r="H27" s="1088"/>
      <c r="I27" s="1088" t="s">
        <v>65</v>
      </c>
      <c r="J27" s="1089"/>
      <c r="K27" s="1059" t="s">
        <v>66</v>
      </c>
      <c r="L27" s="1089"/>
      <c r="M27" s="1059" t="s">
        <v>65</v>
      </c>
      <c r="N27" s="1089"/>
      <c r="O27" s="1059" t="s">
        <v>66</v>
      </c>
      <c r="P27" s="1089"/>
      <c r="Q27" s="1061" t="s">
        <v>66</v>
      </c>
      <c r="R27" s="1089"/>
      <c r="S27" s="1060"/>
      <c r="T27" s="1089"/>
      <c r="U27" s="1088" t="s">
        <v>66</v>
      </c>
      <c r="V27" s="1089"/>
      <c r="W27" s="1088"/>
      <c r="X27" s="1089"/>
      <c r="Y27" s="1089"/>
      <c r="Z27" s="15"/>
      <c r="AA27" s="1101"/>
      <c r="AB27" s="15"/>
      <c r="AC27" s="1101"/>
    </row>
    <row r="28" spans="1:29" ht="12" customHeight="1">
      <c r="A28" s="950"/>
      <c r="B28" s="1056"/>
      <c r="C28" s="1094" t="s">
        <v>75</v>
      </c>
      <c r="D28" s="1095"/>
      <c r="E28" s="1096">
        <v>4.3499999999999997E-2</v>
      </c>
      <c r="F28" s="1067"/>
      <c r="G28" s="1096">
        <v>4.3499999999999997E-2</v>
      </c>
      <c r="H28" s="1067"/>
      <c r="I28" s="1097">
        <v>4.3999999999999997E-2</v>
      </c>
      <c r="J28" s="1067">
        <v>1.1494252873563315E-2</v>
      </c>
      <c r="K28" s="1097">
        <v>4.4699999999999997E-2</v>
      </c>
      <c r="L28" s="1069">
        <f>K28/I28-1</f>
        <v>1.5909090909090873E-2</v>
      </c>
      <c r="M28" s="1097">
        <v>4.5900000000000003E-2</v>
      </c>
      <c r="N28" s="1069">
        <f>M28/K28-1</f>
        <v>2.6845637583892801E-2</v>
      </c>
      <c r="O28" s="1097">
        <v>5.4399999999999997E-2</v>
      </c>
      <c r="P28" s="1069">
        <f>O28/M28-1</f>
        <v>0.18518518518518512</v>
      </c>
      <c r="Q28" s="1098">
        <v>7.5399999999999995E-2</v>
      </c>
      <c r="R28" s="1069">
        <f>Q28/O28-1</f>
        <v>0.38602941176470584</v>
      </c>
      <c r="S28" s="1096">
        <v>7.5399999999999995E-2</v>
      </c>
      <c r="T28" s="1069"/>
      <c r="U28" s="1097">
        <v>0</v>
      </c>
      <c r="V28" s="1069">
        <f>U28/S28-1</f>
        <v>-1</v>
      </c>
      <c r="W28" s="1096">
        <v>0</v>
      </c>
      <c r="X28" s="1070"/>
      <c r="Y28" s="1071"/>
      <c r="Z28" s="15"/>
      <c r="AA28" s="1072"/>
      <c r="AB28" s="15"/>
      <c r="AC28" s="1072"/>
    </row>
    <row r="29" spans="1:29" ht="12" customHeight="1">
      <c r="A29" s="950"/>
      <c r="B29" s="1046"/>
      <c r="C29" s="1053" t="s">
        <v>76</v>
      </c>
      <c r="D29" s="1102"/>
      <c r="E29" s="1096">
        <v>3.6900000000000002E-2</v>
      </c>
      <c r="F29" s="1067"/>
      <c r="G29" s="1096">
        <v>3.6900000000000002E-2</v>
      </c>
      <c r="H29" s="1067"/>
      <c r="I29" s="1097">
        <v>3.73E-2</v>
      </c>
      <c r="J29" s="1067">
        <v>1.0840108401083848E-2</v>
      </c>
      <c r="K29" s="1097">
        <v>3.7900000000000003E-2</v>
      </c>
      <c r="L29" s="1069">
        <f>K29/I29-1</f>
        <v>1.6085790884718509E-2</v>
      </c>
      <c r="M29" s="1097">
        <v>3.8899999999999997E-2</v>
      </c>
      <c r="N29" s="1069">
        <f>M29/K29-1</f>
        <v>2.638522427440626E-2</v>
      </c>
      <c r="O29" s="1096">
        <v>3.8899999999999997E-2</v>
      </c>
      <c r="P29" s="1069"/>
      <c r="Q29" s="1098">
        <v>2.9399999999999999E-2</v>
      </c>
      <c r="R29" s="1069">
        <f>Q29/O29-1</f>
        <v>-0.24421593830334187</v>
      </c>
      <c r="S29" s="1096">
        <v>2.9399999999999999E-2</v>
      </c>
      <c r="T29" s="1069"/>
      <c r="U29" s="1097">
        <v>5.04E-2</v>
      </c>
      <c r="V29" s="1069">
        <f>U29/S29-1</f>
        <v>0.71428571428571441</v>
      </c>
      <c r="W29" s="1096">
        <v>5.04E-2</v>
      </c>
      <c r="X29" s="1070"/>
      <c r="Y29" s="1071"/>
      <c r="Z29" s="15"/>
      <c r="AA29" s="1072"/>
      <c r="AB29" s="15"/>
      <c r="AC29" s="1072"/>
    </row>
    <row r="30" spans="1:29" ht="12" customHeight="1">
      <c r="A30" s="950"/>
      <c r="B30" s="1063"/>
      <c r="C30" s="1094" t="s">
        <v>77</v>
      </c>
      <c r="D30" s="1095"/>
      <c r="E30" s="1096">
        <v>1.7500000000000002E-2</v>
      </c>
      <c r="F30" s="1067"/>
      <c r="G30" s="1096">
        <v>1.7500000000000002E-2</v>
      </c>
      <c r="H30" s="1067"/>
      <c r="I30" s="1097">
        <v>1.77E-2</v>
      </c>
      <c r="J30" s="1067">
        <v>1.1428571428571344E-2</v>
      </c>
      <c r="K30" s="1097">
        <v>1.7999999999999999E-2</v>
      </c>
      <c r="L30" s="1069">
        <f>K30/I30-1</f>
        <v>1.6949152542372836E-2</v>
      </c>
      <c r="M30" s="1097">
        <v>1.8499999999999999E-2</v>
      </c>
      <c r="N30" s="1069">
        <f>M30/K30-1</f>
        <v>2.7777777777777901E-2</v>
      </c>
      <c r="O30" s="1096">
        <v>1.8499999999999999E-2</v>
      </c>
      <c r="P30" s="1069"/>
      <c r="Q30" s="1098">
        <v>2.9399999999999999E-2</v>
      </c>
      <c r="R30" s="1069">
        <f>Q30/O30-1</f>
        <v>0.58918918918918917</v>
      </c>
      <c r="S30" s="1096">
        <v>2.9399999999999999E-2</v>
      </c>
      <c r="T30" s="1069"/>
      <c r="U30" s="1097">
        <v>5.04E-2</v>
      </c>
      <c r="V30" s="1069">
        <f>U30/S30-1</f>
        <v>0.71428571428571441</v>
      </c>
      <c r="W30" s="1096">
        <v>5.04E-2</v>
      </c>
      <c r="X30" s="1070"/>
      <c r="Y30" s="1071"/>
      <c r="Z30" s="15"/>
      <c r="AA30" s="1072"/>
      <c r="AB30" s="15"/>
      <c r="AC30" s="1072"/>
    </row>
    <row r="31" spans="1:29" ht="12" customHeight="1">
      <c r="A31" s="950"/>
      <c r="B31" s="1063"/>
      <c r="C31" s="1094"/>
      <c r="D31" s="1094"/>
      <c r="E31" s="1073"/>
      <c r="F31" s="1073"/>
      <c r="G31" s="1073"/>
      <c r="H31" s="1073"/>
      <c r="I31" s="1073"/>
      <c r="J31" s="1085"/>
      <c r="K31" s="1085"/>
      <c r="L31" s="1085"/>
      <c r="M31" s="1085"/>
      <c r="N31" s="1085"/>
      <c r="O31" s="1085"/>
      <c r="P31" s="1085"/>
      <c r="Q31" s="1099"/>
      <c r="R31" s="1085"/>
      <c r="S31" s="1077"/>
      <c r="T31" s="1085"/>
      <c r="U31" s="1073"/>
      <c r="V31" s="1085"/>
      <c r="W31" s="1073"/>
      <c r="X31" s="1086"/>
      <c r="Y31" s="1086"/>
      <c r="Z31" s="15"/>
      <c r="AA31" s="1087"/>
      <c r="AB31" s="15"/>
      <c r="AC31" s="1087"/>
    </row>
    <row r="32" spans="1:29" ht="12" customHeight="1">
      <c r="A32" s="950"/>
      <c r="B32" s="1063"/>
      <c r="C32" s="1057" t="s">
        <v>80</v>
      </c>
      <c r="D32" s="1057"/>
      <c r="E32" s="1088" t="s">
        <v>66</v>
      </c>
      <c r="F32" s="1088"/>
      <c r="G32" s="1088"/>
      <c r="H32" s="1088"/>
      <c r="I32" s="1103" t="s">
        <v>82</v>
      </c>
      <c r="J32" s="1089"/>
      <c r="K32" s="1059" t="s">
        <v>83</v>
      </c>
      <c r="L32" s="1089"/>
      <c r="M32" s="1059" t="s">
        <v>65</v>
      </c>
      <c r="N32" s="1089"/>
      <c r="O32" s="1059" t="s">
        <v>66</v>
      </c>
      <c r="P32" s="1089"/>
      <c r="Q32" s="1090" t="s">
        <v>66</v>
      </c>
      <c r="R32" s="1089"/>
      <c r="S32" s="1091"/>
      <c r="T32" s="1089"/>
      <c r="U32" s="1088" t="s">
        <v>66</v>
      </c>
      <c r="V32" s="1089"/>
      <c r="W32" s="1088"/>
      <c r="X32" s="1089"/>
      <c r="Y32" s="1089"/>
      <c r="Z32" s="15"/>
      <c r="AA32" s="1101"/>
      <c r="AB32" s="15"/>
      <c r="AC32" s="1101"/>
    </row>
    <row r="33" spans="1:29" ht="12" customHeight="1">
      <c r="A33" s="950"/>
      <c r="B33" s="1063"/>
      <c r="C33" s="1094" t="s">
        <v>75</v>
      </c>
      <c r="D33" s="1095"/>
      <c r="E33" s="1096">
        <v>4.3499999999999997E-2</v>
      </c>
      <c r="F33" s="1067"/>
      <c r="G33" s="1096">
        <v>4.3499999999999997E-2</v>
      </c>
      <c r="H33" s="1067"/>
      <c r="I33" s="1097">
        <v>4.3999999999999997E-2</v>
      </c>
      <c r="J33" s="1067">
        <f>I33/G33-1</f>
        <v>1.1494252873563315E-2</v>
      </c>
      <c r="K33" s="1097">
        <v>4.4699999999999997E-2</v>
      </c>
      <c r="L33" s="1069">
        <f>K33/I33-1</f>
        <v>1.5909090909090873E-2</v>
      </c>
      <c r="M33" s="1097">
        <v>4.5900000000000003E-2</v>
      </c>
      <c r="N33" s="1069">
        <f>M33/K33-1</f>
        <v>2.6845637583892801E-2</v>
      </c>
      <c r="O33" s="1097">
        <v>5.4399999999999997E-2</v>
      </c>
      <c r="P33" s="1069">
        <f>O33/M33-1</f>
        <v>0.18518518518518512</v>
      </c>
      <c r="Q33" s="1098">
        <v>7.5399999999999995E-2</v>
      </c>
      <c r="R33" s="1069">
        <f>Q33/O33-1</f>
        <v>0.38602941176470584</v>
      </c>
      <c r="S33" s="1096">
        <v>7.5399999999999995E-2</v>
      </c>
      <c r="T33" s="1069"/>
      <c r="U33" s="1097">
        <v>0</v>
      </c>
      <c r="V33" s="1069">
        <f>U33/S33-1</f>
        <v>-1</v>
      </c>
      <c r="W33" s="1096">
        <v>0</v>
      </c>
      <c r="X33" s="1070"/>
      <c r="Y33" s="1071"/>
      <c r="Z33" s="15"/>
      <c r="AA33" s="1072"/>
      <c r="AB33" s="15"/>
      <c r="AC33" s="1072"/>
    </row>
    <row r="34" spans="1:29" ht="12" customHeight="1">
      <c r="A34" s="950"/>
      <c r="B34" s="1063"/>
      <c r="C34" s="1094" t="s">
        <v>76</v>
      </c>
      <c r="D34" s="1095"/>
      <c r="E34" s="1097">
        <v>0.1394</v>
      </c>
      <c r="F34" s="1067">
        <v>-0.12929419113054341</v>
      </c>
      <c r="G34" s="1096">
        <v>0.1394</v>
      </c>
      <c r="H34" s="1067"/>
      <c r="I34" s="1097">
        <v>0.12939999999999999</v>
      </c>
      <c r="J34" s="1067">
        <f>I34/G34-1</f>
        <v>-7.1736011477761874E-2</v>
      </c>
      <c r="K34" s="1097">
        <v>0.1177</v>
      </c>
      <c r="L34" s="1069">
        <f>K34/I34-1</f>
        <v>-9.0417310664605788E-2</v>
      </c>
      <c r="M34" s="1097">
        <v>0.1187</v>
      </c>
      <c r="N34" s="1069">
        <f>M34/K34-1</f>
        <v>8.4961767204758676E-3</v>
      </c>
      <c r="O34" s="1097">
        <v>0.115</v>
      </c>
      <c r="P34" s="1069">
        <f>O34/M34-1</f>
        <v>-3.1171019376579623E-2</v>
      </c>
      <c r="Q34" s="1098">
        <v>0.1094</v>
      </c>
      <c r="R34" s="1069">
        <f>Q34/O34-1</f>
        <v>-4.869565217391314E-2</v>
      </c>
      <c r="S34" s="1096">
        <v>0.1094</v>
      </c>
      <c r="T34" s="1069"/>
      <c r="U34" s="1097">
        <v>0.14710743801652892</v>
      </c>
      <c r="V34" s="1069">
        <f>U34/S34-1</f>
        <v>0.34467493616571243</v>
      </c>
      <c r="W34" s="1096">
        <v>0.14710743801652892</v>
      </c>
      <c r="X34" s="1070"/>
      <c r="Y34" s="1071"/>
      <c r="Z34" s="15"/>
      <c r="AA34" s="1072"/>
      <c r="AB34" s="15"/>
      <c r="AC34" s="1072"/>
    </row>
    <row r="35" spans="1:29" ht="12" customHeight="1">
      <c r="A35" s="950"/>
      <c r="B35" s="1056"/>
      <c r="C35" s="1064" t="s">
        <v>84</v>
      </c>
      <c r="D35" s="1065"/>
      <c r="E35" s="1097">
        <v>0.1341</v>
      </c>
      <c r="F35" s="1069">
        <v>-0.1348387096774194</v>
      </c>
      <c r="G35" s="1096">
        <v>0.1341</v>
      </c>
      <c r="H35" s="1069"/>
      <c r="I35" s="1097">
        <v>0.1245</v>
      </c>
      <c r="J35" s="1067">
        <f>I35/G35-1</f>
        <v>-7.1588366890380284E-2</v>
      </c>
      <c r="K35" s="1097">
        <v>0.1177</v>
      </c>
      <c r="L35" s="1069">
        <f>K35/I35-1</f>
        <v>-5.4618473895582387E-2</v>
      </c>
      <c r="M35" s="1097">
        <v>0.1187</v>
      </c>
      <c r="N35" s="1069">
        <f>M35/K35-1</f>
        <v>8.4961767204758676E-3</v>
      </c>
      <c r="O35" s="1097">
        <v>0.115</v>
      </c>
      <c r="P35" s="1069">
        <f>O35/M35-1</f>
        <v>-3.1171019376579623E-2</v>
      </c>
      <c r="Q35" s="1098">
        <v>0.1094</v>
      </c>
      <c r="R35" s="1069">
        <f>Q35/O35-1</f>
        <v>-4.869565217391314E-2</v>
      </c>
      <c r="S35" s="1096">
        <v>0.1094</v>
      </c>
      <c r="T35" s="1069"/>
      <c r="U35" s="1097">
        <v>0.14710743801652892</v>
      </c>
      <c r="V35" s="1069">
        <f>U35/S35-1</f>
        <v>0.34467493616571243</v>
      </c>
      <c r="W35" s="1096">
        <v>0.14710743801652892</v>
      </c>
      <c r="X35" s="1070"/>
      <c r="Y35" s="1071"/>
      <c r="Z35" s="15"/>
      <c r="AA35" s="1072"/>
      <c r="AB35" s="15"/>
      <c r="AC35" s="1072"/>
    </row>
    <row r="36" spans="1:29" ht="12" customHeight="1">
      <c r="A36" s="950"/>
      <c r="B36" s="1056"/>
      <c r="C36" s="1064" t="s">
        <v>85</v>
      </c>
      <c r="D36" s="1065"/>
      <c r="E36" s="1097">
        <v>0.12790000000000001</v>
      </c>
      <c r="F36" s="1067">
        <v>-0.13872053872053858</v>
      </c>
      <c r="G36" s="1096">
        <v>0.12790000000000001</v>
      </c>
      <c r="H36" s="1067"/>
      <c r="I36" s="1097">
        <v>0.11840000000000001</v>
      </c>
      <c r="J36" s="1067">
        <f>I36/G36-1</f>
        <v>-7.4276778733385562E-2</v>
      </c>
      <c r="K36" s="1097">
        <v>0.1177</v>
      </c>
      <c r="L36" s="1069">
        <f>K36/I36-1</f>
        <v>-5.9121621621621712E-3</v>
      </c>
      <c r="M36" s="1097">
        <v>0.1187</v>
      </c>
      <c r="N36" s="1069">
        <f>M36/K36-1</f>
        <v>8.4961767204758676E-3</v>
      </c>
      <c r="O36" s="1097">
        <v>0.115</v>
      </c>
      <c r="P36" s="1069">
        <f>O36/M36-1</f>
        <v>-3.1171019376579623E-2</v>
      </c>
      <c r="Q36" s="1098">
        <v>0.1094</v>
      </c>
      <c r="R36" s="1069">
        <f>Q36/O36-1</f>
        <v>-4.869565217391314E-2</v>
      </c>
      <c r="S36" s="1096">
        <v>0.1094</v>
      </c>
      <c r="T36" s="1069"/>
      <c r="U36" s="1097">
        <v>0.14710743801652892</v>
      </c>
      <c r="V36" s="1069">
        <f>U36/S36-1</f>
        <v>0.34467493616571243</v>
      </c>
      <c r="W36" s="1096">
        <v>0.14710743801652892</v>
      </c>
      <c r="X36" s="1070"/>
      <c r="Y36" s="1071"/>
      <c r="Z36" s="15"/>
      <c r="AA36" s="1072"/>
      <c r="AB36" s="15"/>
      <c r="AC36" s="1072"/>
    </row>
    <row r="37" spans="1:29" ht="12" customHeight="1">
      <c r="A37" s="950"/>
      <c r="B37" s="1056"/>
      <c r="C37" s="1104"/>
      <c r="D37" s="1104"/>
      <c r="E37" s="1073"/>
      <c r="F37" s="1073"/>
      <c r="G37" s="1073"/>
      <c r="H37" s="1073"/>
      <c r="I37" s="1073"/>
      <c r="J37" s="1085"/>
      <c r="K37" s="1085"/>
      <c r="L37" s="1085"/>
      <c r="M37" s="1085"/>
      <c r="N37" s="1085"/>
      <c r="O37" s="1085"/>
      <c r="P37" s="1085"/>
      <c r="Q37" s="1061"/>
      <c r="R37" s="1085"/>
      <c r="S37" s="1060"/>
      <c r="T37" s="1085"/>
      <c r="U37" s="1073"/>
      <c r="V37" s="1085"/>
      <c r="W37" s="1073"/>
      <c r="X37" s="1086"/>
      <c r="Y37" s="1086"/>
      <c r="Z37" s="15"/>
      <c r="AA37" s="1087"/>
      <c r="AB37" s="15"/>
      <c r="AC37" s="1087"/>
    </row>
    <row r="38" spans="1:29" ht="12" customHeight="1">
      <c r="A38" s="950"/>
      <c r="B38" s="1063"/>
      <c r="C38" s="1105" t="s">
        <v>86</v>
      </c>
      <c r="D38" s="1105"/>
      <c r="E38" s="1088"/>
      <c r="F38" s="1088"/>
      <c r="G38" s="1088"/>
      <c r="H38" s="1088"/>
      <c r="I38" s="1088" t="s">
        <v>65</v>
      </c>
      <c r="J38" s="1106"/>
      <c r="K38" s="1059" t="s">
        <v>66</v>
      </c>
      <c r="L38" s="1106"/>
      <c r="M38" s="1059" t="s">
        <v>65</v>
      </c>
      <c r="N38" s="1106"/>
      <c r="O38" s="1059"/>
      <c r="P38" s="1106"/>
      <c r="Q38" s="1090" t="s">
        <v>66</v>
      </c>
      <c r="R38" s="1106"/>
      <c r="S38" s="1091"/>
      <c r="T38" s="1106"/>
      <c r="U38" s="1088" t="s">
        <v>66</v>
      </c>
      <c r="V38" s="1106"/>
      <c r="W38" s="1088"/>
      <c r="X38" s="1106"/>
      <c r="Y38" s="1106"/>
      <c r="Z38" s="15"/>
      <c r="AA38" s="1107"/>
      <c r="AB38" s="15"/>
      <c r="AC38" s="1107"/>
    </row>
    <row r="39" spans="1:29" ht="12" customHeight="1">
      <c r="A39" s="950"/>
      <c r="B39" s="1063"/>
      <c r="C39" s="1108" t="s">
        <v>75</v>
      </c>
      <c r="D39" s="1109"/>
      <c r="E39" s="1096">
        <v>8.6999999999999994E-2</v>
      </c>
      <c r="F39" s="1067"/>
      <c r="G39" s="1096">
        <v>8.6999999999999994E-2</v>
      </c>
      <c r="H39" s="1067"/>
      <c r="I39" s="1097">
        <v>8.7999999999999995E-2</v>
      </c>
      <c r="J39" s="1067">
        <v>1.1494252873563315E-2</v>
      </c>
      <c r="K39" s="1097">
        <v>8.9399999999999993E-2</v>
      </c>
      <c r="L39" s="1069">
        <f>K39/I39-1</f>
        <v>1.5909090909090873E-2</v>
      </c>
      <c r="M39" s="1097">
        <v>9.1899999999999996E-2</v>
      </c>
      <c r="N39" s="1069">
        <f>M39/K39-1</f>
        <v>2.7964205816554788E-2</v>
      </c>
      <c r="O39" s="1096">
        <v>9.1899999999999996E-2</v>
      </c>
      <c r="P39" s="1069"/>
      <c r="Q39" s="1098">
        <v>7.5399999999999995E-2</v>
      </c>
      <c r="R39" s="1069">
        <f>Q39/O39-1</f>
        <v>-0.17954298150163217</v>
      </c>
      <c r="S39" s="1096">
        <v>7.5399999999999995E-2</v>
      </c>
      <c r="T39" s="1069"/>
      <c r="U39" s="1097">
        <v>0</v>
      </c>
      <c r="V39" s="1069">
        <f>U39/S39-1</f>
        <v>-1</v>
      </c>
      <c r="W39" s="1096">
        <v>0</v>
      </c>
      <c r="X39" s="1070"/>
      <c r="Y39" s="1071"/>
      <c r="Z39" s="15"/>
      <c r="AA39" s="1072"/>
      <c r="AB39" s="15"/>
      <c r="AC39" s="1072"/>
    </row>
    <row r="40" spans="1:29" ht="12" customHeight="1">
      <c r="A40" s="950"/>
      <c r="B40" s="1046"/>
      <c r="C40" s="1064" t="s">
        <v>87</v>
      </c>
      <c r="D40" s="1065"/>
      <c r="E40" s="1096">
        <v>6.2600000000000003E-2</v>
      </c>
      <c r="F40" s="1067"/>
      <c r="G40" s="1096">
        <v>6.2600000000000003E-2</v>
      </c>
      <c r="H40" s="1067"/>
      <c r="I40" s="1097">
        <v>6.3299999999999995E-2</v>
      </c>
      <c r="J40" s="1067">
        <v>1.1182108626198062E-2</v>
      </c>
      <c r="K40" s="1097">
        <v>6.4299999999999996E-2</v>
      </c>
      <c r="L40" s="1069">
        <f>K40/I40-1</f>
        <v>1.579778830963674E-2</v>
      </c>
      <c r="M40" s="1097">
        <v>6.6100000000000006E-2</v>
      </c>
      <c r="N40" s="1069">
        <f>M40/K40-1</f>
        <v>2.7993779160186749E-2</v>
      </c>
      <c r="O40" s="1096">
        <v>6.6100000000000006E-2</v>
      </c>
      <c r="P40" s="1069"/>
      <c r="Q40" s="1110">
        <v>6.6100000000000006E-2</v>
      </c>
      <c r="R40" s="1069"/>
      <c r="S40" s="1096">
        <v>6.6100000000000006E-2</v>
      </c>
      <c r="T40" s="1069"/>
      <c r="U40" s="1097">
        <f>0.0915/1.21</f>
        <v>7.5619834710743808E-2</v>
      </c>
      <c r="V40" s="1069">
        <f>U40/S40-1</f>
        <v>0.14402170515497437</v>
      </c>
      <c r="W40" s="1096">
        <f>0.0915/1.21</f>
        <v>7.5619834710743808E-2</v>
      </c>
      <c r="X40" s="1070"/>
      <c r="Y40" s="1071"/>
      <c r="Z40" s="15"/>
      <c r="AA40" s="1072"/>
      <c r="AB40" s="15"/>
      <c r="AC40" s="1072"/>
    </row>
    <row r="41" spans="1:29" ht="12" customHeight="1">
      <c r="A41" s="950"/>
      <c r="B41" s="1046"/>
      <c r="C41" s="1064" t="s">
        <v>88</v>
      </c>
      <c r="D41" s="1065"/>
      <c r="E41" s="1096">
        <v>6.0199999999999997E-2</v>
      </c>
      <c r="F41" s="1067"/>
      <c r="G41" s="1096">
        <v>6.0199999999999997E-2</v>
      </c>
      <c r="H41" s="1067"/>
      <c r="I41" s="1097">
        <v>6.0900000000000003E-2</v>
      </c>
      <c r="J41" s="1067">
        <v>1.1627906976744207E-2</v>
      </c>
      <c r="K41" s="1097">
        <v>6.1899999999999997E-2</v>
      </c>
      <c r="L41" s="1069">
        <f>K41/I41-1</f>
        <v>1.6420361247947435E-2</v>
      </c>
      <c r="M41" s="1097">
        <v>6.3600000000000004E-2</v>
      </c>
      <c r="N41" s="1069">
        <f>M41/K41-1</f>
        <v>2.7463651050080973E-2</v>
      </c>
      <c r="O41" s="1096">
        <v>6.3600000000000004E-2</v>
      </c>
      <c r="P41" s="1069"/>
      <c r="Q41" s="1110">
        <v>6.3600000000000004E-2</v>
      </c>
      <c r="R41" s="1069"/>
      <c r="S41" s="1096">
        <v>6.3600000000000004E-2</v>
      </c>
      <c r="T41" s="1069"/>
      <c r="U41" s="1097">
        <f>0.0915/1.21</f>
        <v>7.5619834710743808E-2</v>
      </c>
      <c r="V41" s="1069">
        <f>U41/S41-1</f>
        <v>0.18899111180414785</v>
      </c>
      <c r="W41" s="1096">
        <f>0.0915/1.21</f>
        <v>7.5619834710743808E-2</v>
      </c>
      <c r="X41" s="1070"/>
      <c r="Y41" s="1071"/>
      <c r="Z41" s="15"/>
      <c r="AA41" s="1072"/>
      <c r="AB41" s="15"/>
      <c r="AC41" s="1072"/>
    </row>
    <row r="42" spans="1:29" ht="12" customHeight="1">
      <c r="A42" s="950"/>
      <c r="B42" s="1056"/>
      <c r="C42" s="1064" t="s">
        <v>89</v>
      </c>
      <c r="D42" s="1065"/>
      <c r="E42" s="1096">
        <v>6.9500000000000006E-2</v>
      </c>
      <c r="F42" s="1067"/>
      <c r="G42" s="1096">
        <v>6.9500000000000006E-2</v>
      </c>
      <c r="H42" s="1067"/>
      <c r="I42" s="1097">
        <v>7.0300000000000001E-2</v>
      </c>
      <c r="J42" s="1067">
        <v>1.1510791366906359E-2</v>
      </c>
      <c r="K42" s="1097">
        <v>7.1400000000000005E-2</v>
      </c>
      <c r="L42" s="1069">
        <f>K42/I42-1</f>
        <v>1.5647226173542084E-2</v>
      </c>
      <c r="M42" s="1097">
        <v>7.3400000000000007E-2</v>
      </c>
      <c r="N42" s="1069">
        <f>M42/K42-1</f>
        <v>2.801120448179284E-2</v>
      </c>
      <c r="O42" s="1096">
        <v>7.3400000000000007E-2</v>
      </c>
      <c r="P42" s="1069"/>
      <c r="Q42" s="1110">
        <v>7.3400000000000007E-2</v>
      </c>
      <c r="R42" s="1069"/>
      <c r="S42" s="1096">
        <v>7.3400000000000007E-2</v>
      </c>
      <c r="T42" s="1069"/>
      <c r="U42" s="1097">
        <f>0.0915/1.21</f>
        <v>7.5619834710743808E-2</v>
      </c>
      <c r="V42" s="1069">
        <f>U42/S42-1</f>
        <v>3.0242979710406015E-2</v>
      </c>
      <c r="W42" s="1096">
        <f>0.0915/1.21</f>
        <v>7.5619834710743808E-2</v>
      </c>
      <c r="X42" s="1070"/>
      <c r="Y42" s="1071"/>
      <c r="Z42" s="15"/>
      <c r="AA42" s="1072"/>
      <c r="AB42" s="15"/>
      <c r="AC42" s="1072"/>
    </row>
    <row r="43" spans="1:29" ht="12" customHeight="1">
      <c r="A43" s="950"/>
      <c r="B43" s="1056"/>
      <c r="C43" s="1064" t="s">
        <v>90</v>
      </c>
      <c r="D43" s="1065"/>
      <c r="E43" s="1096">
        <v>6.2600000000000003E-2</v>
      </c>
      <c r="F43" s="1067"/>
      <c r="G43" s="1096">
        <v>6.2600000000000003E-2</v>
      </c>
      <c r="H43" s="1067"/>
      <c r="I43" s="1097">
        <v>6.3299999999999995E-2</v>
      </c>
      <c r="J43" s="1067">
        <v>1.1182108626198062E-2</v>
      </c>
      <c r="K43" s="1097">
        <v>6.4299999999999996E-2</v>
      </c>
      <c r="L43" s="1069">
        <f>K43/I43-1</f>
        <v>1.579778830963674E-2</v>
      </c>
      <c r="M43" s="1097">
        <v>6.6100000000000006E-2</v>
      </c>
      <c r="N43" s="1069">
        <f>M43/K43-1</f>
        <v>2.7993779160186749E-2</v>
      </c>
      <c r="O43" s="1096">
        <v>6.6100000000000006E-2</v>
      </c>
      <c r="P43" s="1069"/>
      <c r="Q43" s="1110">
        <v>6.6100000000000006E-2</v>
      </c>
      <c r="R43" s="1069"/>
      <c r="S43" s="1096">
        <v>6.6100000000000006E-2</v>
      </c>
      <c r="T43" s="1069"/>
      <c r="U43" s="1097">
        <f>0.0915/1.21</f>
        <v>7.5619834710743808E-2</v>
      </c>
      <c r="V43" s="1069">
        <f>U43/S43-1</f>
        <v>0.14402170515497437</v>
      </c>
      <c r="W43" s="1096">
        <f>0.0915/1.21</f>
        <v>7.5619834710743808E-2</v>
      </c>
      <c r="X43" s="1070"/>
      <c r="Y43" s="1071"/>
      <c r="Z43" s="15"/>
      <c r="AA43" s="1072"/>
      <c r="AB43" s="15"/>
      <c r="AC43" s="1072"/>
    </row>
    <row r="44" spans="1:29" ht="12" customHeight="1">
      <c r="A44" s="950"/>
      <c r="B44" s="1046"/>
      <c r="C44" s="1064"/>
      <c r="D44" s="1064"/>
      <c r="E44" s="1073"/>
      <c r="F44" s="1073"/>
      <c r="G44" s="1073"/>
      <c r="H44" s="1073"/>
      <c r="I44" s="1073"/>
      <c r="J44" s="1085"/>
      <c r="K44" s="1085"/>
      <c r="L44" s="1085"/>
      <c r="M44" s="1085"/>
      <c r="N44" s="1085"/>
      <c r="O44" s="1085"/>
      <c r="P44" s="1085"/>
      <c r="Q44" s="1111"/>
      <c r="R44" s="1085"/>
      <c r="S44" s="1112"/>
      <c r="T44" s="1085"/>
      <c r="U44" s="1073"/>
      <c r="V44" s="1085"/>
      <c r="W44" s="1073"/>
      <c r="X44" s="1086"/>
      <c r="Y44" s="1086"/>
      <c r="Z44" s="15"/>
      <c r="AA44" s="1087"/>
      <c r="AB44" s="15"/>
      <c r="AC44" s="1087"/>
    </row>
    <row r="45" spans="1:29" ht="12" customHeight="1">
      <c r="A45" s="950"/>
      <c r="B45" s="1046"/>
      <c r="C45" s="1057" t="s">
        <v>91</v>
      </c>
      <c r="D45" s="1057"/>
      <c r="E45" s="1088"/>
      <c r="F45" s="1088"/>
      <c r="G45" s="1088" t="s">
        <v>66</v>
      </c>
      <c r="H45" s="1088"/>
      <c r="I45" s="1088" t="s">
        <v>92</v>
      </c>
      <c r="J45" s="1106"/>
      <c r="K45" s="1089" t="s">
        <v>65</v>
      </c>
      <c r="L45" s="1106"/>
      <c r="M45" s="1089" t="s">
        <v>66</v>
      </c>
      <c r="N45" s="1106"/>
      <c r="O45" s="1089" t="s">
        <v>92</v>
      </c>
      <c r="P45" s="1106"/>
      <c r="Q45" s="1061" t="s">
        <v>81</v>
      </c>
      <c r="R45" s="1106"/>
      <c r="S45" s="1061" t="s">
        <v>66</v>
      </c>
      <c r="T45" s="1106"/>
      <c r="U45" s="1088" t="s">
        <v>66</v>
      </c>
      <c r="V45" s="1106"/>
      <c r="W45" s="1088" t="s">
        <v>66</v>
      </c>
      <c r="X45" s="1113"/>
      <c r="Y45" s="1113"/>
      <c r="Z45" s="15"/>
      <c r="AA45" s="1114"/>
      <c r="AB45" s="15"/>
      <c r="AC45" s="1114"/>
    </row>
    <row r="46" spans="1:29" ht="12" customHeight="1">
      <c r="A46" s="950"/>
      <c r="B46" s="1046"/>
      <c r="C46" s="1064" t="s">
        <v>93</v>
      </c>
      <c r="D46" s="1065"/>
      <c r="E46" s="1066">
        <v>1.91</v>
      </c>
      <c r="F46" s="1115"/>
      <c r="G46" s="1068">
        <v>0.74</v>
      </c>
      <c r="H46" s="1067">
        <f>G46/E46-1</f>
        <v>-0.61256544502617793</v>
      </c>
      <c r="I46" s="1068">
        <v>0.37</v>
      </c>
      <c r="J46" s="1067">
        <f>I46/G46-1</f>
        <v>-0.5</v>
      </c>
      <c r="K46" s="1068">
        <v>0.19</v>
      </c>
      <c r="L46" s="1116">
        <f>K46/I46-1</f>
        <v>-0.48648648648648651</v>
      </c>
      <c r="M46" s="1068">
        <v>0.1</v>
      </c>
      <c r="N46" s="1069">
        <f>M46/K46-1</f>
        <v>-0.47368421052631582</v>
      </c>
      <c r="O46" s="1066">
        <v>0.1</v>
      </c>
      <c r="P46" s="1116"/>
      <c r="Q46" s="1098">
        <v>0.11</v>
      </c>
      <c r="R46" s="1069">
        <f>Q46/O46-1</f>
        <v>9.9999999999999867E-2</v>
      </c>
      <c r="S46" s="1110">
        <v>0.11</v>
      </c>
      <c r="T46" s="1069"/>
      <c r="U46" s="1068">
        <v>0.12</v>
      </c>
      <c r="V46" s="1069">
        <f>U46/S46-1</f>
        <v>9.0909090909090828E-2</v>
      </c>
      <c r="W46" s="1066">
        <v>0.12</v>
      </c>
      <c r="X46" s="1070"/>
      <c r="Y46" s="1071"/>
      <c r="Z46" s="15"/>
      <c r="AA46" s="1072"/>
      <c r="AB46" s="15"/>
      <c r="AC46" s="1072"/>
    </row>
    <row r="47" spans="1:29" ht="12" customHeight="1">
      <c r="A47" s="950"/>
      <c r="B47" s="1046"/>
      <c r="C47" s="1064" t="s">
        <v>94</v>
      </c>
      <c r="D47" s="1065"/>
      <c r="E47" s="1066">
        <v>9.59</v>
      </c>
      <c r="F47" s="1115"/>
      <c r="G47" s="1068">
        <v>8.35</v>
      </c>
      <c r="H47" s="1067">
        <f>G47/E47-1</f>
        <v>-0.12930135557872791</v>
      </c>
      <c r="I47" s="1068">
        <v>8</v>
      </c>
      <c r="J47" s="1067">
        <f>I47/G47-1</f>
        <v>-4.1916167664670656E-2</v>
      </c>
      <c r="K47" s="1068">
        <v>7.83</v>
      </c>
      <c r="L47" s="1116">
        <f>K47/I47-1</f>
        <v>-2.1249999999999991E-2</v>
      </c>
      <c r="M47" s="1068">
        <v>6.52</v>
      </c>
      <c r="N47" s="1069">
        <f>M47/K47-1</f>
        <v>-0.16730523627075355</v>
      </c>
      <c r="O47" s="1066">
        <v>6.52</v>
      </c>
      <c r="P47" s="1069"/>
      <c r="Q47" s="1117">
        <v>6.54</v>
      </c>
      <c r="R47" s="1069">
        <f>Q47/O47-1</f>
        <v>3.0674846625766694E-3</v>
      </c>
      <c r="S47" s="1117">
        <v>6.69</v>
      </c>
      <c r="T47" s="1069">
        <f>S47/Q47-1</f>
        <v>2.2935779816513735E-2</v>
      </c>
      <c r="U47" s="1068">
        <v>6.86</v>
      </c>
      <c r="V47" s="1069">
        <f>U47/S47-1</f>
        <v>2.5411061285500747E-2</v>
      </c>
      <c r="W47" s="1068">
        <v>7.03</v>
      </c>
      <c r="X47" s="1070">
        <f>W47/U47-1</f>
        <v>2.4781341107871668E-2</v>
      </c>
      <c r="Y47" s="1071"/>
      <c r="Z47" s="15"/>
      <c r="AA47" s="1072"/>
      <c r="AB47" s="15"/>
      <c r="AC47" s="1072"/>
    </row>
    <row r="48" spans="1:29" ht="12" customHeight="1">
      <c r="A48" s="950"/>
      <c r="B48" s="1063"/>
      <c r="C48" s="1094"/>
      <c r="D48" s="1094"/>
      <c r="E48" s="1118"/>
      <c r="F48" s="1118"/>
      <c r="G48" s="1118"/>
      <c r="H48" s="1118"/>
      <c r="I48" s="1118"/>
      <c r="J48" s="1119"/>
      <c r="K48" s="1119"/>
      <c r="L48" s="1119"/>
      <c r="M48" s="1119"/>
      <c r="N48" s="1119"/>
      <c r="O48" s="1119"/>
      <c r="P48" s="1119"/>
      <c r="Q48" s="1099"/>
      <c r="R48" s="1119"/>
      <c r="S48" s="1099"/>
      <c r="T48" s="1119"/>
      <c r="U48" s="1073"/>
      <c r="V48" s="1119"/>
      <c r="W48" s="1073"/>
      <c r="X48" s="1119"/>
      <c r="Y48" s="1119"/>
      <c r="Z48" s="15"/>
      <c r="AA48" s="1120"/>
      <c r="AB48" s="15"/>
      <c r="AC48" s="1120"/>
    </row>
    <row r="49" spans="1:29" ht="12" customHeight="1">
      <c r="A49" s="950"/>
      <c r="B49" s="1046"/>
      <c r="C49" s="1057" t="s">
        <v>95</v>
      </c>
      <c r="D49" s="1057"/>
      <c r="E49" s="1121"/>
      <c r="F49" s="1122"/>
      <c r="G49" s="1121"/>
      <c r="H49" s="1122"/>
      <c r="I49" s="1121"/>
      <c r="J49" s="1123"/>
      <c r="K49" s="1123"/>
      <c r="L49" s="1123"/>
      <c r="M49" s="1089" t="s">
        <v>66</v>
      </c>
      <c r="N49" s="1123"/>
      <c r="O49" s="1088" t="s">
        <v>92</v>
      </c>
      <c r="P49" s="1123"/>
      <c r="Q49" s="1061" t="s">
        <v>81</v>
      </c>
      <c r="R49" s="1123"/>
      <c r="S49" s="1061" t="s">
        <v>328</v>
      </c>
      <c r="T49" s="1123"/>
      <c r="U49" s="1121" t="s">
        <v>92</v>
      </c>
      <c r="V49" s="1123"/>
      <c r="W49" s="1121" t="s">
        <v>66</v>
      </c>
      <c r="X49" s="1123"/>
      <c r="Y49" s="1123"/>
      <c r="Z49" s="15"/>
      <c r="AA49" s="1124"/>
      <c r="AB49" s="15"/>
      <c r="AC49" s="1124"/>
    </row>
    <row r="50" spans="1:29" ht="12" customHeight="1">
      <c r="A50" s="950"/>
      <c r="B50" s="1056"/>
      <c r="C50" s="1064" t="s">
        <v>96</v>
      </c>
      <c r="D50" s="1065"/>
      <c r="E50" s="1125">
        <v>8.9999999999999993E-3</v>
      </c>
      <c r="F50" s="1067"/>
      <c r="G50" s="1125">
        <v>8.9999999999999993E-3</v>
      </c>
      <c r="H50" s="1067"/>
      <c r="I50" s="1125">
        <v>8.9999999999999993E-3</v>
      </c>
      <c r="J50" s="1067"/>
      <c r="K50" s="1125">
        <v>8.9999999999999993E-3</v>
      </c>
      <c r="L50" s="1069"/>
      <c r="M50" s="1097">
        <v>6.8999999999999999E-3</v>
      </c>
      <c r="N50" s="1067">
        <f>M50/K50-1</f>
        <v>-0.23333333333333328</v>
      </c>
      <c r="O50" s="1097">
        <v>7.1000000000000004E-3</v>
      </c>
      <c r="P50" s="1069">
        <f>O50/M50-1</f>
        <v>2.898550724637694E-2</v>
      </c>
      <c r="Q50" s="1098">
        <v>7.1999999999999998E-3</v>
      </c>
      <c r="R50" s="1069">
        <f>Q50/O50-1</f>
        <v>1.4084507042253502E-2</v>
      </c>
      <c r="S50" s="1098">
        <v>3.7000000000000002E-3</v>
      </c>
      <c r="T50" s="1069">
        <f>S50/Q50-1</f>
        <v>-0.48611111111111105</v>
      </c>
      <c r="U50" s="1126">
        <v>3.0200000000000001E-3</v>
      </c>
      <c r="V50" s="1069">
        <f>U50/S50-1</f>
        <v>-0.18378378378378379</v>
      </c>
      <c r="W50" s="1127">
        <v>3.0200000000000001E-3</v>
      </c>
      <c r="X50" s="1070"/>
      <c r="Y50" s="1071"/>
      <c r="Z50" s="15"/>
      <c r="AA50" s="1072"/>
      <c r="AB50" s="15"/>
      <c r="AC50" s="1072"/>
    </row>
    <row r="51" spans="1:29" ht="12" customHeight="1">
      <c r="A51" s="950"/>
      <c r="B51" s="1063"/>
      <c r="C51" s="1094"/>
      <c r="D51" s="1094"/>
      <c r="E51" s="1088"/>
      <c r="F51" s="1088"/>
      <c r="G51" s="1088"/>
      <c r="H51" s="1088"/>
      <c r="I51" s="1088"/>
      <c r="J51" s="1089"/>
      <c r="K51" s="1089"/>
      <c r="L51" s="1089"/>
      <c r="M51" s="1128" t="s">
        <v>66</v>
      </c>
      <c r="N51" s="1089"/>
      <c r="O51" s="1129" t="s">
        <v>92</v>
      </c>
      <c r="P51" s="1089"/>
      <c r="Q51" s="1130" t="s">
        <v>81</v>
      </c>
      <c r="R51" s="1089"/>
      <c r="S51" s="1130" t="s">
        <v>81</v>
      </c>
      <c r="T51" s="1089"/>
      <c r="U51" s="1088"/>
      <c r="V51" s="1089"/>
      <c r="W51" s="1088" t="s">
        <v>66</v>
      </c>
      <c r="X51" s="1089"/>
      <c r="Y51" s="1089"/>
      <c r="Z51" s="15"/>
      <c r="AA51" s="1101"/>
      <c r="AB51" s="15"/>
      <c r="AC51" s="1101"/>
    </row>
    <row r="52" spans="1:29" ht="12" customHeight="1">
      <c r="A52" s="950"/>
      <c r="B52" s="1063"/>
      <c r="C52" s="1064" t="s">
        <v>97</v>
      </c>
      <c r="D52" s="1065"/>
      <c r="E52" s="1125">
        <v>1.06E-2</v>
      </c>
      <c r="F52" s="1067"/>
      <c r="G52" s="1125">
        <v>1.06E-2</v>
      </c>
      <c r="H52" s="1067"/>
      <c r="I52" s="1125">
        <v>1.06E-2</v>
      </c>
      <c r="J52" s="1067"/>
      <c r="K52" s="1125">
        <v>1.06E-2</v>
      </c>
      <c r="L52" s="1069"/>
      <c r="M52" s="1131">
        <v>7.0000000000000001E-3</v>
      </c>
      <c r="N52" s="1069">
        <f>M52/K52-1</f>
        <v>-0.339622641509434</v>
      </c>
      <c r="O52" s="1097">
        <v>7.1000000000000004E-3</v>
      </c>
      <c r="P52" s="1069">
        <v>2.801120448179284E-2</v>
      </c>
      <c r="Q52" s="1098">
        <v>7.4000000000000003E-3</v>
      </c>
      <c r="R52" s="1069">
        <f>Q52/O52-1</f>
        <v>4.2253521126760507E-2</v>
      </c>
      <c r="S52" s="1098">
        <v>7.5700000000000003E-3</v>
      </c>
      <c r="T52" s="1069">
        <f>S52/Q52-1</f>
        <v>2.2972972972973071E-2</v>
      </c>
      <c r="U52" s="1127">
        <v>7.5700000000000003E-3</v>
      </c>
      <c r="V52" s="1069"/>
      <c r="W52" s="1126">
        <v>7.9500000000000005E-3</v>
      </c>
      <c r="X52" s="1070">
        <f>W52/U52-1</f>
        <v>5.0198150594451763E-2</v>
      </c>
      <c r="Y52" s="1071"/>
      <c r="Z52" s="15"/>
      <c r="AA52" s="1072"/>
      <c r="AB52" s="1031"/>
      <c r="AC52" s="1072"/>
    </row>
    <row r="53" spans="1:29" ht="12" customHeight="1">
      <c r="A53" s="950"/>
      <c r="B53" s="1063"/>
      <c r="C53" s="1064"/>
      <c r="D53" s="1064"/>
      <c r="E53" s="1132"/>
      <c r="F53" s="1132"/>
      <c r="G53" s="1132"/>
      <c r="H53" s="1132"/>
      <c r="I53" s="1132"/>
      <c r="J53" s="1071"/>
      <c r="K53" s="1071"/>
      <c r="L53" s="1071"/>
      <c r="M53" s="1071"/>
      <c r="N53" s="1071"/>
      <c r="O53" s="1071"/>
      <c r="P53" s="1071"/>
      <c r="Q53" s="1133"/>
      <c r="R53" s="1071"/>
      <c r="S53" s="1134"/>
      <c r="T53" s="1071"/>
      <c r="U53" s="1132"/>
      <c r="V53" s="1071"/>
      <c r="W53" s="1132"/>
      <c r="X53" s="1071"/>
      <c r="Y53" s="1071"/>
      <c r="Z53" s="15"/>
      <c r="AA53" s="1072"/>
      <c r="AB53" s="1031"/>
      <c r="AC53" s="1072"/>
    </row>
    <row r="54" spans="1:29" s="273" customFormat="1" ht="9" customHeight="1">
      <c r="A54" s="950"/>
      <c r="B54" s="950"/>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15"/>
      <c r="AA54" s="950"/>
      <c r="AB54" s="1031"/>
      <c r="AC54" s="950"/>
    </row>
    <row r="55" spans="1:29">
      <c r="Z55" s="1031"/>
      <c r="AB55" s="1031"/>
    </row>
    <row r="56" spans="1:29">
      <c r="Z56" s="1031"/>
      <c r="AB56" s="1031"/>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4" orientation="landscape" r:id="rId1"/>
  <headerFooter alignWithMargins="0">
    <oddHeader>&amp;CKPN Investor Relations</oddHeader>
    <oddFooter>&amp;L&amp;8
Q1 2014 &amp;C&amp;8&amp;A&amp;R&amp;8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180"/>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59.140625" style="34" customWidth="1"/>
    <col min="4" max="8" width="8.7109375" style="34" customWidth="1"/>
    <col min="9" max="9" width="1.7109375" style="156" customWidth="1"/>
    <col min="10" max="10" width="8.7109375" style="196" customWidth="1"/>
    <col min="11" max="12" width="1.7109375" style="34" customWidth="1"/>
    <col min="13" max="16384" width="9.140625" style="34"/>
  </cols>
  <sheetData>
    <row r="1" spans="1:24" ht="9" customHeight="1">
      <c r="A1" s="15"/>
      <c r="B1" s="15"/>
      <c r="C1" s="15"/>
      <c r="D1" s="15"/>
      <c r="E1" s="15"/>
      <c r="F1" s="15"/>
      <c r="G1" s="15"/>
      <c r="H1" s="15"/>
      <c r="I1" s="15"/>
      <c r="J1" s="15"/>
      <c r="K1" s="15"/>
      <c r="L1" s="15"/>
    </row>
    <row r="2" spans="1:24" ht="12.75">
      <c r="A2" s="15"/>
      <c r="B2" s="35"/>
      <c r="C2" s="36" t="s">
        <v>0</v>
      </c>
      <c r="D2" s="35" t="s">
        <v>517</v>
      </c>
      <c r="E2" s="35" t="s">
        <v>497</v>
      </c>
      <c r="F2" s="37" t="s">
        <v>409</v>
      </c>
      <c r="G2" s="35" t="s">
        <v>393</v>
      </c>
      <c r="H2" s="35" t="s">
        <v>343</v>
      </c>
      <c r="I2" s="35"/>
      <c r="J2" s="38" t="s">
        <v>316</v>
      </c>
      <c r="K2" s="39"/>
      <c r="L2" s="15"/>
    </row>
    <row r="3" spans="1:24" ht="14.25">
      <c r="A3" s="15"/>
      <c r="B3" s="40"/>
      <c r="C3" s="41" t="s">
        <v>454</v>
      </c>
      <c r="D3" s="35"/>
      <c r="E3" s="42"/>
      <c r="F3" s="43"/>
      <c r="G3" s="35"/>
      <c r="H3" s="35"/>
      <c r="I3" s="43"/>
      <c r="J3" s="44" t="s">
        <v>518</v>
      </c>
      <c r="K3" s="45"/>
      <c r="L3" s="15"/>
    </row>
    <row r="4" spans="1:24" ht="12.75">
      <c r="A4" s="15"/>
      <c r="B4" s="46"/>
      <c r="C4" s="47"/>
      <c r="D4" s="45"/>
      <c r="E4" s="47"/>
      <c r="F4" s="48"/>
      <c r="G4" s="45"/>
      <c r="H4" s="45"/>
      <c r="I4" s="43"/>
      <c r="J4" s="49"/>
      <c r="K4" s="45"/>
      <c r="L4" s="15"/>
    </row>
    <row r="5" spans="1:24" s="56" customFormat="1" ht="14.25">
      <c r="A5" s="15"/>
      <c r="B5" s="42"/>
      <c r="C5" s="42" t="s">
        <v>625</v>
      </c>
      <c r="D5" s="50">
        <v>1996</v>
      </c>
      <c r="E5" s="51">
        <v>2061</v>
      </c>
      <c r="F5" s="51">
        <v>2080</v>
      </c>
      <c r="G5" s="51">
        <v>2156</v>
      </c>
      <c r="H5" s="52">
        <v>2175</v>
      </c>
      <c r="I5" s="53"/>
      <c r="J5" s="54">
        <f>+IFERROR(IF(D5*H5&lt;0,"n.m.",IF(D5/H5-1&gt;100%,"&gt;100%",D5/H5-1)),"n.m.")</f>
        <v>-8.2298850574712645E-2</v>
      </c>
      <c r="K5" s="55"/>
      <c r="L5" s="15"/>
    </row>
    <row r="6" spans="1:24" s="65" customFormat="1" ht="13.5">
      <c r="A6" s="57"/>
      <c r="B6" s="58"/>
      <c r="C6" s="58" t="s">
        <v>602</v>
      </c>
      <c r="D6" s="59">
        <v>1989</v>
      </c>
      <c r="E6" s="60">
        <v>2068</v>
      </c>
      <c r="F6" s="60">
        <v>2080</v>
      </c>
      <c r="G6" s="60">
        <v>2139</v>
      </c>
      <c r="H6" s="61">
        <v>2155</v>
      </c>
      <c r="I6" s="62"/>
      <c r="J6" s="63">
        <f t="shared" ref="J6:J48" si="0">+IFERROR(IF(D6*H6&lt;0,"n.m.",IF(D6/H6-1&gt;100%,"&gt;100%",D6/H6-1)),"n.m.")</f>
        <v>-7.7030162412992986E-2</v>
      </c>
      <c r="K6" s="64"/>
      <c r="L6" s="57"/>
    </row>
    <row r="7" spans="1:24" ht="12.75">
      <c r="A7" s="15"/>
      <c r="B7" s="66"/>
      <c r="C7" s="66"/>
      <c r="D7" s="67"/>
      <c r="E7" s="68"/>
      <c r="F7" s="69"/>
      <c r="G7" s="69"/>
      <c r="H7" s="70"/>
      <c r="I7" s="71"/>
      <c r="J7" s="72"/>
      <c r="K7" s="73"/>
      <c r="L7" s="15"/>
    </row>
    <row r="8" spans="1:24" ht="12.75">
      <c r="A8" s="15"/>
      <c r="B8" s="74"/>
      <c r="C8" s="75" t="s">
        <v>241</v>
      </c>
      <c r="D8" s="76">
        <v>322</v>
      </c>
      <c r="E8" s="68">
        <v>301</v>
      </c>
      <c r="F8" s="77">
        <v>307</v>
      </c>
      <c r="G8" s="77">
        <v>324</v>
      </c>
      <c r="H8" s="78">
        <v>365</v>
      </c>
      <c r="I8" s="71"/>
      <c r="J8" s="72">
        <f t="shared" si="0"/>
        <v>-0.11780821917808215</v>
      </c>
      <c r="K8" s="73"/>
      <c r="L8" s="15"/>
      <c r="M8" s="79"/>
      <c r="N8" s="80"/>
      <c r="O8" s="81"/>
      <c r="X8" s="81"/>
    </row>
    <row r="9" spans="1:24" ht="12.75">
      <c r="A9" s="15"/>
      <c r="B9" s="74"/>
      <c r="C9" s="75" t="s">
        <v>198</v>
      </c>
      <c r="D9" s="76">
        <v>175</v>
      </c>
      <c r="E9" s="68">
        <v>186</v>
      </c>
      <c r="F9" s="77">
        <v>146</v>
      </c>
      <c r="G9" s="77">
        <v>130</v>
      </c>
      <c r="H9" s="78">
        <v>112</v>
      </c>
      <c r="I9" s="71"/>
      <c r="J9" s="72">
        <f t="shared" si="0"/>
        <v>0.5625</v>
      </c>
      <c r="K9" s="73"/>
      <c r="L9" s="15"/>
      <c r="M9" s="79"/>
      <c r="N9" s="80"/>
      <c r="O9" s="81"/>
      <c r="X9" s="81"/>
    </row>
    <row r="10" spans="1:24" ht="12.75">
      <c r="A10" s="15"/>
      <c r="B10" s="74"/>
      <c r="C10" s="75" t="s">
        <v>2</v>
      </c>
      <c r="D10" s="76">
        <v>811</v>
      </c>
      <c r="E10" s="68">
        <v>797</v>
      </c>
      <c r="F10" s="77">
        <v>782</v>
      </c>
      <c r="G10" s="77">
        <v>812</v>
      </c>
      <c r="H10" s="78">
        <v>796</v>
      </c>
      <c r="I10" s="71"/>
      <c r="J10" s="72">
        <f t="shared" si="0"/>
        <v>1.8844221105527748E-2</v>
      </c>
      <c r="K10" s="73"/>
      <c r="L10" s="15"/>
      <c r="M10" s="79"/>
      <c r="N10" s="80"/>
      <c r="O10" s="81"/>
      <c r="X10" s="81"/>
    </row>
    <row r="11" spans="1:24" ht="12.75">
      <c r="A11" s="15"/>
      <c r="B11" s="74"/>
      <c r="C11" s="75" t="s">
        <v>3</v>
      </c>
      <c r="D11" s="76">
        <v>-20</v>
      </c>
      <c r="E11" s="68">
        <v>-20</v>
      </c>
      <c r="F11" s="77">
        <v>-17</v>
      </c>
      <c r="G11" s="77">
        <v>-20</v>
      </c>
      <c r="H11" s="78">
        <v>-21</v>
      </c>
      <c r="I11" s="71"/>
      <c r="J11" s="72">
        <f t="shared" si="0"/>
        <v>-4.7619047619047672E-2</v>
      </c>
      <c r="K11" s="73"/>
      <c r="L11" s="15"/>
      <c r="M11" s="79"/>
      <c r="N11" s="80"/>
      <c r="O11" s="81"/>
      <c r="X11" s="81"/>
    </row>
    <row r="12" spans="1:24" ht="12.75">
      <c r="A12" s="15"/>
      <c r="B12" s="74"/>
      <c r="C12" s="75" t="s">
        <v>4</v>
      </c>
      <c r="D12" s="76">
        <v>84</v>
      </c>
      <c r="E12" s="68">
        <v>216</v>
      </c>
      <c r="F12" s="77">
        <v>119</v>
      </c>
      <c r="G12" s="77">
        <v>151</v>
      </c>
      <c r="H12" s="78">
        <v>123</v>
      </c>
      <c r="I12" s="71"/>
      <c r="J12" s="72">
        <f t="shared" si="0"/>
        <v>-0.31707317073170727</v>
      </c>
      <c r="K12" s="73"/>
      <c r="L12" s="15"/>
      <c r="M12" s="79"/>
      <c r="N12" s="80"/>
      <c r="O12" s="81"/>
      <c r="X12" s="81"/>
    </row>
    <row r="13" spans="1:24" ht="12.75">
      <c r="A13" s="15"/>
      <c r="B13" s="74"/>
      <c r="C13" s="82" t="s">
        <v>508</v>
      </c>
      <c r="D13" s="83">
        <f t="shared" ref="D13" si="1">+D8+D9+D10+D11+D12</f>
        <v>1372</v>
      </c>
      <c r="E13" s="84">
        <f>+E8+E9+E10+E11+E12</f>
        <v>1480</v>
      </c>
      <c r="F13" s="84">
        <f t="shared" ref="F13:H13" si="2">+F8+F9+F10+F11+F12</f>
        <v>1337</v>
      </c>
      <c r="G13" s="84">
        <f t="shared" si="2"/>
        <v>1397</v>
      </c>
      <c r="H13" s="85">
        <f t="shared" si="2"/>
        <v>1375</v>
      </c>
      <c r="I13" s="71"/>
      <c r="J13" s="72">
        <f t="shared" si="0"/>
        <v>-2.1818181818181737E-3</v>
      </c>
      <c r="K13" s="73"/>
      <c r="L13" s="15"/>
      <c r="M13" s="79"/>
      <c r="N13" s="80"/>
      <c r="O13" s="81"/>
      <c r="X13" s="81"/>
    </row>
    <row r="14" spans="1:24" ht="12.75">
      <c r="A14" s="15"/>
      <c r="B14" s="74"/>
      <c r="C14" s="82"/>
      <c r="D14" s="83"/>
      <c r="E14" s="84"/>
      <c r="F14" s="84"/>
      <c r="G14" s="84"/>
      <c r="H14" s="85"/>
      <c r="I14" s="71"/>
      <c r="J14" s="72"/>
      <c r="K14" s="73"/>
      <c r="L14" s="15"/>
      <c r="M14" s="79"/>
      <c r="N14" s="80"/>
      <c r="O14" s="81"/>
      <c r="X14" s="81"/>
    </row>
    <row r="15" spans="1:24" ht="12.75">
      <c r="A15" s="15"/>
      <c r="B15" s="74"/>
      <c r="C15" s="82" t="s">
        <v>35</v>
      </c>
      <c r="D15" s="83">
        <f t="shared" ref="D15" si="3">+D5-D13</f>
        <v>624</v>
      </c>
      <c r="E15" s="84">
        <f>+E5-E13</f>
        <v>581</v>
      </c>
      <c r="F15" s="84">
        <f t="shared" ref="F15:H15" si="4">+F5-F13</f>
        <v>743</v>
      </c>
      <c r="G15" s="84">
        <f t="shared" si="4"/>
        <v>759</v>
      </c>
      <c r="H15" s="85">
        <f t="shared" si="4"/>
        <v>800</v>
      </c>
      <c r="I15" s="71"/>
      <c r="J15" s="54">
        <f t="shared" si="0"/>
        <v>-0.21999999999999997</v>
      </c>
      <c r="K15" s="73"/>
      <c r="L15" s="15"/>
      <c r="M15" s="79"/>
      <c r="N15" s="80"/>
      <c r="O15" s="81"/>
      <c r="X15" s="81"/>
    </row>
    <row r="16" spans="1:24" s="65" customFormat="1" ht="14.25">
      <c r="A16" s="86"/>
      <c r="B16" s="87"/>
      <c r="C16" s="88" t="s">
        <v>603</v>
      </c>
      <c r="D16" s="89">
        <v>621</v>
      </c>
      <c r="E16" s="90">
        <v>690</v>
      </c>
      <c r="F16" s="90">
        <v>762</v>
      </c>
      <c r="G16" s="90">
        <v>785</v>
      </c>
      <c r="H16" s="91">
        <v>785</v>
      </c>
      <c r="I16" s="62"/>
      <c r="J16" s="63">
        <f t="shared" si="0"/>
        <v>-0.20891719745222925</v>
      </c>
      <c r="K16" s="64"/>
      <c r="L16" s="86"/>
      <c r="M16" s="92"/>
      <c r="N16" s="93"/>
      <c r="P16" s="94"/>
      <c r="Q16" s="94"/>
      <c r="R16" s="94"/>
      <c r="X16" s="95"/>
    </row>
    <row r="17" spans="1:24" ht="12.75">
      <c r="A17" s="15"/>
      <c r="B17" s="74"/>
      <c r="C17" s="75"/>
      <c r="D17" s="76"/>
      <c r="E17" s="68"/>
      <c r="F17" s="77"/>
      <c r="G17" s="77"/>
      <c r="H17" s="78"/>
      <c r="I17" s="71"/>
      <c r="J17" s="72"/>
      <c r="K17" s="73"/>
      <c r="L17" s="15"/>
      <c r="M17" s="79"/>
      <c r="N17" s="80"/>
      <c r="O17" s="81"/>
      <c r="X17" s="81"/>
    </row>
    <row r="18" spans="1:24" ht="14.25">
      <c r="A18" s="15"/>
      <c r="B18" s="74"/>
      <c r="C18" s="75" t="s">
        <v>521</v>
      </c>
      <c r="D18" s="76">
        <v>306</v>
      </c>
      <c r="E18" s="68">
        <v>328</v>
      </c>
      <c r="F18" s="77">
        <v>319</v>
      </c>
      <c r="G18" s="77">
        <v>312</v>
      </c>
      <c r="H18" s="78">
        <v>299</v>
      </c>
      <c r="I18" s="71"/>
      <c r="J18" s="72">
        <f t="shared" si="0"/>
        <v>2.3411371237458178E-2</v>
      </c>
      <c r="K18" s="73"/>
      <c r="L18" s="15"/>
      <c r="M18" s="79"/>
      <c r="N18" s="80"/>
      <c r="O18" s="81"/>
      <c r="X18" s="81"/>
    </row>
    <row r="19" spans="1:24" ht="14.25">
      <c r="A19" s="15"/>
      <c r="B19" s="74"/>
      <c r="C19" s="75" t="s">
        <v>522</v>
      </c>
      <c r="D19" s="76">
        <v>139</v>
      </c>
      <c r="E19" s="68">
        <v>155</v>
      </c>
      <c r="F19" s="77">
        <v>143</v>
      </c>
      <c r="G19" s="77">
        <v>155</v>
      </c>
      <c r="H19" s="78">
        <v>146</v>
      </c>
      <c r="I19" s="71"/>
      <c r="J19" s="72">
        <f t="shared" si="0"/>
        <v>-4.7945205479452024E-2</v>
      </c>
      <c r="K19" s="73"/>
      <c r="L19" s="15"/>
      <c r="M19" s="79"/>
      <c r="N19" s="80"/>
      <c r="O19" s="81"/>
      <c r="X19" s="81"/>
    </row>
    <row r="20" spans="1:24" s="56" customFormat="1" ht="12.75">
      <c r="A20" s="15"/>
      <c r="B20" s="42"/>
      <c r="C20" s="42" t="s">
        <v>5</v>
      </c>
      <c r="D20" s="96">
        <f>D8+D9+D10+D11+D12+D18+D19</f>
        <v>1817</v>
      </c>
      <c r="E20" s="97">
        <f>E8+E9+E10+E11+E12+E18+E19</f>
        <v>1963</v>
      </c>
      <c r="F20" s="97">
        <f>F8+F9+F10+F11+F12+F18+F19</f>
        <v>1799</v>
      </c>
      <c r="G20" s="97">
        <f>G8+G9+G10+G11+G12+G18+G19</f>
        <v>1864</v>
      </c>
      <c r="H20" s="98">
        <f>H8+H9+H10+H11+H12+H18+H19</f>
        <v>1820</v>
      </c>
      <c r="I20" s="97"/>
      <c r="J20" s="54">
        <f t="shared" si="0"/>
        <v>-1.6483516483516425E-3</v>
      </c>
      <c r="K20" s="55"/>
      <c r="L20" s="15"/>
      <c r="M20" s="79"/>
      <c r="N20" s="80"/>
      <c r="O20" s="94"/>
      <c r="X20" s="94"/>
    </row>
    <row r="21" spans="1:24" ht="12.75">
      <c r="A21" s="15"/>
      <c r="B21" s="66"/>
      <c r="C21" s="66"/>
      <c r="D21" s="99"/>
      <c r="E21" s="68"/>
      <c r="F21" s="100"/>
      <c r="G21" s="100"/>
      <c r="H21" s="101"/>
      <c r="I21" s="71"/>
      <c r="J21" s="72"/>
      <c r="K21" s="73"/>
      <c r="L21" s="15"/>
      <c r="X21" s="81"/>
    </row>
    <row r="22" spans="1:24" s="56" customFormat="1" ht="12.75">
      <c r="A22" s="15"/>
      <c r="B22" s="42"/>
      <c r="C22" s="42" t="s">
        <v>6</v>
      </c>
      <c r="D22" s="50">
        <f>D5-D20</f>
        <v>179</v>
      </c>
      <c r="E22" s="51">
        <f>E5-E20</f>
        <v>98</v>
      </c>
      <c r="F22" s="51">
        <f>F5-F20</f>
        <v>281</v>
      </c>
      <c r="G22" s="51">
        <f>G5-G20</f>
        <v>292</v>
      </c>
      <c r="H22" s="52">
        <f>H5-H20</f>
        <v>355</v>
      </c>
      <c r="I22" s="53"/>
      <c r="J22" s="54">
        <f t="shared" si="0"/>
        <v>-0.49577464788732395</v>
      </c>
      <c r="K22" s="102"/>
      <c r="L22" s="15"/>
      <c r="X22" s="94"/>
    </row>
    <row r="23" spans="1:24" ht="12.75">
      <c r="A23" s="15"/>
      <c r="B23" s="42"/>
      <c r="C23" s="42"/>
      <c r="D23" s="96"/>
      <c r="E23" s="68"/>
      <c r="F23" s="97"/>
      <c r="G23" s="97"/>
      <c r="H23" s="98"/>
      <c r="I23" s="71"/>
      <c r="J23" s="72"/>
      <c r="K23" s="55"/>
      <c r="L23" s="15"/>
      <c r="X23" s="81"/>
    </row>
    <row r="24" spans="1:24" ht="12.75">
      <c r="A24" s="15"/>
      <c r="B24" s="74"/>
      <c r="C24" s="75" t="s">
        <v>7</v>
      </c>
      <c r="D24" s="76">
        <v>-159</v>
      </c>
      <c r="E24" s="68">
        <v>-243</v>
      </c>
      <c r="F24" s="77">
        <v>-176</v>
      </c>
      <c r="G24" s="77">
        <v>-159</v>
      </c>
      <c r="H24" s="78">
        <v>-179</v>
      </c>
      <c r="I24" s="71"/>
      <c r="J24" s="72">
        <f t="shared" si="0"/>
        <v>-0.11173184357541899</v>
      </c>
      <c r="K24" s="73"/>
      <c r="L24" s="15"/>
      <c r="X24" s="81"/>
    </row>
    <row r="25" spans="1:24" ht="12.75">
      <c r="A25" s="15"/>
      <c r="B25" s="74"/>
      <c r="C25" s="103" t="s">
        <v>8</v>
      </c>
      <c r="D25" s="76">
        <v>-1</v>
      </c>
      <c r="E25" s="68">
        <v>0</v>
      </c>
      <c r="F25" s="77">
        <v>-3</v>
      </c>
      <c r="G25" s="77">
        <v>-1</v>
      </c>
      <c r="H25" s="78">
        <v>-3</v>
      </c>
      <c r="I25" s="71"/>
      <c r="J25" s="72">
        <f t="shared" si="0"/>
        <v>-0.66666666666666674</v>
      </c>
      <c r="K25" s="73"/>
      <c r="L25" s="15"/>
      <c r="X25" s="81"/>
    </row>
    <row r="26" spans="1:24" ht="12.75">
      <c r="A26" s="15"/>
      <c r="B26" s="74"/>
      <c r="C26" s="42"/>
      <c r="D26" s="76"/>
      <c r="E26" s="68"/>
      <c r="F26" s="77"/>
      <c r="G26" s="77"/>
      <c r="H26" s="78"/>
      <c r="I26" s="71"/>
      <c r="J26" s="72"/>
      <c r="K26" s="55"/>
      <c r="L26" s="15"/>
      <c r="X26" s="81"/>
    </row>
    <row r="27" spans="1:24" s="56" customFormat="1" ht="12.75">
      <c r="A27" s="15"/>
      <c r="B27" s="104"/>
      <c r="C27" s="105" t="s">
        <v>9</v>
      </c>
      <c r="D27" s="50">
        <f t="shared" ref="D27" si="5">D22+D24+D25</f>
        <v>19</v>
      </c>
      <c r="E27" s="51">
        <f t="shared" ref="E27:H27" si="6">E22+E24+E25</f>
        <v>-145</v>
      </c>
      <c r="F27" s="51">
        <f t="shared" si="6"/>
        <v>102</v>
      </c>
      <c r="G27" s="51">
        <f t="shared" si="6"/>
        <v>132</v>
      </c>
      <c r="H27" s="52">
        <f t="shared" si="6"/>
        <v>173</v>
      </c>
      <c r="I27" s="53"/>
      <c r="J27" s="54">
        <f t="shared" si="0"/>
        <v>-0.89017341040462428</v>
      </c>
      <c r="K27" s="102"/>
      <c r="L27" s="15"/>
      <c r="X27" s="94"/>
    </row>
    <row r="28" spans="1:24" ht="12.75">
      <c r="A28" s="15"/>
      <c r="B28" s="74"/>
      <c r="C28" s="42"/>
      <c r="D28" s="96"/>
      <c r="E28" s="68"/>
      <c r="F28" s="97"/>
      <c r="G28" s="97"/>
      <c r="H28" s="98"/>
      <c r="I28" s="71"/>
      <c r="J28" s="72"/>
      <c r="K28" s="55"/>
      <c r="L28" s="15"/>
    </row>
    <row r="29" spans="1:24" ht="12.75">
      <c r="A29" s="15"/>
      <c r="B29" s="74"/>
      <c r="C29" s="75" t="s">
        <v>10</v>
      </c>
      <c r="D29" s="76">
        <v>-16</v>
      </c>
      <c r="E29" s="68">
        <v>37</v>
      </c>
      <c r="F29" s="77">
        <v>-15</v>
      </c>
      <c r="G29" s="77">
        <v>30</v>
      </c>
      <c r="H29" s="78">
        <v>-21</v>
      </c>
      <c r="I29" s="71"/>
      <c r="J29" s="72">
        <f t="shared" si="0"/>
        <v>-0.23809523809523814</v>
      </c>
      <c r="K29" s="73"/>
      <c r="L29" s="15"/>
    </row>
    <row r="30" spans="1:24" ht="12.75">
      <c r="A30" s="15"/>
      <c r="B30" s="66"/>
      <c r="C30" s="82"/>
      <c r="D30" s="76"/>
      <c r="E30" s="68"/>
      <c r="F30" s="77"/>
      <c r="G30" s="77"/>
      <c r="H30" s="78"/>
      <c r="I30" s="71"/>
      <c r="J30" s="72"/>
      <c r="K30" s="73"/>
      <c r="L30" s="15"/>
    </row>
    <row r="31" spans="1:24" s="56" customFormat="1" ht="12.75">
      <c r="A31" s="15"/>
      <c r="B31" s="42"/>
      <c r="C31" s="42" t="s">
        <v>412</v>
      </c>
      <c r="D31" s="50">
        <f t="shared" ref="D31" si="7">D27+D29</f>
        <v>3</v>
      </c>
      <c r="E31" s="51">
        <f t="shared" ref="E31:H31" si="8">E27+E29</f>
        <v>-108</v>
      </c>
      <c r="F31" s="51">
        <f t="shared" si="8"/>
        <v>87</v>
      </c>
      <c r="G31" s="51">
        <f t="shared" si="8"/>
        <v>162</v>
      </c>
      <c r="H31" s="52">
        <f t="shared" si="8"/>
        <v>152</v>
      </c>
      <c r="I31" s="53"/>
      <c r="J31" s="54">
        <f t="shared" si="0"/>
        <v>-0.98026315789473684</v>
      </c>
      <c r="K31" s="102"/>
      <c r="L31" s="15"/>
    </row>
    <row r="32" spans="1:24" s="56" customFormat="1" ht="12.75">
      <c r="A32" s="15"/>
      <c r="B32" s="42"/>
      <c r="C32" s="42"/>
      <c r="D32" s="50"/>
      <c r="E32" s="84"/>
      <c r="F32" s="51"/>
      <c r="G32" s="51"/>
      <c r="H32" s="52"/>
      <c r="I32" s="53"/>
      <c r="J32" s="72"/>
      <c r="K32" s="102"/>
      <c r="L32" s="15"/>
    </row>
    <row r="33" spans="1:17" s="114" customFormat="1" ht="14.25">
      <c r="A33" s="15"/>
      <c r="B33" s="106"/>
      <c r="C33" s="106" t="s">
        <v>551</v>
      </c>
      <c r="D33" s="107">
        <v>13</v>
      </c>
      <c r="E33" s="108">
        <v>-114</v>
      </c>
      <c r="F33" s="109">
        <v>-328</v>
      </c>
      <c r="G33" s="109">
        <v>-54</v>
      </c>
      <c r="H33" s="110">
        <v>-12</v>
      </c>
      <c r="I33" s="111"/>
      <c r="J33" s="112" t="str">
        <f t="shared" si="0"/>
        <v>n.m.</v>
      </c>
      <c r="K33" s="113"/>
      <c r="L33" s="15"/>
    </row>
    <row r="34" spans="1:17" s="56" customFormat="1" ht="12.75">
      <c r="A34" s="15"/>
      <c r="B34" s="42"/>
      <c r="C34" s="42"/>
      <c r="D34" s="50"/>
      <c r="E34" s="84"/>
      <c r="F34" s="51"/>
      <c r="G34" s="51"/>
      <c r="H34" s="52"/>
      <c r="I34" s="53"/>
      <c r="J34" s="72"/>
      <c r="K34" s="102"/>
      <c r="L34" s="15"/>
    </row>
    <row r="35" spans="1:17" s="56" customFormat="1" ht="12.75">
      <c r="A35" s="15"/>
      <c r="B35" s="42"/>
      <c r="C35" s="42" t="s">
        <v>442</v>
      </c>
      <c r="D35" s="115">
        <f>D31+D33</f>
        <v>16</v>
      </c>
      <c r="E35" s="51">
        <f t="shared" ref="E35:G35" si="9">E31+E33</f>
        <v>-222</v>
      </c>
      <c r="F35" s="51">
        <f t="shared" si="9"/>
        <v>-241</v>
      </c>
      <c r="G35" s="51">
        <f t="shared" si="9"/>
        <v>108</v>
      </c>
      <c r="H35" s="52">
        <f>H31+H33</f>
        <v>140</v>
      </c>
      <c r="I35" s="53"/>
      <c r="J35" s="54">
        <f t="shared" si="0"/>
        <v>-0.88571428571428568</v>
      </c>
      <c r="K35" s="102"/>
      <c r="L35" s="15"/>
    </row>
    <row r="36" spans="1:17" ht="12.75">
      <c r="A36" s="15"/>
      <c r="B36" s="42"/>
      <c r="C36" s="42"/>
      <c r="D36" s="76"/>
      <c r="E36" s="68"/>
      <c r="F36" s="77"/>
      <c r="G36" s="77"/>
      <c r="H36" s="78"/>
      <c r="I36" s="71"/>
      <c r="J36" s="72"/>
      <c r="K36" s="116"/>
      <c r="L36" s="15"/>
    </row>
    <row r="37" spans="1:17" ht="12.75">
      <c r="A37" s="15"/>
      <c r="B37" s="42"/>
      <c r="C37" s="66" t="s">
        <v>443</v>
      </c>
      <c r="D37" s="76">
        <v>3</v>
      </c>
      <c r="E37" s="68">
        <v>2</v>
      </c>
      <c r="F37" s="77">
        <v>2</v>
      </c>
      <c r="G37" s="77">
        <v>1</v>
      </c>
      <c r="H37" s="78">
        <v>2</v>
      </c>
      <c r="I37" s="71"/>
      <c r="J37" s="72">
        <f t="shared" si="0"/>
        <v>0.5</v>
      </c>
      <c r="K37" s="73"/>
      <c r="L37" s="15"/>
    </row>
    <row r="38" spans="1:17" ht="12.75">
      <c r="A38" s="15"/>
      <c r="B38" s="42"/>
      <c r="C38" s="117" t="s">
        <v>444</v>
      </c>
      <c r="D38" s="118">
        <v>13</v>
      </c>
      <c r="E38" s="68">
        <f>+E35-E37</f>
        <v>-224</v>
      </c>
      <c r="F38" s="119">
        <v>-243</v>
      </c>
      <c r="G38" s="119">
        <v>107</v>
      </c>
      <c r="H38" s="120">
        <v>138</v>
      </c>
      <c r="I38" s="71"/>
      <c r="J38" s="72">
        <f t="shared" si="0"/>
        <v>-0.90579710144927539</v>
      </c>
      <c r="K38" s="73"/>
      <c r="L38" s="15"/>
    </row>
    <row r="39" spans="1:17" ht="12.75">
      <c r="A39" s="15"/>
      <c r="B39" s="42"/>
      <c r="C39" s="66"/>
      <c r="D39" s="96"/>
      <c r="E39" s="68"/>
      <c r="F39" s="97"/>
      <c r="G39" s="97"/>
      <c r="H39" s="98"/>
      <c r="I39" s="71"/>
      <c r="J39" s="72"/>
      <c r="K39" s="55"/>
      <c r="L39" s="15"/>
      <c r="Q39" s="121"/>
    </row>
    <row r="40" spans="1:17" ht="14.25">
      <c r="A40" s="15"/>
      <c r="B40" s="42"/>
      <c r="C40" s="42" t="s">
        <v>552</v>
      </c>
      <c r="D40" s="96"/>
      <c r="E40" s="68"/>
      <c r="F40" s="97"/>
      <c r="G40" s="97"/>
      <c r="H40" s="98"/>
      <c r="I40" s="71"/>
      <c r="J40" s="72"/>
      <c r="K40" s="55"/>
      <c r="L40" s="15"/>
      <c r="Q40" s="121"/>
    </row>
    <row r="41" spans="1:17" s="56" customFormat="1" ht="12.75">
      <c r="A41" s="15"/>
      <c r="B41" s="42"/>
      <c r="C41" s="66" t="s">
        <v>410</v>
      </c>
      <c r="D41" s="122">
        <v>0</v>
      </c>
      <c r="E41" s="123">
        <v>-0.04</v>
      </c>
      <c r="F41" s="124">
        <v>0.01</v>
      </c>
      <c r="G41" s="124">
        <v>0.04</v>
      </c>
      <c r="H41" s="125">
        <v>0.06</v>
      </c>
      <c r="I41" s="126"/>
      <c r="J41" s="72">
        <f t="shared" si="0"/>
        <v>-1</v>
      </c>
      <c r="K41" s="55"/>
      <c r="L41" s="15"/>
    </row>
    <row r="42" spans="1:17" ht="12.75">
      <c r="A42" s="15"/>
      <c r="B42" s="42"/>
      <c r="C42" s="117" t="s">
        <v>411</v>
      </c>
      <c r="D42" s="122">
        <v>0</v>
      </c>
      <c r="E42" s="123">
        <v>-0.04</v>
      </c>
      <c r="F42" s="124">
        <v>0.01</v>
      </c>
      <c r="G42" s="124">
        <v>0.04</v>
      </c>
      <c r="H42" s="125">
        <v>0.06</v>
      </c>
      <c r="I42" s="126"/>
      <c r="J42" s="72">
        <f t="shared" si="0"/>
        <v>-1</v>
      </c>
      <c r="K42" s="73"/>
      <c r="L42" s="15"/>
    </row>
    <row r="43" spans="1:17" ht="12" customHeight="1">
      <c r="A43" s="15"/>
      <c r="B43" s="42"/>
      <c r="C43" s="66"/>
      <c r="D43" s="96"/>
      <c r="E43" s="68"/>
      <c r="F43" s="97"/>
      <c r="G43" s="97"/>
      <c r="H43" s="98"/>
      <c r="I43" s="71"/>
      <c r="J43" s="72"/>
      <c r="K43" s="55"/>
      <c r="L43" s="15"/>
      <c r="O43" s="127"/>
      <c r="Q43" s="121"/>
    </row>
    <row r="44" spans="1:17" s="56" customFormat="1" ht="12.75">
      <c r="A44" s="15"/>
      <c r="B44" s="42"/>
      <c r="C44" s="66" t="s">
        <v>413</v>
      </c>
      <c r="D44" s="122">
        <v>0</v>
      </c>
      <c r="E44" s="123">
        <v>-0.06</v>
      </c>
      <c r="F44" s="128">
        <v>-0.09</v>
      </c>
      <c r="G44" s="128">
        <v>0.02</v>
      </c>
      <c r="H44" s="129">
        <v>0.06</v>
      </c>
      <c r="I44" s="126"/>
      <c r="J44" s="72">
        <f t="shared" si="0"/>
        <v>-1</v>
      </c>
      <c r="K44" s="55"/>
      <c r="L44" s="15"/>
    </row>
    <row r="45" spans="1:17" ht="12.75">
      <c r="A45" s="15"/>
      <c r="B45" s="42"/>
      <c r="C45" s="117" t="s">
        <v>414</v>
      </c>
      <c r="D45" s="122">
        <v>0</v>
      </c>
      <c r="E45" s="123">
        <v>-0.06</v>
      </c>
      <c r="F45" s="128">
        <v>-0.09</v>
      </c>
      <c r="G45" s="128">
        <v>0.02</v>
      </c>
      <c r="H45" s="129">
        <v>0.06</v>
      </c>
      <c r="I45" s="126"/>
      <c r="J45" s="72">
        <f t="shared" si="0"/>
        <v>-1</v>
      </c>
      <c r="K45" s="73"/>
      <c r="L45" s="15"/>
    </row>
    <row r="46" spans="1:17" ht="12.75">
      <c r="A46" s="15"/>
      <c r="B46" s="42"/>
      <c r="C46" s="42"/>
      <c r="D46" s="130"/>
      <c r="E46" s="68"/>
      <c r="F46" s="131"/>
      <c r="G46" s="131"/>
      <c r="H46" s="132"/>
      <c r="I46" s="126"/>
      <c r="J46" s="72"/>
      <c r="K46" s="102"/>
      <c r="L46" s="15"/>
    </row>
    <row r="47" spans="1:17" s="56" customFormat="1" ht="14.25">
      <c r="A47" s="15"/>
      <c r="B47" s="42"/>
      <c r="C47" s="42" t="s">
        <v>553</v>
      </c>
      <c r="D47" s="133">
        <v>0</v>
      </c>
      <c r="E47" s="84">
        <v>0</v>
      </c>
      <c r="F47" s="134">
        <v>0</v>
      </c>
      <c r="G47" s="134">
        <v>0</v>
      </c>
      <c r="H47" s="135">
        <v>0</v>
      </c>
      <c r="I47" s="136"/>
      <c r="J47" s="72" t="str">
        <f t="shared" si="0"/>
        <v>n.m.</v>
      </c>
      <c r="K47" s="55"/>
      <c r="L47" s="15"/>
      <c r="O47" s="137"/>
    </row>
    <row r="48" spans="1:17" s="114" customFormat="1" ht="12.75">
      <c r="A48" s="15"/>
      <c r="B48" s="58"/>
      <c r="C48" s="138" t="s">
        <v>11</v>
      </c>
      <c r="D48" s="139">
        <v>0</v>
      </c>
      <c r="E48" s="108">
        <v>0</v>
      </c>
      <c r="F48" s="140">
        <v>0</v>
      </c>
      <c r="G48" s="140">
        <v>0</v>
      </c>
      <c r="H48" s="141">
        <v>0</v>
      </c>
      <c r="I48" s="142"/>
      <c r="J48" s="112" t="str">
        <f t="shared" si="0"/>
        <v>n.m.</v>
      </c>
      <c r="K48" s="143"/>
      <c r="L48" s="15"/>
    </row>
    <row r="49" spans="1:23" ht="12.75">
      <c r="A49" s="15"/>
      <c r="B49" s="42"/>
      <c r="C49" s="66"/>
      <c r="D49" s="43"/>
      <c r="E49" s="43"/>
      <c r="F49" s="40"/>
      <c r="G49" s="43"/>
      <c r="H49" s="43"/>
      <c r="I49" s="43"/>
      <c r="J49" s="144"/>
      <c r="K49" s="43"/>
      <c r="L49" s="15"/>
    </row>
    <row r="50" spans="1:23" ht="9" customHeight="1">
      <c r="A50" s="15"/>
      <c r="B50" s="15"/>
      <c r="C50" s="15"/>
      <c r="D50" s="15"/>
      <c r="E50" s="15"/>
      <c r="F50" s="15"/>
      <c r="G50" s="15"/>
      <c r="H50" s="15"/>
      <c r="I50" s="15"/>
      <c r="J50" s="15"/>
      <c r="K50" s="15"/>
      <c r="L50" s="15"/>
    </row>
    <row r="51" spans="1:23" ht="13.5" customHeight="1">
      <c r="A51" s="145"/>
      <c r="B51" s="146" t="s">
        <v>455</v>
      </c>
      <c r="C51" s="146"/>
      <c r="D51" s="147"/>
      <c r="E51" s="147"/>
      <c r="F51" s="146"/>
      <c r="G51" s="147"/>
      <c r="H51" s="147"/>
      <c r="I51" s="147"/>
      <c r="J51" s="148"/>
      <c r="K51" s="146"/>
      <c r="L51" s="147"/>
    </row>
    <row r="52" spans="1:23" ht="13.5" customHeight="1">
      <c r="A52" s="145"/>
      <c r="B52" s="149" t="s">
        <v>626</v>
      </c>
      <c r="C52" s="146"/>
      <c r="D52" s="147"/>
      <c r="E52" s="147"/>
      <c r="F52" s="146"/>
      <c r="G52" s="147"/>
      <c r="H52" s="147"/>
      <c r="I52" s="147"/>
      <c r="J52" s="148"/>
      <c r="K52" s="146"/>
      <c r="L52" s="147"/>
    </row>
    <row r="53" spans="1:23" ht="13.5" customHeight="1">
      <c r="A53" s="145"/>
      <c r="B53" s="146" t="s">
        <v>554</v>
      </c>
      <c r="C53" s="146"/>
      <c r="D53" s="147"/>
      <c r="E53" s="147"/>
      <c r="F53" s="146"/>
      <c r="G53" s="147"/>
      <c r="H53" s="147"/>
      <c r="I53" s="147"/>
      <c r="J53" s="148"/>
      <c r="K53" s="146"/>
      <c r="L53" s="147"/>
    </row>
    <row r="54" spans="1:23" ht="27.75" customHeight="1">
      <c r="A54" s="145"/>
      <c r="B54" s="1136" t="s">
        <v>562</v>
      </c>
      <c r="C54" s="1137"/>
      <c r="D54" s="1137"/>
      <c r="E54" s="1137"/>
      <c r="F54" s="1137"/>
      <c r="G54" s="1137"/>
      <c r="H54" s="1137"/>
      <c r="I54" s="1137"/>
      <c r="J54" s="1137"/>
      <c r="K54" s="1137"/>
      <c r="L54" s="150"/>
    </row>
    <row r="55" spans="1:23" ht="13.5" customHeight="1">
      <c r="A55" s="145"/>
      <c r="B55" s="149" t="s">
        <v>555</v>
      </c>
      <c r="C55" s="147"/>
      <c r="D55" s="151"/>
      <c r="E55" s="151"/>
      <c r="F55" s="147"/>
      <c r="G55" s="151"/>
      <c r="H55" s="151"/>
      <c r="I55" s="151"/>
      <c r="J55" s="152"/>
      <c r="K55" s="151"/>
      <c r="L55" s="151"/>
    </row>
    <row r="56" spans="1:23" ht="13.5" customHeight="1">
      <c r="A56" s="145"/>
      <c r="B56" s="149" t="s">
        <v>556</v>
      </c>
      <c r="C56" s="147"/>
      <c r="D56" s="151"/>
      <c r="E56" s="151"/>
      <c r="F56" s="147"/>
      <c r="G56" s="151"/>
      <c r="H56" s="151"/>
      <c r="I56" s="151"/>
      <c r="J56" s="152"/>
      <c r="K56" s="151"/>
      <c r="L56" s="151"/>
    </row>
    <row r="57" spans="1:23" ht="13.5" customHeight="1">
      <c r="A57" s="145"/>
      <c r="C57" s="40"/>
      <c r="D57" s="145"/>
      <c r="E57" s="145"/>
      <c r="F57" s="40"/>
      <c r="G57" s="145"/>
      <c r="H57" s="145"/>
      <c r="I57" s="145"/>
      <c r="J57" s="153"/>
      <c r="K57" s="145"/>
      <c r="L57" s="145"/>
    </row>
    <row r="58" spans="1:23" ht="9" customHeight="1">
      <c r="A58" s="15"/>
      <c r="B58" s="15"/>
      <c r="C58" s="15"/>
      <c r="D58" s="15"/>
      <c r="E58" s="15"/>
      <c r="F58" s="15"/>
      <c r="G58" s="15"/>
      <c r="H58" s="15"/>
      <c r="I58" s="15"/>
      <c r="J58" s="15"/>
      <c r="K58" s="15"/>
      <c r="L58" s="15"/>
    </row>
    <row r="59" spans="1:23" ht="12.75">
      <c r="A59" s="15"/>
      <c r="B59" s="35"/>
      <c r="C59" s="36" t="s">
        <v>0</v>
      </c>
      <c r="D59" s="35" t="str">
        <f>+D2</f>
        <v>Q1 '14</v>
      </c>
      <c r="E59" s="35" t="str">
        <f>+E2</f>
        <v>Q4 '13</v>
      </c>
      <c r="F59" s="35" t="str">
        <f t="shared" ref="F59:H59" si="10">+F2</f>
        <v>Q3 '13</v>
      </c>
      <c r="G59" s="35" t="str">
        <f t="shared" si="10"/>
        <v>Q2 '13</v>
      </c>
      <c r="H59" s="35" t="str">
        <f t="shared" si="10"/>
        <v>Q1 '13</v>
      </c>
      <c r="I59" s="35"/>
      <c r="J59" s="38" t="s">
        <v>316</v>
      </c>
      <c r="K59" s="154"/>
      <c r="L59" s="15"/>
    </row>
    <row r="60" spans="1:23" ht="12.75">
      <c r="A60" s="15"/>
      <c r="B60" s="66"/>
      <c r="C60" s="41" t="s">
        <v>509</v>
      </c>
      <c r="D60" s="35"/>
      <c r="E60" s="42"/>
      <c r="F60" s="42"/>
      <c r="G60" s="42"/>
      <c r="H60" s="42"/>
      <c r="I60" s="42"/>
      <c r="J60" s="155" t="str">
        <f>+J3</f>
        <v>Q1%</v>
      </c>
      <c r="K60" s="66"/>
      <c r="L60" s="15"/>
      <c r="N60" s="156"/>
      <c r="O60" s="156"/>
      <c r="P60" s="156"/>
      <c r="Q60" s="156"/>
      <c r="R60" s="156"/>
      <c r="S60" s="156"/>
      <c r="T60" s="156"/>
      <c r="U60" s="156"/>
      <c r="V60" s="156"/>
      <c r="W60" s="156"/>
    </row>
    <row r="61" spans="1:23" ht="14.25">
      <c r="A61" s="15"/>
      <c r="B61" s="66"/>
      <c r="C61" s="66"/>
      <c r="D61" s="157"/>
      <c r="E61" s="66"/>
      <c r="F61" s="66"/>
      <c r="G61" s="66"/>
      <c r="H61" s="66"/>
      <c r="I61" s="66"/>
      <c r="J61" s="158"/>
      <c r="K61" s="66"/>
      <c r="L61" s="15"/>
      <c r="N61" s="159"/>
      <c r="O61" s="160"/>
      <c r="P61" s="161"/>
      <c r="Q61" s="162"/>
      <c r="R61" s="161"/>
      <c r="S61" s="163"/>
      <c r="T61" s="161"/>
      <c r="U61" s="162"/>
      <c r="V61" s="161"/>
      <c r="W61" s="162"/>
    </row>
    <row r="62" spans="1:23" s="56" customFormat="1" ht="14.25">
      <c r="A62" s="15"/>
      <c r="B62" s="42"/>
      <c r="C62" s="42" t="s">
        <v>35</v>
      </c>
      <c r="D62" s="164">
        <f t="shared" ref="D62" si="11">+D15</f>
        <v>624</v>
      </c>
      <c r="E62" s="84">
        <f>+E15</f>
        <v>581</v>
      </c>
      <c r="F62" s="84">
        <f t="shared" ref="F62:H62" si="12">+F15</f>
        <v>743</v>
      </c>
      <c r="G62" s="84">
        <f t="shared" si="12"/>
        <v>759</v>
      </c>
      <c r="H62" s="85">
        <f t="shared" si="12"/>
        <v>800</v>
      </c>
      <c r="I62" s="53"/>
      <c r="J62" s="54">
        <f t="shared" ref="J62:J75" si="13">+IFERROR(IF(D62*H62&lt;0,"n.m.",IF(D62/H62-1&gt;100%,"&gt;100%",D62/H62-1)),"n.m.")</f>
        <v>-0.21999999999999997</v>
      </c>
      <c r="K62" s="42"/>
      <c r="L62" s="15"/>
      <c r="N62" s="159"/>
      <c r="O62" s="160"/>
      <c r="P62" s="161"/>
      <c r="Q62" s="162"/>
      <c r="R62" s="161"/>
      <c r="S62" s="163"/>
      <c r="T62" s="161"/>
      <c r="U62" s="162"/>
      <c r="V62" s="161"/>
      <c r="W62" s="162"/>
    </row>
    <row r="63" spans="1:23" ht="14.25">
      <c r="A63" s="15"/>
      <c r="B63" s="66"/>
      <c r="C63" s="66" t="s">
        <v>627</v>
      </c>
      <c r="D63" s="165">
        <v>-332</v>
      </c>
      <c r="E63" s="68">
        <f>+'CF, Capex, BS &amp; Debt sum'!E26</f>
        <v>-70</v>
      </c>
      <c r="F63" s="68">
        <f>+'CF, Capex, BS &amp; Debt sum'!F26</f>
        <v>-168</v>
      </c>
      <c r="G63" s="68">
        <f>+'CF, Capex, BS &amp; Debt sum'!G26</f>
        <v>-119</v>
      </c>
      <c r="H63" s="166">
        <f>+'CF, Capex, BS &amp; Debt sum'!H26</f>
        <v>-297</v>
      </c>
      <c r="I63" s="71"/>
      <c r="J63" s="72">
        <f t="shared" si="13"/>
        <v>0.11784511784511786</v>
      </c>
      <c r="K63" s="66"/>
      <c r="L63" s="15"/>
      <c r="N63" s="159"/>
      <c r="O63" s="160"/>
      <c r="P63" s="161"/>
      <c r="Q63" s="162"/>
      <c r="R63" s="161"/>
      <c r="S63" s="163"/>
      <c r="T63" s="161"/>
      <c r="U63" s="162"/>
      <c r="V63" s="161"/>
      <c r="W63" s="162"/>
    </row>
    <row r="64" spans="1:23" ht="14.25">
      <c r="A64" s="15"/>
      <c r="B64" s="66"/>
      <c r="C64" s="167" t="s">
        <v>182</v>
      </c>
      <c r="D64" s="165">
        <v>2</v>
      </c>
      <c r="E64" s="68">
        <f>+'CF, Capex, BS &amp; Debt sum'!E25</f>
        <v>-35</v>
      </c>
      <c r="F64" s="68">
        <f>+'CF, Capex, BS &amp; Debt sum'!F25</f>
        <v>-82</v>
      </c>
      <c r="G64" s="68">
        <f>+'CF, Capex, BS &amp; Debt sum'!G25</f>
        <v>-77</v>
      </c>
      <c r="H64" s="166">
        <f>+'CF, Capex, BS &amp; Debt sum'!H25</f>
        <v>-59</v>
      </c>
      <c r="I64" s="71"/>
      <c r="J64" s="72" t="str">
        <f t="shared" si="13"/>
        <v>n.m.</v>
      </c>
      <c r="K64" s="66"/>
      <c r="L64" s="15"/>
      <c r="N64" s="159"/>
      <c r="O64" s="160"/>
      <c r="P64" s="161"/>
      <c r="Q64" s="162"/>
      <c r="R64" s="161"/>
      <c r="S64" s="163"/>
      <c r="T64" s="161"/>
      <c r="U64" s="162"/>
      <c r="V64" s="161"/>
      <c r="W64" s="162"/>
    </row>
    <row r="65" spans="1:23" ht="15">
      <c r="A65" s="15"/>
      <c r="B65" s="66"/>
      <c r="C65" s="66" t="s">
        <v>586</v>
      </c>
      <c r="D65" s="165">
        <v>-115</v>
      </c>
      <c r="E65" s="68">
        <f>+'CF, Capex, BS &amp; Debt sum'!E13</f>
        <v>-35</v>
      </c>
      <c r="F65" s="68">
        <f>+'CF, Capex, BS &amp; Debt sum'!F13</f>
        <v>-55</v>
      </c>
      <c r="G65" s="68">
        <f>+'CF, Capex, BS &amp; Debt sum'!G13</f>
        <v>-47</v>
      </c>
      <c r="H65" s="166">
        <f>+'CF, Capex, BS &amp; Debt sum'!H13</f>
        <v>-54</v>
      </c>
      <c r="I65" s="71"/>
      <c r="J65" s="72" t="str">
        <f t="shared" si="13"/>
        <v>&gt;100%</v>
      </c>
      <c r="K65" s="66"/>
      <c r="L65" s="15"/>
      <c r="N65" s="159"/>
      <c r="O65" s="160"/>
      <c r="P65" s="161"/>
      <c r="Q65" s="162"/>
      <c r="R65" s="161"/>
      <c r="S65" s="163"/>
      <c r="T65" s="161"/>
      <c r="U65" s="162"/>
      <c r="V65" s="161"/>
      <c r="W65" s="162"/>
    </row>
    <row r="66" spans="1:23" ht="15">
      <c r="A66" s="15"/>
      <c r="B66" s="66"/>
      <c r="C66" s="66" t="s">
        <v>587</v>
      </c>
      <c r="D66" s="165">
        <v>-135</v>
      </c>
      <c r="E66" s="68">
        <f>+'CF, Capex, BS &amp; Debt sum'!E22</f>
        <v>208</v>
      </c>
      <c r="F66" s="68">
        <f>+'CF, Capex, BS &amp; Debt sum'!F22</f>
        <v>-78</v>
      </c>
      <c r="G66" s="68">
        <f>+'CF, Capex, BS &amp; Debt sum'!G22</f>
        <v>-88</v>
      </c>
      <c r="H66" s="166">
        <f>+'CF, Capex, BS &amp; Debt sum'!H22</f>
        <v>120</v>
      </c>
      <c r="I66" s="71"/>
      <c r="J66" s="72" t="str">
        <f t="shared" si="13"/>
        <v>n.m.</v>
      </c>
      <c r="K66" s="66"/>
      <c r="L66" s="15"/>
      <c r="N66" s="159"/>
      <c r="O66" s="160"/>
      <c r="P66" s="161"/>
      <c r="Q66" s="162"/>
      <c r="R66" s="161"/>
      <c r="S66" s="163"/>
      <c r="T66" s="161"/>
      <c r="U66" s="162"/>
      <c r="V66" s="161"/>
      <c r="W66" s="162"/>
    </row>
    <row r="67" spans="1:23" ht="14.25">
      <c r="A67" s="15"/>
      <c r="B67" s="66"/>
      <c r="C67" s="66" t="s">
        <v>510</v>
      </c>
      <c r="D67" s="165">
        <v>1</v>
      </c>
      <c r="E67" s="68">
        <f>+'CF, Capex, BS &amp; Debt sum'!E11+'CF, Capex, BS &amp; Debt sum'!E12+'CF, Capex, BS &amp; Debt sum'!E24</f>
        <v>0</v>
      </c>
      <c r="F67" s="68">
        <f>+'CF, Capex, BS &amp; Debt sum'!F11+'CF, Capex, BS &amp; Debt sum'!F12+'CF, Capex, BS &amp; Debt sum'!F24</f>
        <v>2</v>
      </c>
      <c r="G67" s="68">
        <f>+'CF, Capex, BS &amp; Debt sum'!G11+'CF, Capex, BS &amp; Debt sum'!G12+'CF, Capex, BS &amp; Debt sum'!G24</f>
        <v>-17</v>
      </c>
      <c r="H67" s="166">
        <f>+'CF, Capex, BS &amp; Debt sum'!H11+'CF, Capex, BS &amp; Debt sum'!H12+'CF, Capex, BS &amp; Debt sum'!H24</f>
        <v>-6</v>
      </c>
      <c r="I67" s="71"/>
      <c r="J67" s="72" t="str">
        <f t="shared" si="13"/>
        <v>n.m.</v>
      </c>
      <c r="K67" s="66"/>
      <c r="L67" s="15"/>
      <c r="N67" s="159"/>
      <c r="O67" s="160"/>
      <c r="P67" s="161"/>
      <c r="Q67" s="162"/>
      <c r="R67" s="161"/>
      <c r="S67" s="163"/>
      <c r="T67" s="161"/>
      <c r="U67" s="162"/>
      <c r="V67" s="161"/>
      <c r="W67" s="162"/>
    </row>
    <row r="68" spans="1:23" s="56" customFormat="1" ht="13.5">
      <c r="A68" s="15"/>
      <c r="B68" s="42"/>
      <c r="C68" s="168" t="s">
        <v>436</v>
      </c>
      <c r="D68" s="50">
        <f t="shared" ref="D68" si="14">+D62+D63+D64+D65+D66+D67</f>
        <v>45</v>
      </c>
      <c r="E68" s="53">
        <f>+E62+E63+E64+E65+E66+E67</f>
        <v>649</v>
      </c>
      <c r="F68" s="53">
        <f t="shared" ref="F68:H68" si="15">+F62+F63+F64+F65+F66+F67</f>
        <v>362</v>
      </c>
      <c r="G68" s="53">
        <f t="shared" si="15"/>
        <v>411</v>
      </c>
      <c r="H68" s="52">
        <f t="shared" si="15"/>
        <v>504</v>
      </c>
      <c r="I68" s="53"/>
      <c r="J68" s="54">
        <f t="shared" si="13"/>
        <v>-0.9107142857142857</v>
      </c>
      <c r="K68" s="169"/>
      <c r="L68" s="15"/>
      <c r="N68" s="170"/>
      <c r="O68" s="170"/>
      <c r="P68" s="171"/>
      <c r="Q68" s="172"/>
      <c r="R68" s="171"/>
      <c r="S68" s="173"/>
      <c r="T68" s="171"/>
      <c r="U68" s="172"/>
      <c r="V68" s="171"/>
      <c r="W68" s="172"/>
    </row>
    <row r="69" spans="1:23" ht="13.5">
      <c r="A69" s="15"/>
      <c r="B69" s="42"/>
      <c r="C69" s="75"/>
      <c r="D69" s="76"/>
      <c r="E69" s="68"/>
      <c r="F69" s="71"/>
      <c r="G69" s="71"/>
      <c r="H69" s="78"/>
      <c r="I69" s="71"/>
      <c r="J69" s="72"/>
      <c r="K69" s="174"/>
      <c r="L69" s="15"/>
      <c r="N69" s="170"/>
      <c r="O69" s="170"/>
      <c r="P69" s="171"/>
      <c r="Q69" s="172"/>
      <c r="R69" s="171"/>
      <c r="S69" s="173"/>
      <c r="T69" s="171"/>
      <c r="U69" s="172"/>
      <c r="V69" s="171"/>
      <c r="W69" s="172"/>
    </row>
    <row r="70" spans="1:23" ht="15">
      <c r="A70" s="15"/>
      <c r="B70" s="66"/>
      <c r="C70" s="66" t="s">
        <v>588</v>
      </c>
      <c r="D70" s="76">
        <v>-337</v>
      </c>
      <c r="E70" s="71">
        <f>+'CF, Capex, BS &amp; Debt sum'!E68</f>
        <v>-411</v>
      </c>
      <c r="F70" s="71">
        <f>+'CF, Capex, BS &amp; Debt sum'!F68</f>
        <v>-357</v>
      </c>
      <c r="G70" s="71">
        <f>+'CF, Capex, BS &amp; Debt sum'!G68</f>
        <v>-415</v>
      </c>
      <c r="H70" s="78">
        <f>+'CF, Capex, BS &amp; Debt sum'!H68</f>
        <v>-433</v>
      </c>
      <c r="I70" s="71"/>
      <c r="J70" s="72">
        <f t="shared" si="13"/>
        <v>-0.22170900692840645</v>
      </c>
      <c r="K70" s="175"/>
      <c r="L70" s="15"/>
      <c r="N70" s="176"/>
      <c r="O70" s="177"/>
      <c r="P70" s="178"/>
      <c r="Q70" s="179"/>
      <c r="R70" s="178"/>
      <c r="S70" s="180"/>
      <c r="T70" s="178"/>
      <c r="U70" s="179"/>
      <c r="V70" s="178"/>
      <c r="W70" s="179"/>
    </row>
    <row r="71" spans="1:23" ht="13.5">
      <c r="A71" s="15"/>
      <c r="B71" s="66"/>
      <c r="C71" s="66" t="s">
        <v>511</v>
      </c>
      <c r="D71" s="76">
        <v>0</v>
      </c>
      <c r="E71" s="68">
        <f>+'CF, Capex, BS &amp; Debt sum'!E69</f>
        <v>1</v>
      </c>
      <c r="F71" s="71">
        <f>+'CF, Capex, BS &amp; Debt sum'!F69</f>
        <v>0</v>
      </c>
      <c r="G71" s="71">
        <f>+'CF, Capex, BS &amp; Debt sum'!G69</f>
        <v>0</v>
      </c>
      <c r="H71" s="78">
        <f>+'CF, Capex, BS &amp; Debt sum'!H69</f>
        <v>2</v>
      </c>
      <c r="I71" s="71"/>
      <c r="J71" s="72">
        <f t="shared" si="13"/>
        <v>-1</v>
      </c>
      <c r="K71" s="175"/>
      <c r="L71" s="15"/>
      <c r="N71" s="177"/>
      <c r="O71" s="177"/>
      <c r="P71" s="181"/>
      <c r="Q71" s="182"/>
      <c r="R71" s="181"/>
      <c r="S71" s="183"/>
      <c r="T71" s="181"/>
      <c r="U71" s="182"/>
      <c r="V71" s="181"/>
      <c r="W71" s="182"/>
    </row>
    <row r="72" spans="1:23" ht="12.75">
      <c r="A72" s="15"/>
      <c r="B72" s="74"/>
      <c r="C72" s="75" t="s">
        <v>12</v>
      </c>
      <c r="D72" s="76">
        <v>0</v>
      </c>
      <c r="E72" s="68">
        <v>25</v>
      </c>
      <c r="F72" s="71">
        <v>58</v>
      </c>
      <c r="G72" s="71">
        <v>56</v>
      </c>
      <c r="H72" s="78">
        <v>37</v>
      </c>
      <c r="I72" s="71"/>
      <c r="J72" s="72">
        <f t="shared" si="13"/>
        <v>-1</v>
      </c>
      <c r="K72" s="175"/>
      <c r="L72" s="15"/>
      <c r="N72" s="156"/>
      <c r="O72" s="156"/>
      <c r="P72" s="156"/>
      <c r="Q72" s="156"/>
      <c r="R72" s="156"/>
      <c r="S72" s="156"/>
      <c r="T72" s="156"/>
      <c r="U72" s="156"/>
      <c r="V72" s="156"/>
      <c r="W72" s="156"/>
    </row>
    <row r="73" spans="1:23" s="56" customFormat="1" ht="14.25">
      <c r="A73" s="15"/>
      <c r="B73" s="42"/>
      <c r="C73" s="82" t="s">
        <v>589</v>
      </c>
      <c r="D73" s="164">
        <f t="shared" ref="D73" si="16">+D68+D70+D71+D72</f>
        <v>-292</v>
      </c>
      <c r="E73" s="84">
        <f>+E68+E70+E71+E72</f>
        <v>264</v>
      </c>
      <c r="F73" s="84">
        <f t="shared" ref="F73:H73" si="17">+F68+F70+F71+F72</f>
        <v>63</v>
      </c>
      <c r="G73" s="84">
        <f t="shared" si="17"/>
        <v>52</v>
      </c>
      <c r="H73" s="85">
        <f t="shared" si="17"/>
        <v>110</v>
      </c>
      <c r="I73" s="53"/>
      <c r="J73" s="54" t="str">
        <f t="shared" si="13"/>
        <v>n.m.</v>
      </c>
      <c r="K73" s="184"/>
      <c r="L73" s="15"/>
      <c r="N73" s="137"/>
      <c r="O73" s="137"/>
      <c r="P73" s="137"/>
      <c r="Q73" s="137"/>
      <c r="R73" s="137"/>
      <c r="S73" s="137"/>
      <c r="T73" s="137"/>
      <c r="U73" s="137"/>
      <c r="V73" s="137"/>
      <c r="W73" s="137"/>
    </row>
    <row r="74" spans="1:23" s="56" customFormat="1" ht="12.75">
      <c r="A74" s="15"/>
      <c r="B74" s="42"/>
      <c r="C74" s="82"/>
      <c r="D74" s="164"/>
      <c r="E74" s="84"/>
      <c r="F74" s="84"/>
      <c r="G74" s="84"/>
      <c r="H74" s="85"/>
      <c r="I74" s="53"/>
      <c r="J74" s="72"/>
      <c r="K74" s="184"/>
      <c r="L74" s="15"/>
      <c r="N74" s="137"/>
      <c r="O74" s="137"/>
      <c r="P74" s="137"/>
      <c r="Q74" s="137"/>
      <c r="R74" s="137"/>
      <c r="S74" s="137"/>
      <c r="T74" s="137"/>
      <c r="U74" s="137"/>
      <c r="V74" s="137"/>
      <c r="W74" s="137"/>
    </row>
    <row r="75" spans="1:23" s="56" customFormat="1" ht="12.75">
      <c r="A75" s="15"/>
      <c r="B75" s="42"/>
      <c r="C75" s="185" t="s">
        <v>495</v>
      </c>
      <c r="D75" s="164">
        <v>0</v>
      </c>
      <c r="E75" s="84">
        <v>0</v>
      </c>
      <c r="F75" s="68">
        <v>-34</v>
      </c>
      <c r="G75" s="84">
        <v>0</v>
      </c>
      <c r="H75" s="85">
        <v>0</v>
      </c>
      <c r="I75" s="53"/>
      <c r="J75" s="72" t="str">
        <f t="shared" si="13"/>
        <v>n.m.</v>
      </c>
      <c r="K75" s="184"/>
      <c r="L75" s="15"/>
      <c r="N75" s="137"/>
      <c r="O75" s="137"/>
      <c r="P75" s="137"/>
      <c r="Q75" s="137"/>
      <c r="R75" s="137"/>
      <c r="S75" s="137"/>
      <c r="T75" s="137"/>
      <c r="U75" s="137"/>
      <c r="V75" s="137"/>
      <c r="W75" s="137"/>
    </row>
    <row r="76" spans="1:23" ht="12.75">
      <c r="A76" s="15"/>
      <c r="B76" s="42"/>
      <c r="C76" s="75"/>
      <c r="D76" s="76"/>
      <c r="E76" s="68"/>
      <c r="F76" s="71"/>
      <c r="G76" s="71"/>
      <c r="H76" s="78"/>
      <c r="I76" s="71"/>
      <c r="J76" s="186"/>
      <c r="K76" s="174"/>
      <c r="L76" s="15"/>
      <c r="N76" s="156"/>
      <c r="O76" s="156"/>
      <c r="P76" s="156"/>
      <c r="Q76" s="156"/>
      <c r="R76" s="156"/>
      <c r="S76" s="156"/>
      <c r="T76" s="156"/>
      <c r="U76" s="156"/>
      <c r="V76" s="156"/>
      <c r="W76" s="156"/>
    </row>
    <row r="77" spans="1:23" s="56" customFormat="1" ht="12.75">
      <c r="A77" s="15"/>
      <c r="B77" s="42"/>
      <c r="C77" s="82" t="s">
        <v>449</v>
      </c>
      <c r="D77" s="50"/>
      <c r="E77" s="68"/>
      <c r="F77" s="53"/>
      <c r="G77" s="53"/>
      <c r="H77" s="52"/>
      <c r="I77" s="53"/>
      <c r="J77" s="187"/>
      <c r="K77" s="174"/>
      <c r="L77" s="15"/>
      <c r="N77" s="156"/>
      <c r="O77" s="137"/>
      <c r="P77" s="156"/>
      <c r="Q77" s="156"/>
      <c r="R77" s="156"/>
      <c r="S77" s="156"/>
      <c r="T77" s="156"/>
      <c r="U77" s="156"/>
      <c r="V77" s="156"/>
      <c r="W77" s="156"/>
    </row>
    <row r="78" spans="1:23" ht="14.25">
      <c r="A78" s="15"/>
      <c r="B78" s="74"/>
      <c r="C78" s="75" t="s">
        <v>590</v>
      </c>
      <c r="D78" s="188">
        <v>2.7</v>
      </c>
      <c r="E78" s="189">
        <v>2.4</v>
      </c>
      <c r="F78" s="190">
        <v>2.4</v>
      </c>
      <c r="G78" s="190">
        <v>2.2000000000000002</v>
      </c>
      <c r="H78" s="191">
        <v>2.8</v>
      </c>
      <c r="I78" s="190"/>
      <c r="J78" s="192"/>
      <c r="K78" s="175"/>
      <c r="L78" s="15"/>
      <c r="N78" s="156"/>
      <c r="O78" s="156"/>
      <c r="P78" s="156"/>
      <c r="Q78" s="156"/>
      <c r="R78" s="156"/>
      <c r="S78" s="156"/>
      <c r="T78" s="156"/>
      <c r="U78" s="156"/>
      <c r="V78" s="156"/>
      <c r="W78" s="156"/>
    </row>
    <row r="79" spans="1:23" ht="12.75">
      <c r="A79" s="15"/>
      <c r="B79" s="42"/>
      <c r="C79" s="66"/>
      <c r="D79" s="193"/>
      <c r="E79" s="193"/>
      <c r="F79" s="66"/>
      <c r="G79" s="193"/>
      <c r="H79" s="193" t="s">
        <v>297</v>
      </c>
      <c r="I79" s="193"/>
      <c r="J79" s="194"/>
      <c r="K79" s="74"/>
      <c r="L79" s="15"/>
      <c r="N79" s="156"/>
      <c r="O79" s="156"/>
      <c r="P79" s="156"/>
      <c r="Q79" s="156"/>
      <c r="R79" s="156"/>
      <c r="S79" s="156"/>
      <c r="T79" s="156"/>
      <c r="U79" s="156"/>
      <c r="V79" s="156"/>
      <c r="W79" s="156"/>
    </row>
    <row r="80" spans="1:23" ht="9" customHeight="1">
      <c r="A80" s="15"/>
      <c r="B80" s="15"/>
      <c r="C80" s="15"/>
      <c r="D80" s="15"/>
      <c r="E80" s="15"/>
      <c r="F80" s="15"/>
      <c r="G80" s="15"/>
      <c r="H80" s="15"/>
      <c r="I80" s="15"/>
      <c r="J80" s="15"/>
      <c r="K80" s="15"/>
      <c r="L80" s="15"/>
      <c r="N80" s="156"/>
      <c r="O80" s="156"/>
      <c r="P80" s="156"/>
      <c r="Q80" s="156"/>
      <c r="R80" s="156"/>
      <c r="S80" s="156"/>
      <c r="T80" s="156"/>
      <c r="U80" s="156"/>
      <c r="V80" s="156"/>
      <c r="W80" s="156"/>
    </row>
    <row r="81" spans="1:23" ht="13.5" customHeight="1">
      <c r="A81" s="145"/>
      <c r="B81" s="1" t="s">
        <v>582</v>
      </c>
      <c r="C81" s="195"/>
      <c r="D81" s="145"/>
      <c r="E81" s="145"/>
      <c r="F81" s="195"/>
      <c r="G81" s="145"/>
      <c r="H81" s="145"/>
      <c r="I81" s="145"/>
      <c r="J81" s="153"/>
      <c r="K81" s="195"/>
      <c r="L81" s="145"/>
      <c r="N81" s="156"/>
      <c r="O81" s="156"/>
      <c r="P81" s="156"/>
      <c r="Q81" s="156"/>
      <c r="R81" s="156"/>
      <c r="S81" s="156"/>
      <c r="T81" s="156"/>
      <c r="U81" s="156"/>
      <c r="V81" s="156"/>
      <c r="W81" s="156"/>
    </row>
    <row r="82" spans="1:23" ht="13.5" customHeight="1">
      <c r="A82" s="145"/>
      <c r="B82" s="5" t="s">
        <v>583</v>
      </c>
      <c r="C82" s="195"/>
      <c r="D82" s="145"/>
      <c r="E82" s="145"/>
      <c r="F82" s="195"/>
      <c r="G82" s="145"/>
      <c r="H82" s="145"/>
      <c r="I82" s="145"/>
      <c r="J82" s="153"/>
      <c r="K82" s="195"/>
      <c r="L82" s="145"/>
      <c r="N82" s="156"/>
      <c r="O82" s="156"/>
      <c r="P82" s="156"/>
      <c r="Q82" s="156"/>
      <c r="R82" s="156"/>
      <c r="S82" s="156"/>
      <c r="T82" s="156"/>
      <c r="U82" s="156"/>
      <c r="V82" s="156"/>
      <c r="W82" s="156"/>
    </row>
    <row r="83" spans="1:23" ht="13.5" customHeight="1">
      <c r="A83" s="145"/>
      <c r="B83" s="1" t="s">
        <v>584</v>
      </c>
      <c r="C83" s="195"/>
      <c r="D83" s="145"/>
      <c r="E83" s="145"/>
      <c r="F83" s="195"/>
      <c r="G83" s="145"/>
      <c r="H83" s="145"/>
      <c r="I83" s="145"/>
      <c r="J83" s="153"/>
      <c r="K83" s="195"/>
      <c r="L83" s="145"/>
      <c r="N83" s="156"/>
      <c r="O83" s="156"/>
      <c r="P83" s="156"/>
      <c r="Q83" s="156"/>
      <c r="R83" s="156"/>
      <c r="S83" s="156"/>
      <c r="T83" s="156"/>
      <c r="U83" s="156"/>
      <c r="V83" s="156"/>
      <c r="W83" s="156"/>
    </row>
    <row r="84" spans="1:23" s="45" customFormat="1" ht="14.25">
      <c r="A84" s="40"/>
      <c r="B84" s="5" t="s">
        <v>585</v>
      </c>
      <c r="C84" s="40"/>
      <c r="D84" s="40"/>
      <c r="E84" s="40"/>
      <c r="F84" s="40"/>
      <c r="G84" s="40"/>
      <c r="H84" s="40"/>
      <c r="I84" s="40"/>
      <c r="J84" s="49"/>
      <c r="K84" s="40"/>
      <c r="L84" s="40"/>
      <c r="N84" s="40"/>
      <c r="O84" s="40"/>
      <c r="P84" s="40"/>
      <c r="Q84" s="40"/>
      <c r="R84" s="40"/>
      <c r="S84" s="40"/>
      <c r="T84" s="40"/>
      <c r="U84" s="40"/>
      <c r="V84" s="40"/>
      <c r="W84" s="40"/>
    </row>
    <row r="85" spans="1:23" s="45" customFormat="1" ht="27.75" customHeight="1">
      <c r="A85" s="40"/>
      <c r="B85" s="1136" t="s">
        <v>628</v>
      </c>
      <c r="C85" s="1137"/>
      <c r="D85" s="1137"/>
      <c r="E85" s="1137"/>
      <c r="F85" s="1137"/>
      <c r="G85" s="1137"/>
      <c r="H85" s="1137"/>
      <c r="I85" s="1137"/>
      <c r="J85" s="1137"/>
      <c r="K85" s="1137"/>
      <c r="L85" s="40"/>
      <c r="N85" s="40"/>
      <c r="O85" s="40"/>
      <c r="P85" s="40"/>
      <c r="Q85" s="40"/>
      <c r="R85" s="40"/>
      <c r="S85" s="40"/>
      <c r="T85" s="40"/>
      <c r="U85" s="40"/>
      <c r="V85" s="40"/>
      <c r="W85" s="40"/>
    </row>
    <row r="86" spans="1:23">
      <c r="A86" s="195"/>
      <c r="B86" s="195"/>
      <c r="C86" s="195"/>
      <c r="D86" s="195"/>
      <c r="E86" s="195"/>
      <c r="F86" s="195"/>
      <c r="G86" s="195"/>
      <c r="H86" s="195"/>
      <c r="I86" s="145"/>
      <c r="J86" s="153"/>
      <c r="K86" s="145"/>
      <c r="L86" s="145"/>
      <c r="N86" s="156"/>
      <c r="O86" s="156"/>
      <c r="P86" s="156"/>
      <c r="Q86" s="156"/>
      <c r="R86" s="156"/>
      <c r="S86" s="156"/>
      <c r="T86" s="156"/>
      <c r="U86" s="156"/>
      <c r="V86" s="156"/>
      <c r="W86" s="156"/>
    </row>
    <row r="113" spans="4:10" s="45" customFormat="1">
      <c r="D113" s="40"/>
      <c r="J113" s="49"/>
    </row>
    <row r="114" spans="4:10">
      <c r="D114" s="156"/>
      <c r="I114" s="34"/>
    </row>
    <row r="115" spans="4:10">
      <c r="D115" s="156"/>
      <c r="I115" s="34"/>
    </row>
    <row r="116" spans="4:10">
      <c r="D116" s="156"/>
      <c r="I116" s="34"/>
    </row>
    <row r="117" spans="4:10">
      <c r="D117" s="156"/>
      <c r="I117" s="34"/>
    </row>
    <row r="118" spans="4:10">
      <c r="D118" s="156"/>
      <c r="I118" s="34"/>
    </row>
    <row r="119" spans="4:10">
      <c r="D119" s="156"/>
      <c r="I119" s="34"/>
    </row>
    <row r="120" spans="4:10">
      <c r="D120" s="156"/>
      <c r="I120" s="34"/>
    </row>
    <row r="121" spans="4:10">
      <c r="D121" s="156"/>
      <c r="I121" s="34"/>
    </row>
    <row r="122" spans="4:10">
      <c r="D122" s="156"/>
      <c r="I122" s="34"/>
    </row>
    <row r="123" spans="4:10">
      <c r="D123" s="156"/>
      <c r="I123" s="34"/>
    </row>
    <row r="124" spans="4:10">
      <c r="D124" s="156"/>
      <c r="I124" s="34"/>
    </row>
    <row r="125" spans="4:10">
      <c r="D125" s="156"/>
      <c r="I125" s="34"/>
    </row>
    <row r="126" spans="4:10">
      <c r="D126" s="156"/>
      <c r="I126" s="34"/>
    </row>
    <row r="127" spans="4:10">
      <c r="D127" s="156"/>
      <c r="I127" s="34"/>
    </row>
    <row r="128" spans="4:10">
      <c r="D128" s="156"/>
      <c r="I128" s="34"/>
    </row>
    <row r="129" spans="4:9">
      <c r="D129" s="156"/>
      <c r="I129" s="34"/>
    </row>
    <row r="130" spans="4:9">
      <c r="D130" s="156"/>
      <c r="I130" s="34"/>
    </row>
    <row r="131" spans="4:9">
      <c r="D131" s="156"/>
      <c r="I131" s="34"/>
    </row>
    <row r="132" spans="4:9">
      <c r="D132" s="156"/>
      <c r="I132" s="34"/>
    </row>
    <row r="133" spans="4:9">
      <c r="D133" s="156"/>
      <c r="I133" s="34"/>
    </row>
    <row r="134" spans="4:9">
      <c r="D134" s="156"/>
      <c r="I134" s="34"/>
    </row>
    <row r="135" spans="4:9">
      <c r="D135" s="156"/>
      <c r="I135" s="34"/>
    </row>
    <row r="136" spans="4:9">
      <c r="D136" s="156"/>
      <c r="I136" s="34"/>
    </row>
    <row r="137" spans="4:9">
      <c r="D137" s="156"/>
      <c r="I137" s="34"/>
    </row>
    <row r="138" spans="4:9">
      <c r="D138" s="156"/>
      <c r="I138" s="34"/>
    </row>
    <row r="139" spans="4:9">
      <c r="D139" s="156"/>
      <c r="I139" s="34"/>
    </row>
    <row r="140" spans="4:9">
      <c r="D140" s="156"/>
      <c r="I140" s="34"/>
    </row>
    <row r="141" spans="4:9">
      <c r="D141" s="156"/>
      <c r="I141" s="34"/>
    </row>
    <row r="142" spans="4:9">
      <c r="D142" s="156"/>
      <c r="I142" s="34"/>
    </row>
    <row r="143" spans="4:9">
      <c r="D143" s="156"/>
      <c r="I143" s="34"/>
    </row>
    <row r="144" spans="4:9">
      <c r="D144" s="156"/>
      <c r="I144" s="34"/>
    </row>
    <row r="145" spans="4:9">
      <c r="D145" s="156"/>
      <c r="I145" s="34"/>
    </row>
    <row r="146" spans="4:9">
      <c r="D146" s="156"/>
      <c r="I146" s="34"/>
    </row>
    <row r="147" spans="4:9">
      <c r="D147" s="156"/>
      <c r="I147" s="34"/>
    </row>
    <row r="148" spans="4:9">
      <c r="D148" s="156"/>
      <c r="I148" s="34"/>
    </row>
    <row r="149" spans="4:9">
      <c r="D149" s="156"/>
      <c r="I149" s="34"/>
    </row>
    <row r="150" spans="4:9">
      <c r="D150" s="156"/>
      <c r="I150" s="34"/>
    </row>
    <row r="151" spans="4:9">
      <c r="D151" s="156"/>
      <c r="I151" s="34"/>
    </row>
    <row r="152" spans="4:9">
      <c r="D152" s="156"/>
      <c r="I152" s="34"/>
    </row>
    <row r="153" spans="4:9">
      <c r="D153" s="156"/>
      <c r="I153" s="34"/>
    </row>
    <row r="154" spans="4:9">
      <c r="D154" s="156"/>
      <c r="I154" s="34"/>
    </row>
    <row r="155" spans="4:9">
      <c r="D155" s="156"/>
      <c r="I155" s="34"/>
    </row>
    <row r="156" spans="4:9">
      <c r="D156" s="156"/>
      <c r="I156" s="34"/>
    </row>
    <row r="157" spans="4:9">
      <c r="D157" s="156"/>
      <c r="I157" s="34"/>
    </row>
    <row r="158" spans="4:9">
      <c r="D158" s="156"/>
      <c r="I158" s="34"/>
    </row>
    <row r="159" spans="4:9">
      <c r="D159" s="156"/>
      <c r="I159" s="34"/>
    </row>
    <row r="160" spans="4:9">
      <c r="D160" s="156"/>
      <c r="I160" s="34"/>
    </row>
    <row r="161" spans="4:10">
      <c r="D161" s="156"/>
      <c r="I161" s="34"/>
    </row>
    <row r="162" spans="4:10">
      <c r="D162" s="156"/>
      <c r="I162" s="34"/>
    </row>
    <row r="163" spans="4:10">
      <c r="D163" s="156"/>
      <c r="I163" s="34"/>
    </row>
    <row r="164" spans="4:10">
      <c r="D164" s="156"/>
      <c r="I164" s="34"/>
    </row>
    <row r="165" spans="4:10">
      <c r="D165" s="156"/>
      <c r="I165" s="34"/>
    </row>
    <row r="166" spans="4:10">
      <c r="D166" s="156"/>
      <c r="I166" s="34"/>
    </row>
    <row r="167" spans="4:10">
      <c r="D167" s="156"/>
      <c r="I167" s="34"/>
    </row>
    <row r="168" spans="4:10">
      <c r="D168" s="156"/>
      <c r="I168" s="34"/>
      <c r="J168" s="196" t="e">
        <f>#REF!/#REF!-1</f>
        <v>#REF!</v>
      </c>
    </row>
    <row r="169" spans="4:10">
      <c r="D169" s="156"/>
      <c r="I169" s="34"/>
    </row>
    <row r="170" spans="4:10">
      <c r="D170" s="156"/>
      <c r="I170" s="34"/>
    </row>
    <row r="171" spans="4:10">
      <c r="D171" s="156"/>
      <c r="I171" s="34"/>
    </row>
    <row r="172" spans="4:10">
      <c r="D172" s="156"/>
      <c r="I172" s="34"/>
    </row>
    <row r="180" spans="10:10">
      <c r="J180" s="196" t="e">
        <f>#REF!/#REF!-1</f>
        <v>#REF!</v>
      </c>
    </row>
  </sheetData>
  <sheetProtection password="C79B" sheet="1" objects="1" scenarios="1"/>
  <mergeCells count="2">
    <mergeCell ref="B54:K54"/>
    <mergeCell ref="B85:K85"/>
  </mergeCells>
  <phoneticPr fontId="12" type="noConversion"/>
  <conditionalFormatting sqref="L72 V70 R70 T70 P70">
    <cfRule type="cellIs" dxfId="0" priority="14" stopIfTrue="1" operator="lessThan">
      <formula>0</formula>
    </cfRule>
  </conditionalFormatting>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19"/>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62.5703125" style="34" customWidth="1"/>
    <col min="4" max="4" width="8.7109375" style="156" customWidth="1"/>
    <col min="5" max="5" width="8.7109375" style="34" customWidth="1"/>
    <col min="6" max="8" width="8.7109375" style="156" customWidth="1"/>
    <col min="9" max="9" width="1.7109375" style="34" customWidth="1"/>
    <col min="10" max="10" width="8.7109375" style="196" customWidth="1"/>
    <col min="11" max="11" width="1.7109375" style="34" customWidth="1"/>
    <col min="12" max="12" width="1.28515625" style="34" customWidth="1"/>
    <col min="13" max="16384" width="9.140625" style="34"/>
  </cols>
  <sheetData>
    <row r="1" spans="1:12" ht="9" customHeight="1">
      <c r="A1" s="15"/>
      <c r="B1" s="15"/>
      <c r="C1" s="15"/>
      <c r="D1" s="15"/>
      <c r="E1" s="15"/>
      <c r="F1" s="15"/>
      <c r="G1" s="15"/>
      <c r="H1" s="15"/>
      <c r="I1" s="15"/>
      <c r="J1" s="15"/>
      <c r="K1" s="15"/>
      <c r="L1" s="15"/>
    </row>
    <row r="2" spans="1:12" ht="12.75">
      <c r="A2" s="15"/>
      <c r="B2" s="35"/>
      <c r="C2" s="36" t="s">
        <v>0</v>
      </c>
      <c r="D2" s="35" t="str">
        <f>+'P&amp;L &amp; Cash flow'!D2</f>
        <v>Q1 '14</v>
      </c>
      <c r="E2" s="35" t="s">
        <v>497</v>
      </c>
      <c r="F2" s="35" t="s">
        <v>409</v>
      </c>
      <c r="G2" s="35" t="s">
        <v>393</v>
      </c>
      <c r="H2" s="35" t="s">
        <v>343</v>
      </c>
      <c r="I2" s="35"/>
      <c r="J2" s="38" t="s">
        <v>316</v>
      </c>
      <c r="K2" s="197"/>
      <c r="L2" s="15"/>
    </row>
    <row r="3" spans="1:12" ht="14.25">
      <c r="A3" s="15"/>
      <c r="B3" s="46"/>
      <c r="C3" s="41" t="s">
        <v>629</v>
      </c>
      <c r="D3" s="35"/>
      <c r="E3" s="35"/>
      <c r="F3" s="35"/>
      <c r="G3" s="35"/>
      <c r="H3" s="35"/>
      <c r="I3" s="42"/>
      <c r="J3" s="155" t="str">
        <f>+'P&amp;L &amp; Cash flow'!J3</f>
        <v>Q1%</v>
      </c>
      <c r="K3" s="66"/>
      <c r="L3" s="15"/>
    </row>
    <row r="4" spans="1:12" ht="12.75">
      <c r="A4" s="15"/>
      <c r="B4" s="46"/>
      <c r="C4" s="46"/>
      <c r="D4" s="198"/>
      <c r="E4" s="198"/>
      <c r="F4" s="198"/>
      <c r="G4" s="198"/>
      <c r="H4" s="198"/>
      <c r="I4" s="66"/>
      <c r="J4" s="199"/>
      <c r="K4" s="200"/>
      <c r="L4" s="15"/>
    </row>
    <row r="5" spans="1:12" ht="12.75">
      <c r="A5" s="15"/>
      <c r="B5" s="74"/>
      <c r="C5" s="75" t="s">
        <v>417</v>
      </c>
      <c r="D5" s="201">
        <v>779</v>
      </c>
      <c r="E5" s="202">
        <v>835</v>
      </c>
      <c r="F5" s="202">
        <v>799</v>
      </c>
      <c r="G5" s="202">
        <v>803</v>
      </c>
      <c r="H5" s="203">
        <v>760</v>
      </c>
      <c r="I5" s="71"/>
      <c r="J5" s="72">
        <f t="shared" ref="J5:J27" si="0">+IFERROR(IF(D5*H5&lt;0,"n.m.",IF(D5/H5-1&gt;100%,"&gt;100%",D5/H5-1)),"n.m.")</f>
        <v>2.4999999999999911E-2</v>
      </c>
      <c r="K5" s="66"/>
      <c r="L5" s="15"/>
    </row>
    <row r="6" spans="1:12" ht="12.75">
      <c r="A6" s="15"/>
      <c r="B6" s="74"/>
      <c r="C6" s="75" t="s">
        <v>23</v>
      </c>
      <c r="D6" s="201">
        <v>177</v>
      </c>
      <c r="E6" s="202">
        <v>181</v>
      </c>
      <c r="F6" s="202">
        <v>181</v>
      </c>
      <c r="G6" s="202">
        <v>183</v>
      </c>
      <c r="H6" s="203">
        <v>183</v>
      </c>
      <c r="I6" s="71"/>
      <c r="J6" s="72">
        <f t="shared" si="0"/>
        <v>-3.2786885245901676E-2</v>
      </c>
      <c r="K6" s="66"/>
      <c r="L6" s="15"/>
    </row>
    <row r="7" spans="1:12" ht="12.75">
      <c r="A7" s="15"/>
      <c r="B7" s="74"/>
      <c r="C7" s="75" t="s">
        <v>299</v>
      </c>
      <c r="D7" s="204">
        <v>10</v>
      </c>
      <c r="E7" s="205">
        <v>10</v>
      </c>
      <c r="F7" s="205">
        <v>10</v>
      </c>
      <c r="G7" s="205">
        <v>11</v>
      </c>
      <c r="H7" s="206">
        <v>10</v>
      </c>
      <c r="I7" s="202"/>
      <c r="J7" s="72">
        <f t="shared" si="0"/>
        <v>0</v>
      </c>
      <c r="K7" s="66"/>
      <c r="L7" s="15"/>
    </row>
    <row r="8" spans="1:12" s="56" customFormat="1" ht="12.75">
      <c r="A8" s="15"/>
      <c r="B8" s="207"/>
      <c r="C8" s="207" t="s">
        <v>418</v>
      </c>
      <c r="D8" s="208">
        <f>+D5+D6+D7</f>
        <v>966</v>
      </c>
      <c r="E8" s="209">
        <f>+E5+E6+E7</f>
        <v>1026</v>
      </c>
      <c r="F8" s="209">
        <f>+F5+F6+F7</f>
        <v>990</v>
      </c>
      <c r="G8" s="209">
        <f>+G5+G6+G7</f>
        <v>997</v>
      </c>
      <c r="H8" s="210">
        <f>+H5+H6+H7</f>
        <v>953</v>
      </c>
      <c r="I8" s="53"/>
      <c r="J8" s="54">
        <f t="shared" si="0"/>
        <v>1.3641133263378791E-2</v>
      </c>
      <c r="K8" s="42"/>
      <c r="L8" s="15"/>
    </row>
    <row r="9" spans="1:12" ht="12.75">
      <c r="A9" s="15"/>
      <c r="B9" s="46"/>
      <c r="C9" s="82"/>
      <c r="D9" s="211"/>
      <c r="E9" s="71"/>
      <c r="F9" s="71"/>
      <c r="G9" s="71"/>
      <c r="H9" s="212"/>
      <c r="I9" s="71"/>
      <c r="J9" s="72"/>
      <c r="K9" s="213"/>
      <c r="L9" s="15"/>
    </row>
    <row r="10" spans="1:12" ht="12.75">
      <c r="A10" s="15"/>
      <c r="B10" s="46"/>
      <c r="C10" s="75" t="s">
        <v>273</v>
      </c>
      <c r="D10" s="204">
        <v>347</v>
      </c>
      <c r="E10" s="205">
        <v>353</v>
      </c>
      <c r="F10" s="205">
        <v>375</v>
      </c>
      <c r="G10" s="205">
        <v>389</v>
      </c>
      <c r="H10" s="206">
        <v>393</v>
      </c>
      <c r="I10" s="71"/>
      <c r="J10" s="72">
        <f t="shared" si="0"/>
        <v>-0.11704834605597969</v>
      </c>
      <c r="K10" s="213"/>
      <c r="L10" s="15"/>
    </row>
    <row r="11" spans="1:12" ht="12.75">
      <c r="A11" s="15"/>
      <c r="B11" s="46"/>
      <c r="C11" s="75" t="s">
        <v>274</v>
      </c>
      <c r="D11" s="204">
        <v>483</v>
      </c>
      <c r="E11" s="205">
        <v>492</v>
      </c>
      <c r="F11" s="205">
        <v>489</v>
      </c>
      <c r="G11" s="205">
        <v>480</v>
      </c>
      <c r="H11" s="206">
        <v>501</v>
      </c>
      <c r="I11" s="71"/>
      <c r="J11" s="72">
        <f t="shared" si="0"/>
        <v>-3.59281437125748E-2</v>
      </c>
      <c r="K11" s="66"/>
      <c r="L11" s="15"/>
    </row>
    <row r="12" spans="1:12" ht="12.75">
      <c r="A12" s="15"/>
      <c r="B12" s="46"/>
      <c r="C12" s="75" t="s">
        <v>24</v>
      </c>
      <c r="D12" s="211">
        <v>730</v>
      </c>
      <c r="E12" s="71">
        <v>782</v>
      </c>
      <c r="F12" s="71">
        <v>759</v>
      </c>
      <c r="G12" s="71">
        <v>836</v>
      </c>
      <c r="H12" s="212">
        <v>824</v>
      </c>
      <c r="I12" s="71"/>
      <c r="J12" s="72">
        <f t="shared" si="0"/>
        <v>-0.11407766990291257</v>
      </c>
      <c r="K12" s="66"/>
      <c r="L12" s="15"/>
    </row>
    <row r="13" spans="1:12" ht="12.75">
      <c r="A13" s="15"/>
      <c r="B13" s="46"/>
      <c r="C13" s="75" t="s">
        <v>281</v>
      </c>
      <c r="D13" s="211">
        <v>569</v>
      </c>
      <c r="E13" s="71">
        <v>570</v>
      </c>
      <c r="F13" s="71">
        <v>583</v>
      </c>
      <c r="G13" s="71">
        <v>587</v>
      </c>
      <c r="H13" s="212">
        <v>603</v>
      </c>
      <c r="I13" s="71"/>
      <c r="J13" s="72">
        <f t="shared" si="0"/>
        <v>-5.6384742951907096E-2</v>
      </c>
      <c r="K13" s="66"/>
      <c r="L13" s="15"/>
    </row>
    <row r="14" spans="1:12" ht="12.75">
      <c r="A14" s="15"/>
      <c r="B14" s="46"/>
      <c r="C14" s="75" t="s">
        <v>299</v>
      </c>
      <c r="D14" s="211">
        <v>-531</v>
      </c>
      <c r="E14" s="71">
        <v>-550</v>
      </c>
      <c r="F14" s="71">
        <v>-545</v>
      </c>
      <c r="G14" s="71">
        <v>-557</v>
      </c>
      <c r="H14" s="212">
        <v>-562</v>
      </c>
      <c r="I14" s="71"/>
      <c r="J14" s="72">
        <f t="shared" si="0"/>
        <v>-5.5160142348754437E-2</v>
      </c>
      <c r="K14" s="66"/>
      <c r="L14" s="15"/>
    </row>
    <row r="15" spans="1:12" s="56" customFormat="1" ht="12.75">
      <c r="A15" s="15"/>
      <c r="B15" s="207"/>
      <c r="C15" s="207" t="s">
        <v>158</v>
      </c>
      <c r="D15" s="115">
        <f t="shared" ref="D15" si="1">D10+D11+D12+D13+D14</f>
        <v>1598</v>
      </c>
      <c r="E15" s="53">
        <f t="shared" ref="E15:H15" si="2">E10+E11+E12+E13+E14</f>
        <v>1647</v>
      </c>
      <c r="F15" s="53">
        <f t="shared" si="2"/>
        <v>1661</v>
      </c>
      <c r="G15" s="53">
        <f t="shared" si="2"/>
        <v>1735</v>
      </c>
      <c r="H15" s="214">
        <f t="shared" si="2"/>
        <v>1759</v>
      </c>
      <c r="I15" s="53"/>
      <c r="J15" s="54">
        <f t="shared" si="0"/>
        <v>-9.1529277998863012E-2</v>
      </c>
      <c r="K15" s="207"/>
      <c r="L15" s="15"/>
    </row>
    <row r="16" spans="1:12" s="56" customFormat="1" ht="12.75">
      <c r="A16" s="15"/>
      <c r="B16" s="207"/>
      <c r="C16" s="207"/>
      <c r="D16" s="115"/>
      <c r="E16" s="53"/>
      <c r="F16" s="53"/>
      <c r="G16" s="53"/>
      <c r="H16" s="214"/>
      <c r="I16" s="53"/>
      <c r="J16" s="54"/>
      <c r="K16" s="207"/>
      <c r="L16" s="15"/>
    </row>
    <row r="17" spans="1:12" ht="12.75">
      <c r="A17" s="15"/>
      <c r="B17" s="215"/>
      <c r="C17" s="82" t="s">
        <v>173</v>
      </c>
      <c r="D17" s="216">
        <v>226</v>
      </c>
      <c r="E17" s="217">
        <v>232</v>
      </c>
      <c r="F17" s="217">
        <v>248</v>
      </c>
      <c r="G17" s="217">
        <v>247</v>
      </c>
      <c r="H17" s="218">
        <v>242</v>
      </c>
      <c r="I17" s="217"/>
      <c r="J17" s="54">
        <f t="shared" si="0"/>
        <v>-6.6115702479338845E-2</v>
      </c>
      <c r="K17" s="106"/>
      <c r="L17" s="15"/>
    </row>
    <row r="18" spans="1:12" s="56" customFormat="1" ht="12.75">
      <c r="A18" s="15"/>
      <c r="B18" s="207"/>
      <c r="C18" s="207"/>
      <c r="D18" s="115"/>
      <c r="E18" s="53"/>
      <c r="F18" s="53"/>
      <c r="G18" s="53"/>
      <c r="H18" s="214"/>
      <c r="I18" s="53"/>
      <c r="J18" s="54"/>
      <c r="K18" s="207"/>
      <c r="L18" s="15"/>
    </row>
    <row r="19" spans="1:12" s="56" customFormat="1" ht="12.75">
      <c r="A19" s="15"/>
      <c r="B19" s="207"/>
      <c r="C19" s="207" t="s">
        <v>25</v>
      </c>
      <c r="D19" s="115">
        <v>21</v>
      </c>
      <c r="E19" s="53">
        <v>17</v>
      </c>
      <c r="F19" s="53">
        <v>22</v>
      </c>
      <c r="G19" s="53">
        <v>18</v>
      </c>
      <c r="H19" s="214">
        <v>21</v>
      </c>
      <c r="I19" s="219"/>
      <c r="J19" s="54">
        <f t="shared" si="0"/>
        <v>0</v>
      </c>
      <c r="K19" s="42"/>
      <c r="L19" s="15"/>
    </row>
    <row r="20" spans="1:12" s="56" customFormat="1" ht="12.75">
      <c r="A20" s="15"/>
      <c r="B20" s="207"/>
      <c r="C20" s="82"/>
      <c r="D20" s="216"/>
      <c r="E20" s="217"/>
      <c r="F20" s="217"/>
      <c r="G20" s="217"/>
      <c r="H20" s="218"/>
      <c r="I20" s="84"/>
      <c r="J20" s="54"/>
      <c r="K20" s="42"/>
      <c r="L20" s="15"/>
    </row>
    <row r="21" spans="1:12" s="56" customFormat="1" ht="12.75">
      <c r="A21" s="15"/>
      <c r="B21" s="207"/>
      <c r="C21" s="207" t="s">
        <v>26</v>
      </c>
      <c r="D21" s="115">
        <v>-57</v>
      </c>
      <c r="E21" s="53">
        <v>-53</v>
      </c>
      <c r="F21" s="53">
        <v>-68</v>
      </c>
      <c r="G21" s="53">
        <v>-62</v>
      </c>
      <c r="H21" s="214">
        <v>-64</v>
      </c>
      <c r="I21" s="84"/>
      <c r="J21" s="54">
        <f t="shared" si="0"/>
        <v>-0.109375</v>
      </c>
      <c r="K21" s="42"/>
      <c r="L21" s="15"/>
    </row>
    <row r="22" spans="1:12" s="56" customFormat="1" ht="12.75">
      <c r="A22" s="15"/>
      <c r="B22" s="207"/>
      <c r="C22" s="82"/>
      <c r="D22" s="115"/>
      <c r="E22" s="53"/>
      <c r="F22" s="53"/>
      <c r="G22" s="53"/>
      <c r="H22" s="214"/>
      <c r="I22" s="53"/>
      <c r="J22" s="54"/>
      <c r="K22" s="213"/>
      <c r="L22" s="15"/>
    </row>
    <row r="23" spans="1:12" s="56" customFormat="1" ht="12.75">
      <c r="A23" s="15"/>
      <c r="B23" s="207"/>
      <c r="C23" s="105" t="s">
        <v>591</v>
      </c>
      <c r="D23" s="115">
        <f>D8+D15+D17+D19+D21</f>
        <v>2754</v>
      </c>
      <c r="E23" s="53">
        <f>E8+E15+E17+E19+E21</f>
        <v>2869</v>
      </c>
      <c r="F23" s="53">
        <f>F8+F15+F17+F19+F21</f>
        <v>2853</v>
      </c>
      <c r="G23" s="53">
        <f>G8+G15+G17+G19+G21</f>
        <v>2935</v>
      </c>
      <c r="H23" s="214">
        <f>H8+H15+H17+H19+H21</f>
        <v>2911</v>
      </c>
      <c r="I23" s="53"/>
      <c r="J23" s="54">
        <f t="shared" si="0"/>
        <v>-5.3933356234970753E-2</v>
      </c>
      <c r="K23" s="207"/>
      <c r="L23" s="15"/>
    </row>
    <row r="24" spans="1:12" s="56" customFormat="1" ht="12.75">
      <c r="A24" s="15"/>
      <c r="B24" s="207"/>
      <c r="C24" s="105"/>
      <c r="D24" s="115"/>
      <c r="E24" s="53"/>
      <c r="F24" s="53"/>
      <c r="G24" s="53"/>
      <c r="H24" s="214"/>
      <c r="I24" s="53"/>
      <c r="J24" s="54"/>
      <c r="K24" s="207"/>
      <c r="L24" s="15"/>
    </row>
    <row r="25" spans="1:12" s="114" customFormat="1" ht="12.75">
      <c r="A25" s="15"/>
      <c r="B25" s="215"/>
      <c r="C25" s="220" t="s">
        <v>415</v>
      </c>
      <c r="D25" s="221">
        <v>758</v>
      </c>
      <c r="E25" s="111">
        <v>808</v>
      </c>
      <c r="F25" s="111">
        <v>773</v>
      </c>
      <c r="G25" s="111">
        <v>779</v>
      </c>
      <c r="H25" s="222">
        <v>736</v>
      </c>
      <c r="I25" s="111"/>
      <c r="J25" s="112">
        <f t="shared" si="0"/>
        <v>2.9891304347826164E-2</v>
      </c>
      <c r="K25" s="215"/>
      <c r="L25" s="15"/>
    </row>
    <row r="26" spans="1:12" s="56" customFormat="1" ht="12.75">
      <c r="A26" s="15"/>
      <c r="B26" s="207"/>
      <c r="C26" s="105"/>
      <c r="D26" s="115"/>
      <c r="E26" s="53"/>
      <c r="F26" s="53"/>
      <c r="G26" s="53"/>
      <c r="H26" s="214"/>
      <c r="I26" s="53"/>
      <c r="J26" s="54"/>
      <c r="K26" s="207"/>
      <c r="L26" s="15"/>
    </row>
    <row r="27" spans="1:12" s="56" customFormat="1" ht="12.75" customHeight="1">
      <c r="A27" s="15"/>
      <c r="B27" s="207"/>
      <c r="C27" s="105" t="s">
        <v>592</v>
      </c>
      <c r="D27" s="115">
        <f t="shared" ref="D27" si="3">D23-D25</f>
        <v>1996</v>
      </c>
      <c r="E27" s="53">
        <f>E23-E25</f>
        <v>2061</v>
      </c>
      <c r="F27" s="53">
        <f>F23-F25</f>
        <v>2080</v>
      </c>
      <c r="G27" s="53">
        <f t="shared" ref="G27:H27" si="4">G23-G25</f>
        <v>2156</v>
      </c>
      <c r="H27" s="214">
        <f t="shared" si="4"/>
        <v>2175</v>
      </c>
      <c r="I27" s="53"/>
      <c r="J27" s="54">
        <f t="shared" si="0"/>
        <v>-8.2298850574712645E-2</v>
      </c>
      <c r="K27" s="207"/>
      <c r="L27" s="15"/>
    </row>
    <row r="28" spans="1:12" ht="12.75">
      <c r="A28" s="15"/>
      <c r="B28" s="46"/>
      <c r="C28" s="207"/>
      <c r="D28" s="74"/>
      <c r="E28" s="74"/>
      <c r="F28" s="74"/>
      <c r="G28" s="74"/>
      <c r="H28" s="74"/>
      <c r="I28" s="74"/>
      <c r="J28" s="38"/>
      <c r="K28" s="223"/>
      <c r="L28" s="15"/>
    </row>
    <row r="29" spans="1:12" ht="9" customHeight="1">
      <c r="A29" s="15"/>
      <c r="B29" s="15"/>
      <c r="C29" s="15"/>
      <c r="D29" s="15"/>
      <c r="E29" s="15"/>
      <c r="F29" s="15"/>
      <c r="G29" s="15"/>
      <c r="H29" s="15"/>
      <c r="I29" s="15"/>
      <c r="J29" s="15"/>
      <c r="K29" s="15"/>
      <c r="L29" s="15"/>
    </row>
    <row r="30" spans="1:12" s="225" customFormat="1" ht="13.5" customHeight="1">
      <c r="A30" s="195"/>
      <c r="B30" s="224" t="s">
        <v>630</v>
      </c>
      <c r="C30" s="195"/>
      <c r="D30" s="40"/>
      <c r="E30" s="195"/>
      <c r="F30" s="145"/>
      <c r="G30" s="145"/>
      <c r="H30" s="145"/>
      <c r="I30" s="45"/>
      <c r="J30" s="49"/>
      <c r="K30" s="224"/>
      <c r="L30" s="195"/>
    </row>
    <row r="31" spans="1:12" s="225" customFormat="1" ht="13.5" customHeight="1">
      <c r="A31" s="195"/>
      <c r="B31" s="224"/>
      <c r="C31" s="195"/>
      <c r="D31" s="40"/>
      <c r="E31" s="195"/>
      <c r="F31" s="145"/>
      <c r="G31" s="145"/>
      <c r="H31" s="145"/>
      <c r="I31" s="45"/>
      <c r="J31" s="49"/>
      <c r="K31" s="224"/>
      <c r="L31" s="195"/>
    </row>
    <row r="32" spans="1:12" ht="9" customHeight="1">
      <c r="A32" s="15"/>
      <c r="B32" s="15"/>
      <c r="C32" s="15"/>
      <c r="D32" s="15"/>
      <c r="E32" s="15"/>
      <c r="F32" s="15"/>
      <c r="G32" s="15"/>
      <c r="H32" s="15"/>
      <c r="I32" s="15"/>
      <c r="J32" s="15"/>
      <c r="K32" s="15"/>
      <c r="L32" s="15"/>
    </row>
    <row r="33" spans="1:12" ht="12.75">
      <c r="A33" s="15"/>
      <c r="B33" s="35"/>
      <c r="C33" s="36" t="s">
        <v>0</v>
      </c>
      <c r="D33" s="226" t="str">
        <f>+D2</f>
        <v>Q1 '14</v>
      </c>
      <c r="E33" s="35" t="str">
        <f>+E2</f>
        <v>Q4 '13</v>
      </c>
      <c r="F33" s="35" t="str">
        <f>+F2</f>
        <v>Q3 '13</v>
      </c>
      <c r="G33" s="35" t="str">
        <f>+G2</f>
        <v>Q2 '13</v>
      </c>
      <c r="H33" s="35" t="s">
        <v>343</v>
      </c>
      <c r="I33" s="35"/>
      <c r="J33" s="38" t="s">
        <v>316</v>
      </c>
      <c r="K33" s="197"/>
      <c r="L33" s="15"/>
    </row>
    <row r="34" spans="1:12" ht="14.25">
      <c r="A34" s="15"/>
      <c r="B34" s="46"/>
      <c r="C34" s="41" t="s">
        <v>638</v>
      </c>
      <c r="D34" s="35"/>
      <c r="E34" s="35"/>
      <c r="F34" s="35"/>
      <c r="G34" s="35"/>
      <c r="H34" s="35"/>
      <c r="I34" s="42"/>
      <c r="J34" s="155" t="str">
        <f>+J3</f>
        <v>Q1%</v>
      </c>
      <c r="K34" s="66"/>
      <c r="L34" s="15"/>
    </row>
    <row r="35" spans="1:12" ht="12.75">
      <c r="A35" s="15"/>
      <c r="B35" s="46"/>
      <c r="C35" s="46"/>
      <c r="D35" s="157"/>
      <c r="E35" s="157"/>
      <c r="F35" s="157"/>
      <c r="G35" s="157"/>
      <c r="H35" s="157"/>
      <c r="I35" s="66"/>
      <c r="J35" s="199"/>
      <c r="K35" s="200"/>
      <c r="L35" s="15"/>
    </row>
    <row r="36" spans="1:12" ht="12.75">
      <c r="A36" s="15"/>
      <c r="B36" s="74"/>
      <c r="C36" s="75" t="s">
        <v>28</v>
      </c>
      <c r="D36" s="204">
        <v>301</v>
      </c>
      <c r="E36" s="205">
        <v>303</v>
      </c>
      <c r="F36" s="205">
        <v>326</v>
      </c>
      <c r="G36" s="205">
        <v>341</v>
      </c>
      <c r="H36" s="206">
        <v>344</v>
      </c>
      <c r="I36" s="68"/>
      <c r="J36" s="72">
        <f t="shared" ref="J36:J56" si="5">+IFERROR(IF(D36*H36&lt;0,"n.m.",IF(D36/H36-1&gt;100%,"&gt;100%",D36/H36-1)),"n.m.")</f>
        <v>-0.125</v>
      </c>
      <c r="K36" s="227"/>
      <c r="L36" s="15"/>
    </row>
    <row r="37" spans="1:12" ht="12.75">
      <c r="A37" s="15"/>
      <c r="B37" s="74"/>
      <c r="C37" s="75" t="s">
        <v>303</v>
      </c>
      <c r="D37" s="211">
        <v>40</v>
      </c>
      <c r="E37" s="71">
        <v>44</v>
      </c>
      <c r="F37" s="71">
        <v>43</v>
      </c>
      <c r="G37" s="71">
        <v>42</v>
      </c>
      <c r="H37" s="212">
        <v>43</v>
      </c>
      <c r="I37" s="71"/>
      <c r="J37" s="72">
        <f t="shared" si="5"/>
        <v>-6.9767441860465129E-2</v>
      </c>
      <c r="K37" s="227"/>
      <c r="L37" s="15"/>
    </row>
    <row r="38" spans="1:12" ht="12.75">
      <c r="A38" s="15"/>
      <c r="B38" s="74"/>
      <c r="C38" s="75" t="s">
        <v>1</v>
      </c>
      <c r="D38" s="211">
        <v>0</v>
      </c>
      <c r="E38" s="71">
        <v>0</v>
      </c>
      <c r="F38" s="71">
        <v>0</v>
      </c>
      <c r="G38" s="71">
        <v>0</v>
      </c>
      <c r="H38" s="212">
        <v>0</v>
      </c>
      <c r="I38" s="71"/>
      <c r="J38" s="72" t="str">
        <f t="shared" si="5"/>
        <v>n.m.</v>
      </c>
      <c r="K38" s="227"/>
      <c r="L38" s="15"/>
    </row>
    <row r="39" spans="1:12" ht="12.75">
      <c r="A39" s="15"/>
      <c r="B39" s="74"/>
      <c r="C39" s="75" t="s">
        <v>563</v>
      </c>
      <c r="D39" s="211">
        <v>6</v>
      </c>
      <c r="E39" s="71">
        <v>6</v>
      </c>
      <c r="F39" s="71">
        <v>6</v>
      </c>
      <c r="G39" s="71">
        <v>6</v>
      </c>
      <c r="H39" s="212">
        <v>6</v>
      </c>
      <c r="I39" s="71"/>
      <c r="J39" s="72">
        <f t="shared" si="5"/>
        <v>0</v>
      </c>
      <c r="K39" s="227"/>
      <c r="L39" s="15"/>
    </row>
    <row r="40" spans="1:12" s="56" customFormat="1" ht="12.75">
      <c r="A40" s="15"/>
      <c r="B40" s="104"/>
      <c r="C40" s="82" t="s">
        <v>273</v>
      </c>
      <c r="D40" s="115">
        <f>D36+D37+D39+D38</f>
        <v>347</v>
      </c>
      <c r="E40" s="53">
        <f>E36+E37+E39+E38</f>
        <v>353</v>
      </c>
      <c r="F40" s="53">
        <f t="shared" ref="F40:H40" si="6">F36+F37+F39+F38</f>
        <v>375</v>
      </c>
      <c r="G40" s="53">
        <f t="shared" si="6"/>
        <v>389</v>
      </c>
      <c r="H40" s="214">
        <f t="shared" si="6"/>
        <v>393</v>
      </c>
      <c r="I40" s="53"/>
      <c r="J40" s="54">
        <f t="shared" si="5"/>
        <v>-0.11704834605597969</v>
      </c>
      <c r="K40" s="174"/>
      <c r="L40" s="15"/>
    </row>
    <row r="41" spans="1:12" ht="12.75">
      <c r="A41" s="15"/>
      <c r="B41" s="46"/>
      <c r="C41" s="82"/>
      <c r="D41" s="211"/>
      <c r="E41" s="71"/>
      <c r="F41" s="71"/>
      <c r="G41" s="71"/>
      <c r="H41" s="212"/>
      <c r="I41" s="71"/>
      <c r="J41" s="72"/>
      <c r="K41" s="174"/>
      <c r="L41" s="15"/>
    </row>
    <row r="42" spans="1:12" ht="12.75">
      <c r="A42" s="15"/>
      <c r="B42" s="74"/>
      <c r="C42" s="75" t="s">
        <v>27</v>
      </c>
      <c r="D42" s="204">
        <v>68</v>
      </c>
      <c r="E42" s="71">
        <v>73</v>
      </c>
      <c r="F42" s="205">
        <v>76</v>
      </c>
      <c r="G42" s="205">
        <v>80</v>
      </c>
      <c r="H42" s="206">
        <v>89</v>
      </c>
      <c r="I42" s="228"/>
      <c r="J42" s="72">
        <f t="shared" si="5"/>
        <v>-0.2359550561797753</v>
      </c>
      <c r="K42" s="227"/>
      <c r="L42" s="15"/>
    </row>
    <row r="43" spans="1:12" ht="12.75">
      <c r="A43" s="15"/>
      <c r="B43" s="74"/>
      <c r="C43" s="75" t="s">
        <v>29</v>
      </c>
      <c r="D43" s="211">
        <v>242</v>
      </c>
      <c r="E43" s="71">
        <v>246</v>
      </c>
      <c r="F43" s="71">
        <v>244</v>
      </c>
      <c r="G43" s="71">
        <v>242</v>
      </c>
      <c r="H43" s="212">
        <v>255</v>
      </c>
      <c r="I43" s="68"/>
      <c r="J43" s="72">
        <f t="shared" si="5"/>
        <v>-5.0980392156862786E-2</v>
      </c>
      <c r="K43" s="227"/>
      <c r="L43" s="15"/>
    </row>
    <row r="44" spans="1:12" ht="12.75">
      <c r="A44" s="15"/>
      <c r="B44" s="74"/>
      <c r="C44" s="75" t="s">
        <v>279</v>
      </c>
      <c r="D44" s="211">
        <v>57</v>
      </c>
      <c r="E44" s="71">
        <v>59</v>
      </c>
      <c r="F44" s="71">
        <v>60</v>
      </c>
      <c r="G44" s="71">
        <v>56</v>
      </c>
      <c r="H44" s="212">
        <v>56</v>
      </c>
      <c r="I44" s="68"/>
      <c r="J44" s="72">
        <f t="shared" si="5"/>
        <v>1.7857142857142794E-2</v>
      </c>
      <c r="K44" s="227"/>
      <c r="L44" s="15"/>
    </row>
    <row r="45" spans="1:12" ht="12.75">
      <c r="A45" s="15"/>
      <c r="B45" s="74"/>
      <c r="C45" s="75" t="s">
        <v>507</v>
      </c>
      <c r="D45" s="211">
        <v>82</v>
      </c>
      <c r="E45" s="71">
        <v>80</v>
      </c>
      <c r="F45" s="71">
        <v>75</v>
      </c>
      <c r="G45" s="71">
        <v>69</v>
      </c>
      <c r="H45" s="212">
        <v>67</v>
      </c>
      <c r="I45" s="68"/>
      <c r="J45" s="72">
        <f t="shared" si="5"/>
        <v>0.22388059701492535</v>
      </c>
      <c r="K45" s="227"/>
      <c r="L45" s="15"/>
    </row>
    <row r="46" spans="1:12" ht="12.75">
      <c r="A46" s="15"/>
      <c r="B46" s="74"/>
      <c r="C46" s="75" t="s">
        <v>1</v>
      </c>
      <c r="D46" s="211">
        <v>0</v>
      </c>
      <c r="E46" s="71">
        <v>0</v>
      </c>
      <c r="F46" s="71">
        <v>0</v>
      </c>
      <c r="G46" s="71">
        <v>0</v>
      </c>
      <c r="H46" s="212">
        <v>0</v>
      </c>
      <c r="I46" s="68"/>
      <c r="J46" s="72" t="str">
        <f t="shared" si="5"/>
        <v>n.m.</v>
      </c>
      <c r="K46" s="227"/>
      <c r="L46" s="15"/>
    </row>
    <row r="47" spans="1:12" ht="12.75">
      <c r="A47" s="15"/>
      <c r="B47" s="74"/>
      <c r="C47" s="75" t="s">
        <v>563</v>
      </c>
      <c r="D47" s="204">
        <v>34</v>
      </c>
      <c r="E47" s="71">
        <v>34</v>
      </c>
      <c r="F47" s="205">
        <v>34</v>
      </c>
      <c r="G47" s="205">
        <v>33</v>
      </c>
      <c r="H47" s="206">
        <v>34</v>
      </c>
      <c r="I47" s="71"/>
      <c r="J47" s="72">
        <f t="shared" si="5"/>
        <v>0</v>
      </c>
      <c r="K47" s="227"/>
      <c r="L47" s="15"/>
    </row>
    <row r="48" spans="1:12" s="56" customFormat="1" ht="12.75">
      <c r="A48" s="15"/>
      <c r="B48" s="207"/>
      <c r="C48" s="229" t="s">
        <v>274</v>
      </c>
      <c r="D48" s="216">
        <f>D42+D43+D44+D47+D45+D46</f>
        <v>483</v>
      </c>
      <c r="E48" s="217">
        <f>E42+E43+E44+E47+E45+E46</f>
        <v>492</v>
      </c>
      <c r="F48" s="217">
        <f t="shared" ref="F48:H48" si="7">F42+F43+F44+F47+F45+F46</f>
        <v>489</v>
      </c>
      <c r="G48" s="217">
        <f t="shared" si="7"/>
        <v>480</v>
      </c>
      <c r="H48" s="218">
        <f t="shared" si="7"/>
        <v>501</v>
      </c>
      <c r="I48" s="230"/>
      <c r="J48" s="54">
        <f t="shared" si="5"/>
        <v>-3.59281437125748E-2</v>
      </c>
      <c r="K48" s="174"/>
      <c r="L48" s="15"/>
    </row>
    <row r="49" spans="1:18" ht="12.75">
      <c r="A49" s="15"/>
      <c r="B49" s="74"/>
      <c r="C49" s="82"/>
      <c r="D49" s="211"/>
      <c r="E49" s="71"/>
      <c r="F49" s="71"/>
      <c r="G49" s="71"/>
      <c r="H49" s="212"/>
      <c r="I49" s="71"/>
      <c r="J49" s="231"/>
      <c r="K49" s="232"/>
      <c r="L49" s="15"/>
    </row>
    <row r="50" spans="1:18" ht="12.75">
      <c r="A50" s="15"/>
      <c r="B50" s="74"/>
      <c r="C50" s="75" t="s">
        <v>30</v>
      </c>
      <c r="D50" s="204">
        <v>186</v>
      </c>
      <c r="E50" s="71">
        <v>187</v>
      </c>
      <c r="F50" s="205">
        <v>193</v>
      </c>
      <c r="G50" s="205">
        <v>197</v>
      </c>
      <c r="H50" s="206">
        <v>209</v>
      </c>
      <c r="I50" s="68"/>
      <c r="J50" s="233">
        <f t="shared" si="5"/>
        <v>-0.11004784688995217</v>
      </c>
      <c r="K50" s="227"/>
      <c r="L50" s="15"/>
    </row>
    <row r="51" spans="1:18" ht="12.75">
      <c r="A51" s="15"/>
      <c r="B51" s="74"/>
      <c r="C51" s="75" t="s">
        <v>224</v>
      </c>
      <c r="D51" s="204">
        <v>88</v>
      </c>
      <c r="E51" s="71">
        <v>91</v>
      </c>
      <c r="F51" s="205">
        <v>90</v>
      </c>
      <c r="G51" s="205">
        <v>92</v>
      </c>
      <c r="H51" s="206">
        <v>94</v>
      </c>
      <c r="I51" s="68"/>
      <c r="J51" s="72">
        <f t="shared" si="5"/>
        <v>-6.3829787234042534E-2</v>
      </c>
      <c r="K51" s="227"/>
      <c r="L51" s="15"/>
    </row>
    <row r="52" spans="1:18" ht="12.75">
      <c r="A52" s="15"/>
      <c r="B52" s="74"/>
      <c r="C52" s="75" t="s">
        <v>28</v>
      </c>
      <c r="D52" s="204">
        <v>198</v>
      </c>
      <c r="E52" s="71">
        <v>213</v>
      </c>
      <c r="F52" s="205">
        <v>220</v>
      </c>
      <c r="G52" s="205">
        <v>226</v>
      </c>
      <c r="H52" s="206">
        <v>230</v>
      </c>
      <c r="I52" s="71"/>
      <c r="J52" s="72">
        <f t="shared" si="5"/>
        <v>-0.13913043478260867</v>
      </c>
      <c r="K52" s="227"/>
      <c r="L52" s="15"/>
    </row>
    <row r="53" spans="1:18" ht="12.75">
      <c r="A53" s="15"/>
      <c r="B53" s="74"/>
      <c r="C53" s="75" t="s">
        <v>512</v>
      </c>
      <c r="D53" s="204">
        <v>126</v>
      </c>
      <c r="E53" s="71">
        <v>145</v>
      </c>
      <c r="F53" s="205">
        <v>134</v>
      </c>
      <c r="G53" s="205">
        <v>157</v>
      </c>
      <c r="H53" s="206">
        <v>145</v>
      </c>
      <c r="I53" s="71"/>
      <c r="J53" s="72">
        <f t="shared" si="5"/>
        <v>-0.13103448275862073</v>
      </c>
      <c r="K53" s="227"/>
      <c r="L53" s="15"/>
    </row>
    <row r="54" spans="1:18" ht="12.75">
      <c r="A54" s="15"/>
      <c r="B54" s="74"/>
      <c r="C54" s="75" t="s">
        <v>1</v>
      </c>
      <c r="D54" s="204">
        <v>0</v>
      </c>
      <c r="E54" s="71">
        <v>1</v>
      </c>
      <c r="F54" s="205">
        <v>0</v>
      </c>
      <c r="G54" s="205">
        <v>21</v>
      </c>
      <c r="H54" s="206">
        <v>4</v>
      </c>
      <c r="I54" s="71"/>
      <c r="J54" s="72">
        <f t="shared" si="5"/>
        <v>-1</v>
      </c>
      <c r="K54" s="227"/>
      <c r="L54" s="15"/>
    </row>
    <row r="55" spans="1:18" ht="12.75">
      <c r="A55" s="15"/>
      <c r="B55" s="74"/>
      <c r="C55" s="75" t="s">
        <v>563</v>
      </c>
      <c r="D55" s="204">
        <v>132</v>
      </c>
      <c r="E55" s="71">
        <v>145</v>
      </c>
      <c r="F55" s="205">
        <v>122</v>
      </c>
      <c r="G55" s="205">
        <v>143</v>
      </c>
      <c r="H55" s="206">
        <v>142</v>
      </c>
      <c r="I55" s="71"/>
      <c r="J55" s="72">
        <f t="shared" si="5"/>
        <v>-7.0422535211267623E-2</v>
      </c>
      <c r="K55" s="227"/>
      <c r="L55" s="15"/>
    </row>
    <row r="56" spans="1:18" s="56" customFormat="1" ht="12.75">
      <c r="A56" s="15"/>
      <c r="B56" s="207"/>
      <c r="C56" s="82" t="s">
        <v>24</v>
      </c>
      <c r="D56" s="216">
        <f>D50+D51+D52+D55+D53+D54</f>
        <v>730</v>
      </c>
      <c r="E56" s="217">
        <f>E50+E51+E52+E55+E53+E54</f>
        <v>782</v>
      </c>
      <c r="F56" s="217">
        <f t="shared" ref="F56:H56" si="8">F50+F51+F52+F55+F53+F54</f>
        <v>759</v>
      </c>
      <c r="G56" s="217">
        <f t="shared" si="8"/>
        <v>836</v>
      </c>
      <c r="H56" s="218">
        <f t="shared" si="8"/>
        <v>824</v>
      </c>
      <c r="I56" s="230"/>
      <c r="J56" s="54">
        <f t="shared" si="5"/>
        <v>-0.11407766990291257</v>
      </c>
      <c r="K56" s="174"/>
      <c r="L56" s="15"/>
      <c r="M56" s="1138"/>
      <c r="N56" s="1139"/>
      <c r="O56" s="1139"/>
      <c r="P56" s="1139"/>
      <c r="Q56" s="1139"/>
      <c r="R56" s="1139"/>
    </row>
    <row r="57" spans="1:18" ht="12.75">
      <c r="A57" s="15"/>
      <c r="B57" s="46"/>
      <c r="C57" s="207"/>
      <c r="D57" s="74"/>
      <c r="E57" s="74"/>
      <c r="F57" s="74"/>
      <c r="G57" s="74"/>
      <c r="H57" s="74"/>
      <c r="I57" s="74"/>
      <c r="J57" s="38"/>
      <c r="K57" s="223"/>
      <c r="L57" s="15"/>
      <c r="M57" s="1139"/>
      <c r="N57" s="1139"/>
      <c r="O57" s="1139"/>
      <c r="P57" s="1139"/>
      <c r="Q57" s="1139"/>
      <c r="R57" s="1139"/>
    </row>
    <row r="58" spans="1:18" ht="9" customHeight="1">
      <c r="A58" s="15"/>
      <c r="B58" s="15"/>
      <c r="C58" s="15"/>
      <c r="D58" s="15"/>
      <c r="E58" s="15"/>
      <c r="F58" s="15"/>
      <c r="G58" s="15"/>
      <c r="H58" s="15"/>
      <c r="I58" s="15"/>
      <c r="J58" s="15"/>
      <c r="K58" s="15"/>
      <c r="L58" s="15"/>
    </row>
    <row r="59" spans="1:18" s="45" customFormat="1" ht="13.5" customHeight="1">
      <c r="B59" s="224" t="s">
        <v>630</v>
      </c>
      <c r="D59" s="40"/>
      <c r="F59" s="40"/>
      <c r="G59" s="40"/>
      <c r="H59" s="40"/>
      <c r="J59" s="49"/>
      <c r="K59" s="234"/>
    </row>
    <row r="60" spans="1:18" s="45" customFormat="1" ht="13.5" customHeight="1">
      <c r="B60" s="224"/>
      <c r="D60" s="40"/>
      <c r="F60" s="40"/>
      <c r="G60" s="40"/>
      <c r="H60" s="40"/>
      <c r="J60" s="49"/>
      <c r="K60" s="234"/>
    </row>
    <row r="61" spans="1:18" ht="9" customHeight="1">
      <c r="A61" s="15"/>
      <c r="B61" s="15"/>
      <c r="C61" s="15"/>
      <c r="D61" s="15"/>
      <c r="E61" s="15"/>
      <c r="F61" s="15"/>
      <c r="G61" s="15"/>
      <c r="H61" s="15"/>
      <c r="I61" s="15"/>
      <c r="J61" s="15"/>
      <c r="K61" s="15"/>
      <c r="L61" s="15"/>
    </row>
    <row r="62" spans="1:18" ht="12.75">
      <c r="A62" s="15"/>
      <c r="B62" s="35"/>
      <c r="C62" s="36" t="s">
        <v>0</v>
      </c>
      <c r="D62" s="35" t="str">
        <f>+D33</f>
        <v>Q1 '14</v>
      </c>
      <c r="E62" s="35" t="s">
        <v>497</v>
      </c>
      <c r="F62" s="35" t="s">
        <v>409</v>
      </c>
      <c r="G62" s="35" t="s">
        <v>393</v>
      </c>
      <c r="H62" s="35" t="s">
        <v>343</v>
      </c>
      <c r="I62" s="35"/>
      <c r="J62" s="38" t="s">
        <v>316</v>
      </c>
      <c r="K62" s="197"/>
      <c r="L62" s="15"/>
    </row>
    <row r="63" spans="1:18" ht="14.25">
      <c r="A63" s="15"/>
      <c r="B63" s="46"/>
      <c r="C63" s="41" t="s">
        <v>576</v>
      </c>
      <c r="D63" s="35"/>
      <c r="E63" s="35"/>
      <c r="F63" s="35"/>
      <c r="G63" s="35"/>
      <c r="H63" s="35"/>
      <c r="I63" s="42"/>
      <c r="J63" s="155" t="str">
        <f>+J34</f>
        <v>Q1%</v>
      </c>
      <c r="K63" s="66"/>
      <c r="L63" s="15"/>
    </row>
    <row r="64" spans="1:18" ht="12.75">
      <c r="A64" s="15"/>
      <c r="B64" s="46"/>
      <c r="C64" s="46"/>
      <c r="D64" s="198"/>
      <c r="E64" s="198"/>
      <c r="F64" s="198"/>
      <c r="G64" s="198"/>
      <c r="H64" s="198"/>
      <c r="I64" s="66"/>
      <c r="J64" s="199"/>
      <c r="K64" s="200"/>
      <c r="L64" s="15"/>
    </row>
    <row r="65" spans="1:12" ht="12.75">
      <c r="A65" s="15"/>
      <c r="B65" s="74"/>
      <c r="C65" s="75" t="s">
        <v>417</v>
      </c>
      <c r="D65" s="201">
        <f>+'Growth analysis Q1'!G5</f>
        <v>779</v>
      </c>
      <c r="E65" s="202">
        <f>+'Growth analysis Q4'!L5</f>
        <v>835</v>
      </c>
      <c r="F65" s="202">
        <f>+'Growth analysis Q3'!L5</f>
        <v>799</v>
      </c>
      <c r="G65" s="202">
        <f>+'Growth analysis Q2'!L5</f>
        <v>774</v>
      </c>
      <c r="H65" s="203">
        <f>+'Growth analysis Q1'!L5</f>
        <v>760</v>
      </c>
      <c r="I65" s="71"/>
      <c r="J65" s="72">
        <f t="shared" ref="J65:J68" si="9">+IFERROR(IF(D65*H65&lt;0,"n.m.",IF(D65/H65-1&gt;100%,"&gt;100%",D65/H65-1)),"n.m.")</f>
        <v>2.4999999999999911E-2</v>
      </c>
      <c r="K65" s="66"/>
      <c r="L65" s="15"/>
    </row>
    <row r="66" spans="1:12" ht="12.75">
      <c r="A66" s="15"/>
      <c r="B66" s="74"/>
      <c r="C66" s="75" t="s">
        <v>23</v>
      </c>
      <c r="D66" s="201">
        <f>+'Growth analysis Q1'!G6</f>
        <v>177</v>
      </c>
      <c r="E66" s="202">
        <f>+'Growth analysis Q4'!L6</f>
        <v>181</v>
      </c>
      <c r="F66" s="202">
        <f>+'Growth analysis Q3'!L6</f>
        <v>181</v>
      </c>
      <c r="G66" s="202">
        <f>+'Growth analysis Q2'!L6</f>
        <v>183</v>
      </c>
      <c r="H66" s="203">
        <f>+'Growth analysis Q1'!L6</f>
        <v>183</v>
      </c>
      <c r="I66" s="71"/>
      <c r="J66" s="72">
        <f t="shared" si="9"/>
        <v>-3.2786885245901676E-2</v>
      </c>
      <c r="K66" s="66"/>
      <c r="L66" s="15"/>
    </row>
    <row r="67" spans="1:12" ht="12.75">
      <c r="A67" s="15"/>
      <c r="B67" s="74"/>
      <c r="C67" s="75" t="s">
        <v>299</v>
      </c>
      <c r="D67" s="204">
        <f>+'Growth analysis Q1'!G7</f>
        <v>10</v>
      </c>
      <c r="E67" s="205">
        <f>+'Growth analysis Q4'!L7</f>
        <v>10</v>
      </c>
      <c r="F67" s="205">
        <f>+'Growth analysis Q3'!L7</f>
        <v>10</v>
      </c>
      <c r="G67" s="205">
        <f>+'Growth analysis Q2'!L7</f>
        <v>11</v>
      </c>
      <c r="H67" s="206">
        <f>+'Growth analysis Q1'!L7</f>
        <v>10</v>
      </c>
      <c r="I67" s="202"/>
      <c r="J67" s="72">
        <f t="shared" si="9"/>
        <v>0</v>
      </c>
      <c r="K67" s="66"/>
      <c r="L67" s="15"/>
    </row>
    <row r="68" spans="1:12" s="56" customFormat="1" ht="12.75">
      <c r="A68" s="15"/>
      <c r="B68" s="207"/>
      <c r="C68" s="207" t="s">
        <v>418</v>
      </c>
      <c r="D68" s="208">
        <f>+'Growth analysis Q1'!G8</f>
        <v>966</v>
      </c>
      <c r="E68" s="209">
        <f>+'Growth analysis Q4'!L8</f>
        <v>1026</v>
      </c>
      <c r="F68" s="209">
        <f>+'Growth analysis Q3'!L8</f>
        <v>990</v>
      </c>
      <c r="G68" s="209">
        <f>+'Growth analysis Q2'!L8</f>
        <v>968</v>
      </c>
      <c r="H68" s="210">
        <f>+'Growth analysis Q1'!L8</f>
        <v>953</v>
      </c>
      <c r="I68" s="53"/>
      <c r="J68" s="54">
        <f t="shared" si="9"/>
        <v>1.3641133263378791E-2</v>
      </c>
      <c r="K68" s="42"/>
      <c r="L68" s="15"/>
    </row>
    <row r="69" spans="1:12" ht="12.75">
      <c r="A69" s="15"/>
      <c r="B69" s="46"/>
      <c r="C69" s="82"/>
      <c r="D69" s="211"/>
      <c r="E69" s="71"/>
      <c r="F69" s="71"/>
      <c r="G69" s="71"/>
      <c r="H69" s="212"/>
      <c r="I69" s="71"/>
      <c r="J69" s="72"/>
      <c r="K69" s="213"/>
      <c r="L69" s="15"/>
    </row>
    <row r="70" spans="1:12" ht="12.75">
      <c r="A70" s="15"/>
      <c r="B70" s="46"/>
      <c r="C70" s="75" t="s">
        <v>273</v>
      </c>
      <c r="D70" s="204">
        <f>+'Growth analysis Q1'!G10</f>
        <v>347</v>
      </c>
      <c r="E70" s="205">
        <f>+'Growth analysis Q4'!L10</f>
        <v>353</v>
      </c>
      <c r="F70" s="205">
        <f>+'Growth analysis Q3'!L10</f>
        <v>375</v>
      </c>
      <c r="G70" s="205">
        <f>+'Growth analysis Q2'!L10</f>
        <v>389</v>
      </c>
      <c r="H70" s="206">
        <f>+'Growth analysis Q1'!L10</f>
        <v>386</v>
      </c>
      <c r="I70" s="71"/>
      <c r="J70" s="72">
        <f t="shared" ref="J70:J75" si="10">+IFERROR(IF(D70*H70&lt;0,"n.m.",IF(D70/H70-1&gt;100%,"&gt;100%",D70/H70-1)),"n.m.")</f>
        <v>-0.10103626943005184</v>
      </c>
      <c r="K70" s="213"/>
      <c r="L70" s="15"/>
    </row>
    <row r="71" spans="1:12" ht="12.75">
      <c r="A71" s="15"/>
      <c r="B71" s="46"/>
      <c r="C71" s="75" t="s">
        <v>274</v>
      </c>
      <c r="D71" s="204">
        <f>+'Growth analysis Q1'!G11</f>
        <v>483</v>
      </c>
      <c r="E71" s="205">
        <f>+'Growth analysis Q4'!L11</f>
        <v>492</v>
      </c>
      <c r="F71" s="205">
        <f>+'Growth analysis Q3'!L11</f>
        <v>489</v>
      </c>
      <c r="G71" s="205">
        <f>+'Growth analysis Q2'!L11</f>
        <v>480</v>
      </c>
      <c r="H71" s="206">
        <f>+'Growth analysis Q1'!L11</f>
        <v>488</v>
      </c>
      <c r="I71" s="71"/>
      <c r="J71" s="72">
        <f t="shared" si="10"/>
        <v>-1.0245901639344246E-2</v>
      </c>
      <c r="K71" s="66"/>
      <c r="L71" s="15"/>
    </row>
    <row r="72" spans="1:12" ht="12.75">
      <c r="A72" s="15"/>
      <c r="B72" s="46"/>
      <c r="C72" s="75" t="s">
        <v>24</v>
      </c>
      <c r="D72" s="211">
        <f>+'Growth analysis Q1'!G12</f>
        <v>730</v>
      </c>
      <c r="E72" s="71">
        <f>+'Growth analysis Q4'!L12</f>
        <v>782</v>
      </c>
      <c r="F72" s="71">
        <f>+'Growth analysis Q3'!L12</f>
        <v>759</v>
      </c>
      <c r="G72" s="71">
        <f>+'Growth analysis Q2'!L12</f>
        <v>813</v>
      </c>
      <c r="H72" s="212">
        <f>+'Growth analysis Q1'!L12</f>
        <v>824</v>
      </c>
      <c r="I72" s="71"/>
      <c r="J72" s="72">
        <f t="shared" si="10"/>
        <v>-0.11407766990291257</v>
      </c>
      <c r="K72" s="66"/>
      <c r="L72" s="15"/>
    </row>
    <row r="73" spans="1:12" ht="12.75">
      <c r="A73" s="15"/>
      <c r="B73" s="46"/>
      <c r="C73" s="75" t="s">
        <v>281</v>
      </c>
      <c r="D73" s="211">
        <f>+'Growth analysis Q1'!G13</f>
        <v>562</v>
      </c>
      <c r="E73" s="71">
        <f>+'Growth analysis Q4'!L13</f>
        <v>577</v>
      </c>
      <c r="F73" s="71">
        <f>+'Growth analysis Q3'!L13</f>
        <v>583</v>
      </c>
      <c r="G73" s="71">
        <f>+'Growth analysis Q2'!L13</f>
        <v>593</v>
      </c>
      <c r="H73" s="212">
        <f>+'Growth analysis Q1'!L13</f>
        <v>603</v>
      </c>
      <c r="I73" s="71"/>
      <c r="J73" s="72">
        <f t="shared" si="10"/>
        <v>-6.7993366500829211E-2</v>
      </c>
      <c r="K73" s="66"/>
      <c r="L73" s="15"/>
    </row>
    <row r="74" spans="1:12" ht="12.75">
      <c r="A74" s="15"/>
      <c r="B74" s="46"/>
      <c r="C74" s="75" t="s">
        <v>299</v>
      </c>
      <c r="D74" s="211">
        <f>+'Growth analysis Q1'!G14</f>
        <v>-531</v>
      </c>
      <c r="E74" s="71">
        <f>+'Growth analysis Q4'!L14</f>
        <v>-550</v>
      </c>
      <c r="F74" s="71">
        <f>+'Growth analysis Q3'!L14</f>
        <v>-545</v>
      </c>
      <c r="G74" s="71">
        <f>+'Growth analysis Q2'!L14</f>
        <v>-557</v>
      </c>
      <c r="H74" s="212">
        <f>+'Growth analysis Q1'!L14</f>
        <v>-562</v>
      </c>
      <c r="I74" s="71"/>
      <c r="J74" s="72">
        <f t="shared" si="10"/>
        <v>-5.5160142348754437E-2</v>
      </c>
      <c r="K74" s="66"/>
      <c r="L74" s="15"/>
    </row>
    <row r="75" spans="1:12" s="56" customFormat="1" ht="12.75">
      <c r="A75" s="15"/>
      <c r="B75" s="207"/>
      <c r="C75" s="207" t="s">
        <v>158</v>
      </c>
      <c r="D75" s="115">
        <f>+'Growth analysis Q1'!G15</f>
        <v>1591</v>
      </c>
      <c r="E75" s="53">
        <f>+'Growth analysis Q4'!L15</f>
        <v>1654</v>
      </c>
      <c r="F75" s="53">
        <f>+'Growth analysis Q3'!L15</f>
        <v>1661</v>
      </c>
      <c r="G75" s="53">
        <f>+'Growth analysis Q2'!L15</f>
        <v>1718</v>
      </c>
      <c r="H75" s="214">
        <f>+'Growth analysis Q1'!L15</f>
        <v>1739</v>
      </c>
      <c r="I75" s="53"/>
      <c r="J75" s="54">
        <f t="shared" si="10"/>
        <v>-8.5106382978723416E-2</v>
      </c>
      <c r="K75" s="207"/>
      <c r="L75" s="15"/>
    </row>
    <row r="76" spans="1:12" s="56" customFormat="1" ht="12.75">
      <c r="A76" s="15"/>
      <c r="B76" s="207"/>
      <c r="C76" s="207"/>
      <c r="D76" s="115"/>
      <c r="E76" s="53"/>
      <c r="F76" s="53"/>
      <c r="G76" s="53"/>
      <c r="H76" s="214"/>
      <c r="I76" s="53"/>
      <c r="J76" s="54"/>
      <c r="K76" s="207"/>
      <c r="L76" s="15"/>
    </row>
    <row r="77" spans="1:12" ht="12.75">
      <c r="A77" s="15"/>
      <c r="B77" s="215"/>
      <c r="C77" s="82" t="s">
        <v>173</v>
      </c>
      <c r="D77" s="216">
        <f>+'Growth analysis Q1'!G17</f>
        <v>226</v>
      </c>
      <c r="E77" s="217">
        <f>+'Growth analysis Q4'!L17</f>
        <v>232</v>
      </c>
      <c r="F77" s="217">
        <f>+'Growth analysis Q3'!L17</f>
        <v>248</v>
      </c>
      <c r="G77" s="217">
        <f>+'Growth analysis Q2'!L17</f>
        <v>247</v>
      </c>
      <c r="H77" s="218">
        <f>+'Growth analysis Q1'!L17</f>
        <v>242</v>
      </c>
      <c r="I77" s="217"/>
      <c r="J77" s="54">
        <f t="shared" ref="J77" si="11">+IFERROR(IF(D77*H77&lt;0,"n.m.",IF(D77/H77-1&gt;100%,"&gt;100%",D77/H77-1)),"n.m.")</f>
        <v>-6.6115702479338845E-2</v>
      </c>
      <c r="K77" s="106"/>
      <c r="L77" s="15"/>
    </row>
    <row r="78" spans="1:12" s="56" customFormat="1" ht="12.75">
      <c r="A78" s="15"/>
      <c r="B78" s="207"/>
      <c r="C78" s="207"/>
      <c r="D78" s="115"/>
      <c r="E78" s="53"/>
      <c r="F78" s="53"/>
      <c r="G78" s="53"/>
      <c r="H78" s="214"/>
      <c r="I78" s="53"/>
      <c r="J78" s="54"/>
      <c r="K78" s="207"/>
      <c r="L78" s="15"/>
    </row>
    <row r="79" spans="1:12" s="56" customFormat="1" ht="12.75">
      <c r="A79" s="15"/>
      <c r="B79" s="207"/>
      <c r="C79" s="207" t="s">
        <v>25</v>
      </c>
      <c r="D79" s="115">
        <f>+'Growth analysis Q1'!G19</f>
        <v>21</v>
      </c>
      <c r="E79" s="53">
        <f>+'Growth analysis Q4'!L19</f>
        <v>17</v>
      </c>
      <c r="F79" s="53">
        <f>+'Growth analysis Q3'!L19</f>
        <v>22</v>
      </c>
      <c r="G79" s="53">
        <f>+'Growth analysis Q2'!L19</f>
        <v>18</v>
      </c>
      <c r="H79" s="214">
        <f>+'Growth analysis Q1'!L19</f>
        <v>21</v>
      </c>
      <c r="I79" s="219"/>
      <c r="J79" s="54">
        <f t="shared" ref="J79" si="12">+IFERROR(IF(D79*H79&lt;0,"n.m.",IF(D79/H79-1&gt;100%,"&gt;100%",D79/H79-1)),"n.m.")</f>
        <v>0</v>
      </c>
      <c r="K79" s="42"/>
      <c r="L79" s="15"/>
    </row>
    <row r="80" spans="1:12" s="56" customFormat="1" ht="12.75">
      <c r="A80" s="15"/>
      <c r="B80" s="207"/>
      <c r="C80" s="82"/>
      <c r="D80" s="216"/>
      <c r="E80" s="217"/>
      <c r="F80" s="217"/>
      <c r="G80" s="217"/>
      <c r="H80" s="218"/>
      <c r="I80" s="84"/>
      <c r="J80" s="54"/>
      <c r="K80" s="42"/>
      <c r="L80" s="15"/>
    </row>
    <row r="81" spans="1:12" s="56" customFormat="1" ht="12.75">
      <c r="A81" s="15"/>
      <c r="B81" s="207"/>
      <c r="C81" s="207" t="s">
        <v>26</v>
      </c>
      <c r="D81" s="115">
        <f>+'Growth analysis Q1'!G21</f>
        <v>-57</v>
      </c>
      <c r="E81" s="53">
        <f>+'Growth analysis Q4'!L21</f>
        <v>-53</v>
      </c>
      <c r="F81" s="53">
        <f>+'Growth analysis Q3'!L21</f>
        <v>-68</v>
      </c>
      <c r="G81" s="53">
        <f>+'Growth analysis Q2'!L21</f>
        <v>-62</v>
      </c>
      <c r="H81" s="214">
        <f>+'Growth analysis Q1'!L21</f>
        <v>-64</v>
      </c>
      <c r="I81" s="84"/>
      <c r="J81" s="54">
        <f t="shared" ref="J81" si="13">+IFERROR(IF(D81*H81&lt;0,"n.m.",IF(D81/H81-1&gt;100%,"&gt;100%",D81/H81-1)),"n.m.")</f>
        <v>-0.109375</v>
      </c>
      <c r="K81" s="42"/>
      <c r="L81" s="15"/>
    </row>
    <row r="82" spans="1:12" s="56" customFormat="1" ht="12.75">
      <c r="A82" s="15"/>
      <c r="B82" s="207"/>
      <c r="C82" s="82"/>
      <c r="D82" s="115"/>
      <c r="E82" s="53"/>
      <c r="F82" s="53"/>
      <c r="G82" s="53"/>
      <c r="H82" s="214"/>
      <c r="I82" s="53"/>
      <c r="J82" s="54"/>
      <c r="K82" s="213"/>
      <c r="L82" s="15"/>
    </row>
    <row r="83" spans="1:12" s="56" customFormat="1" ht="12.75">
      <c r="A83" s="15"/>
      <c r="B83" s="207"/>
      <c r="C83" s="105" t="s">
        <v>604</v>
      </c>
      <c r="D83" s="115">
        <f>+'Growth analysis Q1'!G23</f>
        <v>2747</v>
      </c>
      <c r="E83" s="53">
        <f>+'Growth analysis Q4'!L23</f>
        <v>2876</v>
      </c>
      <c r="F83" s="53">
        <f>+'Growth analysis Q3'!L23</f>
        <v>2853</v>
      </c>
      <c r="G83" s="53">
        <f>+'Growth analysis Q2'!L23</f>
        <v>2889</v>
      </c>
      <c r="H83" s="214">
        <f>+'Growth analysis Q1'!L23</f>
        <v>2891</v>
      </c>
      <c r="I83" s="53"/>
      <c r="J83" s="54">
        <f t="shared" ref="J83" si="14">+IFERROR(IF(D83*H83&lt;0,"n.m.",IF(D83/H83-1&gt;100%,"&gt;100%",D83/H83-1)),"n.m.")</f>
        <v>-4.9809754410238716E-2</v>
      </c>
      <c r="K83" s="207"/>
      <c r="L83" s="15"/>
    </row>
    <row r="84" spans="1:12" s="56" customFormat="1" ht="12.75">
      <c r="A84" s="15"/>
      <c r="B84" s="207"/>
      <c r="C84" s="105"/>
      <c r="D84" s="115"/>
      <c r="E84" s="53"/>
      <c r="F84" s="53"/>
      <c r="G84" s="53"/>
      <c r="H84" s="214"/>
      <c r="I84" s="53"/>
      <c r="J84" s="54"/>
      <c r="K84" s="207"/>
      <c r="L84" s="15"/>
    </row>
    <row r="85" spans="1:12" s="114" customFormat="1" ht="12.75">
      <c r="A85" s="15"/>
      <c r="B85" s="215"/>
      <c r="C85" s="220" t="s">
        <v>415</v>
      </c>
      <c r="D85" s="221">
        <f>+'Growth analysis Q1'!G25</f>
        <v>758</v>
      </c>
      <c r="E85" s="111">
        <f>+'Growth analysis Q4'!L25</f>
        <v>808</v>
      </c>
      <c r="F85" s="111">
        <f>+'Growth analysis Q3'!L25</f>
        <v>773</v>
      </c>
      <c r="G85" s="111">
        <f>+'Growth analysis Q2'!L25</f>
        <v>750</v>
      </c>
      <c r="H85" s="222">
        <f>+'Growth analysis Q1'!L25</f>
        <v>736</v>
      </c>
      <c r="I85" s="111"/>
      <c r="J85" s="112">
        <f t="shared" ref="J85" si="15">+IFERROR(IF(D85*H85&lt;0,"n.m.",IF(D85/H85-1&gt;100%,"&gt;100%",D85/H85-1)),"n.m.")</f>
        <v>2.9891304347826164E-2</v>
      </c>
      <c r="K85" s="215"/>
      <c r="L85" s="15"/>
    </row>
    <row r="86" spans="1:12" s="56" customFormat="1" ht="12.75">
      <c r="A86" s="15"/>
      <c r="B86" s="207"/>
      <c r="C86" s="105"/>
      <c r="D86" s="115"/>
      <c r="E86" s="53"/>
      <c r="F86" s="53"/>
      <c r="G86" s="53"/>
      <c r="H86" s="214"/>
      <c r="I86" s="53"/>
      <c r="J86" s="54"/>
      <c r="K86" s="207"/>
      <c r="L86" s="15"/>
    </row>
    <row r="87" spans="1:12" s="56" customFormat="1" ht="12.75" customHeight="1">
      <c r="A87" s="15"/>
      <c r="B87" s="207"/>
      <c r="C87" s="105" t="s">
        <v>605</v>
      </c>
      <c r="D87" s="115">
        <f>+'Growth analysis Q1'!G27</f>
        <v>1989</v>
      </c>
      <c r="E87" s="53">
        <f>+'Growth analysis Q4'!L27</f>
        <v>2068</v>
      </c>
      <c r="F87" s="53">
        <f>+'Growth analysis Q3'!L27</f>
        <v>2080</v>
      </c>
      <c r="G87" s="53">
        <f>+'Growth analysis Q2'!L27</f>
        <v>2139</v>
      </c>
      <c r="H87" s="214">
        <f>+'Growth analysis Q1'!L27</f>
        <v>2155</v>
      </c>
      <c r="I87" s="53"/>
      <c r="J87" s="54">
        <f t="shared" ref="J87" si="16">+IFERROR(IF(D87*H87&lt;0,"n.m.",IF(D87/H87-1&gt;100%,"&gt;100%",D87/H87-1)),"n.m.")</f>
        <v>-7.7030162412992986E-2</v>
      </c>
      <c r="K87" s="207"/>
      <c r="L87" s="15"/>
    </row>
    <row r="88" spans="1:12" ht="12.75">
      <c r="A88" s="15"/>
      <c r="B88" s="46"/>
      <c r="C88" s="207"/>
      <c r="D88" s="74"/>
      <c r="E88" s="74"/>
      <c r="F88" s="74"/>
      <c r="G88" s="74"/>
      <c r="H88" s="74"/>
      <c r="I88" s="74"/>
      <c r="J88" s="38"/>
      <c r="K88" s="223"/>
      <c r="L88" s="15"/>
    </row>
    <row r="89" spans="1:12" ht="9" customHeight="1">
      <c r="A89" s="15"/>
      <c r="B89" s="15"/>
      <c r="C89" s="15"/>
      <c r="D89" s="15"/>
      <c r="E89" s="15"/>
      <c r="F89" s="15"/>
      <c r="G89" s="15"/>
      <c r="H89" s="15"/>
      <c r="I89" s="15"/>
      <c r="J89" s="15"/>
      <c r="K89" s="15"/>
      <c r="L89" s="15"/>
    </row>
    <row r="90" spans="1:12" s="225" customFormat="1" ht="13.5" customHeight="1">
      <c r="A90" s="195"/>
      <c r="B90" s="224" t="s">
        <v>567</v>
      </c>
      <c r="C90" s="195"/>
      <c r="D90" s="40"/>
      <c r="E90" s="195"/>
      <c r="F90" s="145"/>
      <c r="G90" s="145"/>
      <c r="H90" s="145"/>
      <c r="I90" s="45"/>
      <c r="J90" s="49"/>
      <c r="K90" s="224"/>
      <c r="L90" s="195"/>
    </row>
    <row r="91" spans="1:12" s="225" customFormat="1" ht="13.5" customHeight="1">
      <c r="A91" s="195"/>
      <c r="B91" s="224"/>
      <c r="C91" s="195"/>
      <c r="D91" s="40"/>
      <c r="E91" s="195"/>
      <c r="F91" s="145"/>
      <c r="G91" s="145"/>
      <c r="H91" s="145"/>
      <c r="I91" s="45"/>
      <c r="J91" s="49"/>
      <c r="K91" s="224"/>
      <c r="L91" s="195"/>
    </row>
    <row r="92" spans="1:12" s="15" customFormat="1" ht="9" customHeight="1"/>
    <row r="93" spans="1:12" ht="12.75">
      <c r="A93" s="15"/>
      <c r="B93" s="35"/>
      <c r="C93" s="36" t="s">
        <v>0</v>
      </c>
      <c r="D93" s="35" t="str">
        <f>+D33</f>
        <v>Q1 '14</v>
      </c>
      <c r="E93" s="35" t="str">
        <f>+E33</f>
        <v>Q4 '13</v>
      </c>
      <c r="F93" s="35" t="str">
        <f>+F33</f>
        <v>Q3 '13</v>
      </c>
      <c r="G93" s="35" t="str">
        <f>+G33</f>
        <v>Q2 '13</v>
      </c>
      <c r="H93" s="35" t="s">
        <v>343</v>
      </c>
      <c r="I93" s="35"/>
      <c r="J93" s="38" t="s">
        <v>316</v>
      </c>
      <c r="K93" s="197"/>
      <c r="L93" s="15"/>
    </row>
    <row r="94" spans="1:12" ht="12.75">
      <c r="A94" s="15"/>
      <c r="B94" s="46"/>
      <c r="C94" s="41" t="s">
        <v>523</v>
      </c>
      <c r="D94" s="35"/>
      <c r="E94" s="35"/>
      <c r="F94" s="35"/>
      <c r="G94" s="35"/>
      <c r="H94" s="35"/>
      <c r="I94" s="42"/>
      <c r="J94" s="155" t="str">
        <f>+J34</f>
        <v>Q1%</v>
      </c>
      <c r="K94" s="66"/>
      <c r="L94" s="15"/>
    </row>
    <row r="95" spans="1:12" ht="12.75">
      <c r="A95" s="15"/>
      <c r="B95" s="46"/>
      <c r="C95" s="46"/>
      <c r="D95" s="157"/>
      <c r="E95" s="157"/>
      <c r="F95" s="157"/>
      <c r="G95" s="157"/>
      <c r="H95" s="157"/>
      <c r="I95" s="66"/>
      <c r="J95" s="199"/>
      <c r="K95" s="235"/>
      <c r="L95" s="15"/>
    </row>
    <row r="96" spans="1:12" ht="12.75">
      <c r="A96" s="15"/>
      <c r="B96" s="74"/>
      <c r="C96" s="75" t="s">
        <v>417</v>
      </c>
      <c r="D96" s="201">
        <v>775</v>
      </c>
      <c r="E96" s="202">
        <v>814</v>
      </c>
      <c r="F96" s="202">
        <v>794</v>
      </c>
      <c r="G96" s="202">
        <v>798</v>
      </c>
      <c r="H96" s="203">
        <v>754</v>
      </c>
      <c r="I96" s="202"/>
      <c r="J96" s="72">
        <f t="shared" ref="J96:J116" si="17">+IFERROR(IF(D96*H96&lt;0,"n.m.",IF(D96/H96-1&gt;100%,"&gt;100%",D96/H96-1)),"n.m.")</f>
        <v>2.7851458885941538E-2</v>
      </c>
      <c r="K96" s="227"/>
      <c r="L96" s="15"/>
    </row>
    <row r="97" spans="1:12" ht="12.75">
      <c r="A97" s="15"/>
      <c r="B97" s="74"/>
      <c r="C97" s="75" t="s">
        <v>23</v>
      </c>
      <c r="D97" s="201">
        <v>174</v>
      </c>
      <c r="E97" s="202">
        <v>179</v>
      </c>
      <c r="F97" s="202">
        <v>179</v>
      </c>
      <c r="G97" s="202">
        <v>181</v>
      </c>
      <c r="H97" s="203">
        <v>181</v>
      </c>
      <c r="I97" s="202"/>
      <c r="J97" s="72">
        <f t="shared" si="17"/>
        <v>-3.8674033149171283E-2</v>
      </c>
      <c r="K97" s="227"/>
      <c r="L97" s="15"/>
    </row>
    <row r="98" spans="1:12" ht="12.75">
      <c r="A98" s="15"/>
      <c r="B98" s="74"/>
      <c r="C98" s="75" t="s">
        <v>299</v>
      </c>
      <c r="D98" s="204">
        <v>11</v>
      </c>
      <c r="E98" s="205">
        <v>12</v>
      </c>
      <c r="F98" s="205">
        <v>13</v>
      </c>
      <c r="G98" s="205">
        <v>12</v>
      </c>
      <c r="H98" s="206">
        <v>13</v>
      </c>
      <c r="I98" s="202"/>
      <c r="J98" s="72">
        <f t="shared" si="17"/>
        <v>-0.15384615384615385</v>
      </c>
      <c r="K98" s="227"/>
      <c r="L98" s="15"/>
    </row>
    <row r="99" spans="1:12" s="56" customFormat="1" ht="12.75">
      <c r="A99" s="15"/>
      <c r="B99" s="207"/>
      <c r="C99" s="207" t="s">
        <v>418</v>
      </c>
      <c r="D99" s="208">
        <f>+D96+D97+D98</f>
        <v>960</v>
      </c>
      <c r="E99" s="209">
        <f>+E96+E97+E98</f>
        <v>1005</v>
      </c>
      <c r="F99" s="209">
        <f>+F96+F97+F98</f>
        <v>986</v>
      </c>
      <c r="G99" s="209">
        <f>+G96+G97+G98</f>
        <v>991</v>
      </c>
      <c r="H99" s="210">
        <f>+H96+H97+H98</f>
        <v>948</v>
      </c>
      <c r="I99" s="230"/>
      <c r="J99" s="54">
        <f t="shared" si="17"/>
        <v>1.2658227848101333E-2</v>
      </c>
      <c r="K99" s="174"/>
      <c r="L99" s="15"/>
    </row>
    <row r="100" spans="1:12" ht="12.75">
      <c r="A100" s="15"/>
      <c r="B100" s="46"/>
      <c r="C100" s="82"/>
      <c r="D100" s="211"/>
      <c r="E100" s="71"/>
      <c r="F100" s="71"/>
      <c r="G100" s="71"/>
      <c r="H100" s="212"/>
      <c r="I100" s="236"/>
      <c r="J100" s="72"/>
      <c r="K100" s="237"/>
      <c r="L100" s="15"/>
    </row>
    <row r="101" spans="1:12" ht="12.75">
      <c r="A101" s="15"/>
      <c r="B101" s="46"/>
      <c r="C101" s="75" t="s">
        <v>273</v>
      </c>
      <c r="D101" s="211">
        <v>333</v>
      </c>
      <c r="E101" s="71">
        <v>338</v>
      </c>
      <c r="F101" s="71">
        <v>358</v>
      </c>
      <c r="G101" s="71">
        <v>370</v>
      </c>
      <c r="H101" s="212">
        <v>374</v>
      </c>
      <c r="I101" s="238"/>
      <c r="J101" s="72">
        <f t="shared" si="17"/>
        <v>-0.10962566844919786</v>
      </c>
      <c r="K101" s="237"/>
      <c r="L101" s="15"/>
    </row>
    <row r="102" spans="1:12" ht="12.75">
      <c r="A102" s="15"/>
      <c r="B102" s="46"/>
      <c r="C102" s="75" t="s">
        <v>274</v>
      </c>
      <c r="D102" s="211">
        <v>453</v>
      </c>
      <c r="E102" s="71">
        <v>461</v>
      </c>
      <c r="F102" s="71">
        <v>457</v>
      </c>
      <c r="G102" s="71">
        <v>451</v>
      </c>
      <c r="H102" s="212">
        <v>470</v>
      </c>
      <c r="I102" s="202"/>
      <c r="J102" s="72">
        <f t="shared" si="17"/>
        <v>-3.6170212765957444E-2</v>
      </c>
      <c r="K102" s="227"/>
      <c r="L102" s="15"/>
    </row>
    <row r="103" spans="1:12" ht="12.75">
      <c r="A103" s="15"/>
      <c r="B103" s="46"/>
      <c r="C103" s="75" t="s">
        <v>24</v>
      </c>
      <c r="D103" s="211">
        <v>680</v>
      </c>
      <c r="E103" s="71">
        <v>731</v>
      </c>
      <c r="F103" s="71">
        <v>709</v>
      </c>
      <c r="G103" s="71">
        <v>765</v>
      </c>
      <c r="H103" s="212">
        <v>767</v>
      </c>
      <c r="I103" s="202"/>
      <c r="J103" s="72">
        <f t="shared" si="17"/>
        <v>-0.11342894393741854</v>
      </c>
      <c r="K103" s="227"/>
      <c r="L103" s="15"/>
    </row>
    <row r="104" spans="1:12" ht="12.75">
      <c r="A104" s="15"/>
      <c r="B104" s="46"/>
      <c r="C104" s="75" t="s">
        <v>281</v>
      </c>
      <c r="D104" s="211">
        <v>125</v>
      </c>
      <c r="E104" s="71">
        <v>109</v>
      </c>
      <c r="F104" s="71">
        <v>124</v>
      </c>
      <c r="G104" s="71">
        <v>119</v>
      </c>
      <c r="H104" s="212">
        <v>130</v>
      </c>
      <c r="I104" s="202"/>
      <c r="J104" s="72">
        <f t="shared" si="17"/>
        <v>-3.8461538461538436E-2</v>
      </c>
      <c r="K104" s="227"/>
      <c r="L104" s="15"/>
    </row>
    <row r="105" spans="1:12" ht="12.75">
      <c r="A105" s="15"/>
      <c r="B105" s="46"/>
      <c r="C105" s="75" t="s">
        <v>299</v>
      </c>
      <c r="D105" s="211">
        <v>-1</v>
      </c>
      <c r="E105" s="71">
        <v>-1</v>
      </c>
      <c r="F105" s="71">
        <v>3</v>
      </c>
      <c r="G105" s="71">
        <v>1</v>
      </c>
      <c r="H105" s="212">
        <v>0</v>
      </c>
      <c r="I105" s="202"/>
      <c r="J105" s="72" t="str">
        <f t="shared" si="17"/>
        <v>n.m.</v>
      </c>
      <c r="K105" s="227"/>
      <c r="L105" s="15"/>
    </row>
    <row r="106" spans="1:12" s="56" customFormat="1" ht="12.75">
      <c r="A106" s="15"/>
      <c r="B106" s="207"/>
      <c r="C106" s="207" t="s">
        <v>158</v>
      </c>
      <c r="D106" s="115">
        <f t="shared" ref="D106" si="18">D101+D102+D103+D104+D105</f>
        <v>1590</v>
      </c>
      <c r="E106" s="53">
        <f t="shared" ref="E106:H106" si="19">E101+E102+E103+E104+E105</f>
        <v>1638</v>
      </c>
      <c r="F106" s="53">
        <f t="shared" si="19"/>
        <v>1651</v>
      </c>
      <c r="G106" s="53">
        <f t="shared" si="19"/>
        <v>1706</v>
      </c>
      <c r="H106" s="214">
        <f t="shared" si="19"/>
        <v>1741</v>
      </c>
      <c r="I106" s="230"/>
      <c r="J106" s="54">
        <f t="shared" si="17"/>
        <v>-8.6731763354394031E-2</v>
      </c>
      <c r="K106" s="174"/>
      <c r="L106" s="15"/>
    </row>
    <row r="107" spans="1:12" s="56" customFormat="1" ht="12.75">
      <c r="A107" s="15"/>
      <c r="B107" s="207"/>
      <c r="C107" s="207"/>
      <c r="D107" s="115"/>
      <c r="E107" s="53"/>
      <c r="F107" s="53"/>
      <c r="G107" s="53"/>
      <c r="H107" s="214"/>
      <c r="I107" s="230"/>
      <c r="J107" s="72"/>
      <c r="K107" s="174"/>
      <c r="L107" s="15"/>
    </row>
    <row r="108" spans="1:12" s="56" customFormat="1" ht="12.75">
      <c r="A108" s="15"/>
      <c r="B108" s="239"/>
      <c r="C108" s="82" t="s">
        <v>173</v>
      </c>
      <c r="D108" s="216">
        <v>182</v>
      </c>
      <c r="E108" s="217">
        <v>191</v>
      </c>
      <c r="F108" s="217">
        <v>196</v>
      </c>
      <c r="G108" s="217">
        <v>198</v>
      </c>
      <c r="H108" s="218">
        <v>192</v>
      </c>
      <c r="I108" s="230"/>
      <c r="J108" s="54">
        <f t="shared" si="17"/>
        <v>-5.208333333333337E-2</v>
      </c>
      <c r="K108" s="240"/>
      <c r="L108" s="15"/>
    </row>
    <row r="109" spans="1:12" s="56" customFormat="1" ht="12.75">
      <c r="A109" s="15"/>
      <c r="B109" s="207"/>
      <c r="C109" s="82"/>
      <c r="D109" s="115"/>
      <c r="E109" s="53"/>
      <c r="F109" s="53"/>
      <c r="G109" s="53"/>
      <c r="H109" s="214"/>
      <c r="I109" s="241"/>
      <c r="J109" s="72"/>
      <c r="K109" s="174"/>
      <c r="L109" s="15"/>
    </row>
    <row r="110" spans="1:12" s="56" customFormat="1" ht="12.75">
      <c r="A110" s="15"/>
      <c r="B110" s="207"/>
      <c r="C110" s="207" t="s">
        <v>25</v>
      </c>
      <c r="D110" s="115">
        <v>21</v>
      </c>
      <c r="E110" s="53">
        <v>19</v>
      </c>
      <c r="F110" s="53">
        <v>20</v>
      </c>
      <c r="G110" s="53">
        <v>19</v>
      </c>
      <c r="H110" s="214">
        <v>21</v>
      </c>
      <c r="I110" s="242"/>
      <c r="J110" s="54">
        <f t="shared" si="17"/>
        <v>0</v>
      </c>
      <c r="K110" s="174"/>
      <c r="L110" s="15"/>
    </row>
    <row r="111" spans="1:12" s="56" customFormat="1" ht="12.75">
      <c r="A111" s="15"/>
      <c r="B111" s="207"/>
      <c r="C111" s="82"/>
      <c r="D111" s="216"/>
      <c r="E111" s="217"/>
      <c r="F111" s="217"/>
      <c r="G111" s="217"/>
      <c r="H111" s="218"/>
      <c r="I111" s="236"/>
      <c r="J111" s="72"/>
      <c r="K111" s="237"/>
      <c r="L111" s="15"/>
    </row>
    <row r="112" spans="1:12" s="56" customFormat="1" ht="12.75">
      <c r="A112" s="15"/>
      <c r="B112" s="207"/>
      <c r="C112" s="207" t="s">
        <v>419</v>
      </c>
      <c r="D112" s="115">
        <f>D99+D106+D108+D110</f>
        <v>2753</v>
      </c>
      <c r="E112" s="53">
        <f>E99+E106+E108+E110</f>
        <v>2853</v>
      </c>
      <c r="F112" s="53">
        <f>F99+F106+F108+F110</f>
        <v>2853</v>
      </c>
      <c r="G112" s="53">
        <f>G99+G106+G108+G110</f>
        <v>2914</v>
      </c>
      <c r="H112" s="214">
        <f>H99+H106+H108+H110</f>
        <v>2902</v>
      </c>
      <c r="I112" s="230"/>
      <c r="J112" s="54">
        <f t="shared" si="17"/>
        <v>-5.1343900758097916E-2</v>
      </c>
      <c r="K112" s="174"/>
      <c r="L112" s="15"/>
    </row>
    <row r="113" spans="1:12" s="56" customFormat="1" ht="12.75">
      <c r="A113" s="15"/>
      <c r="B113" s="207"/>
      <c r="C113" s="207"/>
      <c r="D113" s="115"/>
      <c r="E113" s="53"/>
      <c r="F113" s="53"/>
      <c r="G113" s="53"/>
      <c r="H113" s="214"/>
      <c r="I113" s="230"/>
      <c r="J113" s="72"/>
      <c r="K113" s="243"/>
      <c r="L113" s="15"/>
    </row>
    <row r="114" spans="1:12" s="114" customFormat="1" ht="12.75">
      <c r="A114" s="15"/>
      <c r="B114" s="215"/>
      <c r="C114" s="220" t="s">
        <v>415</v>
      </c>
      <c r="D114" s="221">
        <v>757</v>
      </c>
      <c r="E114" s="111">
        <v>794</v>
      </c>
      <c r="F114" s="111">
        <v>772</v>
      </c>
      <c r="G114" s="111">
        <v>779</v>
      </c>
      <c r="H114" s="222">
        <v>734</v>
      </c>
      <c r="I114" s="111"/>
      <c r="J114" s="112">
        <f t="shared" si="17"/>
        <v>3.1335149863760181E-2</v>
      </c>
      <c r="K114" s="215"/>
      <c r="L114" s="15"/>
    </row>
    <row r="115" spans="1:12" s="56" customFormat="1" ht="12.75">
      <c r="A115" s="15"/>
      <c r="B115" s="207"/>
      <c r="C115" s="207"/>
      <c r="D115" s="115"/>
      <c r="E115" s="53"/>
      <c r="F115" s="53"/>
      <c r="G115" s="53"/>
      <c r="H115" s="214"/>
      <c r="I115" s="230"/>
      <c r="J115" s="72"/>
      <c r="K115" s="243"/>
      <c r="L115" s="15"/>
    </row>
    <row r="116" spans="1:12" s="56" customFormat="1" ht="12.75">
      <c r="A116" s="15"/>
      <c r="B116" s="207"/>
      <c r="C116" s="207" t="s">
        <v>416</v>
      </c>
      <c r="D116" s="216">
        <f t="shared" ref="D116" si="20">D112-D114</f>
        <v>1996</v>
      </c>
      <c r="E116" s="217">
        <f>E112-E114</f>
        <v>2059</v>
      </c>
      <c r="F116" s="217">
        <f>F112-F114</f>
        <v>2081</v>
      </c>
      <c r="G116" s="217">
        <f t="shared" ref="G116:H116" si="21">G112-G114</f>
        <v>2135</v>
      </c>
      <c r="H116" s="218">
        <f t="shared" si="21"/>
        <v>2168</v>
      </c>
      <c r="I116" s="62"/>
      <c r="J116" s="54">
        <f t="shared" si="17"/>
        <v>-7.9335793357933615E-2</v>
      </c>
      <c r="K116" s="174"/>
      <c r="L116" s="15"/>
    </row>
    <row r="117" spans="1:12" ht="12.75">
      <c r="A117" s="15"/>
      <c r="B117" s="46"/>
      <c r="C117" s="207"/>
      <c r="D117" s="74"/>
      <c r="E117" s="74"/>
      <c r="F117" s="74"/>
      <c r="G117" s="74"/>
      <c r="H117" s="74"/>
      <c r="I117" s="74"/>
      <c r="J117" s="38"/>
      <c r="K117" s="223"/>
      <c r="L117" s="15"/>
    </row>
    <row r="118" spans="1:12" ht="9" customHeight="1">
      <c r="A118" s="15"/>
      <c r="B118" s="15"/>
      <c r="C118" s="15"/>
      <c r="D118" s="15"/>
      <c r="E118" s="15"/>
      <c r="F118" s="15"/>
      <c r="G118" s="15"/>
      <c r="H118" s="15"/>
      <c r="I118" s="15"/>
      <c r="J118" s="15"/>
      <c r="K118" s="15"/>
      <c r="L118" s="15"/>
    </row>
    <row r="119" spans="1:12" s="45" customFormat="1">
      <c r="D119" s="40"/>
      <c r="F119" s="40"/>
      <c r="G119" s="40"/>
      <c r="H119" s="40"/>
      <c r="J119" s="49"/>
    </row>
  </sheetData>
  <sheetProtection password="C79B" sheet="1" objects="1" scenarios="1"/>
  <mergeCells count="1">
    <mergeCell ref="M56:R57"/>
  </mergeCells>
  <phoneticPr fontId="12" type="noConversion"/>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rowBreaks count="1" manualBreakCount="1">
    <brk id="9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62.5703125" style="34" customWidth="1"/>
    <col min="4" max="8" width="8.7109375" style="34" customWidth="1"/>
    <col min="9" max="9" width="1.7109375" style="34" customWidth="1"/>
    <col min="10" max="10" width="8.7109375" style="196" customWidth="1"/>
    <col min="11" max="11" width="1.7109375" style="34" customWidth="1"/>
    <col min="12" max="12" width="1.28515625" style="34" customWidth="1"/>
    <col min="13" max="16384" width="9.140625" style="34"/>
  </cols>
  <sheetData>
    <row r="1" spans="1:12" ht="9" customHeight="1">
      <c r="A1" s="15"/>
      <c r="B1" s="15"/>
      <c r="C1" s="15"/>
      <c r="D1" s="15"/>
      <c r="E1" s="15"/>
      <c r="F1" s="15"/>
      <c r="G1" s="15"/>
      <c r="H1" s="15"/>
      <c r="I1" s="15"/>
      <c r="J1" s="15"/>
      <c r="K1" s="15"/>
      <c r="L1" s="15"/>
    </row>
    <row r="2" spans="1:12" ht="12.75">
      <c r="A2" s="15"/>
      <c r="B2" s="35"/>
      <c r="C2" s="36" t="s">
        <v>31</v>
      </c>
      <c r="D2" s="35" t="str">
        <f>+Revenues!D2</f>
        <v>Q1 '14</v>
      </c>
      <c r="E2" s="35" t="s">
        <v>497</v>
      </c>
      <c r="F2" s="35" t="s">
        <v>409</v>
      </c>
      <c r="G2" s="35" t="s">
        <v>393</v>
      </c>
      <c r="H2" s="35" t="s">
        <v>343</v>
      </c>
      <c r="I2" s="35"/>
      <c r="J2" s="38" t="s">
        <v>316</v>
      </c>
      <c r="K2" s="197"/>
      <c r="L2" s="15"/>
    </row>
    <row r="3" spans="1:12" ht="12.75">
      <c r="A3" s="15"/>
      <c r="B3" s="66"/>
      <c r="C3" s="41" t="s">
        <v>513</v>
      </c>
      <c r="D3" s="35"/>
      <c r="E3" s="35"/>
      <c r="F3" s="35"/>
      <c r="G3" s="35"/>
      <c r="H3" s="35"/>
      <c r="I3" s="42"/>
      <c r="J3" s="155" t="str">
        <f>+Revenues!J3</f>
        <v>Q1%</v>
      </c>
      <c r="K3" s="66"/>
      <c r="L3" s="15"/>
    </row>
    <row r="4" spans="1:12" ht="12.75" customHeight="1">
      <c r="A4" s="15"/>
      <c r="B4" s="66"/>
      <c r="C4" s="66"/>
      <c r="D4" s="244"/>
      <c r="E4" s="244"/>
      <c r="F4" s="244"/>
      <c r="G4" s="244"/>
      <c r="H4" s="244"/>
      <c r="I4" s="66"/>
      <c r="J4" s="245"/>
      <c r="K4" s="235"/>
      <c r="L4" s="15"/>
    </row>
    <row r="5" spans="1:12" ht="12.75">
      <c r="A5" s="15"/>
      <c r="B5" s="74"/>
      <c r="C5" s="75" t="s">
        <v>417</v>
      </c>
      <c r="D5" s="201">
        <v>556</v>
      </c>
      <c r="E5" s="202">
        <v>571</v>
      </c>
      <c r="F5" s="202">
        <v>570</v>
      </c>
      <c r="G5" s="202">
        <v>528</v>
      </c>
      <c r="H5" s="203">
        <v>565</v>
      </c>
      <c r="I5" s="71"/>
      <c r="J5" s="72">
        <f t="shared" ref="J5:J27" si="0">+IFERROR(IF(D5*H5&lt;0,"n.m.",IF(D5/H5-1&gt;100%,"&gt;100%",D5/H5-1)),"n.m.")</f>
        <v>-1.5929203539822967E-2</v>
      </c>
      <c r="K5" s="227"/>
      <c r="L5" s="15"/>
    </row>
    <row r="6" spans="1:12" ht="12.75">
      <c r="A6" s="15"/>
      <c r="B6" s="74"/>
      <c r="C6" s="75" t="s">
        <v>23</v>
      </c>
      <c r="D6" s="201">
        <v>136</v>
      </c>
      <c r="E6" s="202">
        <v>131</v>
      </c>
      <c r="F6" s="202">
        <v>134</v>
      </c>
      <c r="G6" s="202">
        <v>134</v>
      </c>
      <c r="H6" s="203">
        <v>137</v>
      </c>
      <c r="I6" s="71"/>
      <c r="J6" s="72">
        <f t="shared" si="0"/>
        <v>-7.2992700729926918E-3</v>
      </c>
      <c r="K6" s="227"/>
      <c r="L6" s="15"/>
    </row>
    <row r="7" spans="1:12" ht="12.75">
      <c r="A7" s="15"/>
      <c r="B7" s="74"/>
      <c r="C7" s="75" t="s">
        <v>299</v>
      </c>
      <c r="D7" s="204">
        <v>13</v>
      </c>
      <c r="E7" s="205">
        <v>0</v>
      </c>
      <c r="F7" s="205">
        <v>11</v>
      </c>
      <c r="G7" s="205">
        <v>13</v>
      </c>
      <c r="H7" s="206">
        <v>13</v>
      </c>
      <c r="I7" s="202"/>
      <c r="J7" s="72">
        <f t="shared" si="0"/>
        <v>0</v>
      </c>
      <c r="K7" s="227"/>
      <c r="L7" s="15"/>
    </row>
    <row r="8" spans="1:12" s="56" customFormat="1" ht="12.75">
      <c r="A8" s="15"/>
      <c r="B8" s="42"/>
      <c r="C8" s="42" t="s">
        <v>418</v>
      </c>
      <c r="D8" s="208">
        <f t="shared" ref="D8" si="1">D5+D6+D7</f>
        <v>705</v>
      </c>
      <c r="E8" s="209">
        <f>E5+E6+E7</f>
        <v>702</v>
      </c>
      <c r="F8" s="209">
        <f t="shared" ref="F8:H8" si="2">F5+F6+F7</f>
        <v>715</v>
      </c>
      <c r="G8" s="209">
        <f t="shared" si="2"/>
        <v>675</v>
      </c>
      <c r="H8" s="210">
        <f t="shared" si="2"/>
        <v>715</v>
      </c>
      <c r="I8" s="53"/>
      <c r="J8" s="54">
        <f t="shared" si="0"/>
        <v>-1.3986013986013957E-2</v>
      </c>
      <c r="K8" s="174"/>
      <c r="L8" s="15"/>
    </row>
    <row r="9" spans="1:12" s="56" customFormat="1" ht="12.75">
      <c r="A9" s="15"/>
      <c r="B9" s="42"/>
      <c r="C9" s="42"/>
      <c r="D9" s="208"/>
      <c r="E9" s="209"/>
      <c r="F9" s="209"/>
      <c r="G9" s="209"/>
      <c r="H9" s="210"/>
      <c r="I9" s="53"/>
      <c r="J9" s="54"/>
      <c r="K9" s="174"/>
      <c r="L9" s="15"/>
    </row>
    <row r="10" spans="1:12" ht="12.75">
      <c r="A10" s="15"/>
      <c r="B10" s="66"/>
      <c r="C10" s="66" t="s">
        <v>273</v>
      </c>
      <c r="D10" s="211">
        <v>292</v>
      </c>
      <c r="E10" s="71">
        <v>320</v>
      </c>
      <c r="F10" s="71">
        <v>274</v>
      </c>
      <c r="G10" s="71">
        <v>254</v>
      </c>
      <c r="H10" s="212">
        <v>252</v>
      </c>
      <c r="I10" s="71"/>
      <c r="J10" s="72">
        <f t="shared" si="0"/>
        <v>0.15873015873015883</v>
      </c>
      <c r="K10" s="237"/>
      <c r="L10" s="15"/>
    </row>
    <row r="11" spans="1:12" ht="12.75">
      <c r="A11" s="15"/>
      <c r="B11" s="66"/>
      <c r="C11" s="75" t="s">
        <v>274</v>
      </c>
      <c r="D11" s="211">
        <v>386</v>
      </c>
      <c r="E11" s="71">
        <v>392</v>
      </c>
      <c r="F11" s="71">
        <v>386</v>
      </c>
      <c r="G11" s="71">
        <v>401</v>
      </c>
      <c r="H11" s="212">
        <v>408</v>
      </c>
      <c r="I11" s="71"/>
      <c r="J11" s="72">
        <f t="shared" si="0"/>
        <v>-5.3921568627451011E-2</v>
      </c>
      <c r="K11" s="227"/>
      <c r="L11" s="15"/>
    </row>
    <row r="12" spans="1:12" ht="13.5" customHeight="1">
      <c r="A12" s="15"/>
      <c r="B12" s="66"/>
      <c r="C12" s="75" t="s">
        <v>24</v>
      </c>
      <c r="D12" s="211">
        <v>581</v>
      </c>
      <c r="E12" s="71">
        <v>643</v>
      </c>
      <c r="F12" s="71">
        <v>576</v>
      </c>
      <c r="G12" s="71">
        <v>642</v>
      </c>
      <c r="H12" s="212">
        <v>634</v>
      </c>
      <c r="I12" s="71"/>
      <c r="J12" s="72">
        <f t="shared" si="0"/>
        <v>-8.3596214511041045E-2</v>
      </c>
      <c r="K12" s="227"/>
      <c r="L12" s="15"/>
    </row>
    <row r="13" spans="1:12" ht="12.75">
      <c r="A13" s="15"/>
      <c r="B13" s="66"/>
      <c r="C13" s="75" t="s">
        <v>281</v>
      </c>
      <c r="D13" s="211">
        <v>265</v>
      </c>
      <c r="E13" s="71">
        <v>257</v>
      </c>
      <c r="F13" s="71">
        <v>266</v>
      </c>
      <c r="G13" s="71">
        <v>262</v>
      </c>
      <c r="H13" s="212">
        <v>261</v>
      </c>
      <c r="I13" s="71"/>
      <c r="J13" s="72">
        <f t="shared" si="0"/>
        <v>1.5325670498084198E-2</v>
      </c>
      <c r="K13" s="227"/>
      <c r="L13" s="15"/>
    </row>
    <row r="14" spans="1:12" ht="12.75">
      <c r="A14" s="15"/>
      <c r="B14" s="66"/>
      <c r="C14" s="75" t="s">
        <v>299</v>
      </c>
      <c r="D14" s="211">
        <v>-523</v>
      </c>
      <c r="E14" s="71">
        <v>-546</v>
      </c>
      <c r="F14" s="71">
        <v>-536</v>
      </c>
      <c r="G14" s="71">
        <v>-541</v>
      </c>
      <c r="H14" s="212">
        <v>-558</v>
      </c>
      <c r="I14" s="71"/>
      <c r="J14" s="72">
        <f t="shared" si="0"/>
        <v>-6.2724014336917544E-2</v>
      </c>
      <c r="K14" s="227"/>
      <c r="L14" s="15"/>
    </row>
    <row r="15" spans="1:12" s="56" customFormat="1" ht="12.75">
      <c r="A15" s="15"/>
      <c r="B15" s="42"/>
      <c r="C15" s="207" t="s">
        <v>158</v>
      </c>
      <c r="D15" s="115">
        <f>D10+D11+D12+D13+D14</f>
        <v>1001</v>
      </c>
      <c r="E15" s="53">
        <f>E10+E11+E12+E13+E14</f>
        <v>1066</v>
      </c>
      <c r="F15" s="53">
        <f>F10+F11+F12+F13+F14</f>
        <v>966</v>
      </c>
      <c r="G15" s="53">
        <f>G10+G11+G12+G13+G14</f>
        <v>1018</v>
      </c>
      <c r="H15" s="214">
        <f>H10+H11+H12+H13+H14</f>
        <v>997</v>
      </c>
      <c r="I15" s="53"/>
      <c r="J15" s="54">
        <f t="shared" si="0"/>
        <v>4.0120361083249012E-3</v>
      </c>
      <c r="K15" s="174"/>
      <c r="L15" s="15"/>
    </row>
    <row r="16" spans="1:12" s="56" customFormat="1" ht="12.75">
      <c r="A16" s="15"/>
      <c r="B16" s="42"/>
      <c r="C16" s="42"/>
      <c r="D16" s="115"/>
      <c r="E16" s="53"/>
      <c r="F16" s="53"/>
      <c r="G16" s="53"/>
      <c r="H16" s="214"/>
      <c r="I16" s="53"/>
      <c r="J16" s="54"/>
      <c r="K16" s="174"/>
      <c r="L16" s="15"/>
    </row>
    <row r="17" spans="1:12" s="56" customFormat="1" ht="12.75">
      <c r="A17" s="15"/>
      <c r="B17" s="42"/>
      <c r="C17" s="82" t="s">
        <v>173</v>
      </c>
      <c r="D17" s="216">
        <v>221</v>
      </c>
      <c r="E17" s="217">
        <v>226</v>
      </c>
      <c r="F17" s="217">
        <v>239</v>
      </c>
      <c r="G17" s="217">
        <v>240</v>
      </c>
      <c r="H17" s="218">
        <v>235</v>
      </c>
      <c r="I17" s="217"/>
      <c r="J17" s="54">
        <f t="shared" si="0"/>
        <v>-5.9574468085106358E-2</v>
      </c>
      <c r="K17" s="174"/>
      <c r="L17" s="15"/>
    </row>
    <row r="18" spans="1:12" s="56" customFormat="1" ht="12.75">
      <c r="A18" s="15"/>
      <c r="B18" s="42"/>
      <c r="C18" s="42"/>
      <c r="D18" s="115"/>
      <c r="E18" s="53"/>
      <c r="F18" s="53"/>
      <c r="G18" s="53"/>
      <c r="H18" s="214"/>
      <c r="I18" s="53"/>
      <c r="J18" s="54"/>
      <c r="K18" s="174"/>
      <c r="L18" s="15"/>
    </row>
    <row r="19" spans="1:12" s="56" customFormat="1" ht="12.75">
      <c r="A19" s="15"/>
      <c r="B19" s="42"/>
      <c r="C19" s="42" t="s">
        <v>25</v>
      </c>
      <c r="D19" s="115">
        <v>38</v>
      </c>
      <c r="E19" s="53">
        <v>85</v>
      </c>
      <c r="F19" s="53">
        <v>30</v>
      </c>
      <c r="G19" s="53">
        <v>30</v>
      </c>
      <c r="H19" s="214">
        <v>34</v>
      </c>
      <c r="I19" s="219"/>
      <c r="J19" s="54">
        <f t="shared" si="0"/>
        <v>0.11764705882352944</v>
      </c>
      <c r="K19" s="174"/>
      <c r="L19" s="15"/>
    </row>
    <row r="20" spans="1:12" s="56" customFormat="1" ht="12.75">
      <c r="A20" s="15"/>
      <c r="B20" s="42"/>
      <c r="C20" s="42"/>
      <c r="D20" s="216"/>
      <c r="E20" s="217"/>
      <c r="F20" s="217"/>
      <c r="G20" s="217"/>
      <c r="H20" s="218"/>
      <c r="I20" s="84"/>
      <c r="J20" s="54"/>
      <c r="K20" s="174"/>
      <c r="L20" s="15"/>
    </row>
    <row r="21" spans="1:12" s="56" customFormat="1" ht="12.75">
      <c r="A21" s="15"/>
      <c r="B21" s="42"/>
      <c r="C21" s="42" t="s">
        <v>32</v>
      </c>
      <c r="D21" s="115">
        <v>-57</v>
      </c>
      <c r="E21" s="53">
        <v>-53</v>
      </c>
      <c r="F21" s="53">
        <v>-68</v>
      </c>
      <c r="G21" s="53">
        <v>-62</v>
      </c>
      <c r="H21" s="214">
        <v>-64</v>
      </c>
      <c r="I21" s="84"/>
      <c r="J21" s="54">
        <f t="shared" si="0"/>
        <v>-0.109375</v>
      </c>
      <c r="K21" s="174"/>
      <c r="L21" s="15"/>
    </row>
    <row r="22" spans="1:12" s="56" customFormat="1" ht="12.75">
      <c r="A22" s="15"/>
      <c r="B22" s="42"/>
      <c r="C22" s="42"/>
      <c r="D22" s="115"/>
      <c r="E22" s="53"/>
      <c r="F22" s="53"/>
      <c r="G22" s="53"/>
      <c r="H22" s="214"/>
      <c r="I22" s="53"/>
      <c r="J22" s="54"/>
      <c r="K22" s="174"/>
      <c r="L22" s="15"/>
    </row>
    <row r="23" spans="1:12" s="56" customFormat="1" ht="12.75">
      <c r="A23" s="15"/>
      <c r="B23" s="42"/>
      <c r="C23" s="42" t="s">
        <v>470</v>
      </c>
      <c r="D23" s="115">
        <f>D8+D15+D17+D19+D21</f>
        <v>1908</v>
      </c>
      <c r="E23" s="53">
        <f>E8+E15+E17+E19+E21</f>
        <v>2026</v>
      </c>
      <c r="F23" s="53">
        <f>F8+F15+F17+F19+F21</f>
        <v>1882</v>
      </c>
      <c r="G23" s="53">
        <f>G8+G15+G17+G19+G21</f>
        <v>1901</v>
      </c>
      <c r="H23" s="214">
        <f>H8+H15+H17+H19+H21</f>
        <v>1917</v>
      </c>
      <c r="I23" s="53"/>
      <c r="J23" s="54">
        <f t="shared" si="0"/>
        <v>-4.6948356807511304E-3</v>
      </c>
      <c r="K23" s="174"/>
      <c r="L23" s="15"/>
    </row>
    <row r="24" spans="1:12" s="56" customFormat="1" ht="12.75">
      <c r="A24" s="15"/>
      <c r="B24" s="42"/>
      <c r="C24" s="42"/>
      <c r="D24" s="115"/>
      <c r="E24" s="53"/>
      <c r="F24" s="53"/>
      <c r="G24" s="53"/>
      <c r="H24" s="214"/>
      <c r="I24" s="53"/>
      <c r="J24" s="54"/>
      <c r="K24" s="174"/>
      <c r="L24" s="15"/>
    </row>
    <row r="25" spans="1:12" s="114" customFormat="1" ht="12.75">
      <c r="A25" s="15"/>
      <c r="B25" s="106"/>
      <c r="C25" s="106" t="s">
        <v>415</v>
      </c>
      <c r="D25" s="221">
        <v>536</v>
      </c>
      <c r="E25" s="111">
        <v>546</v>
      </c>
      <c r="F25" s="111">
        <v>545</v>
      </c>
      <c r="G25" s="111">
        <v>504</v>
      </c>
      <c r="H25" s="222">
        <v>542</v>
      </c>
      <c r="I25" s="111"/>
      <c r="J25" s="112">
        <f t="shared" si="0"/>
        <v>-1.1070110701106972E-2</v>
      </c>
      <c r="K25" s="246"/>
      <c r="L25" s="15"/>
    </row>
    <row r="26" spans="1:12" s="56" customFormat="1" ht="12.75">
      <c r="A26" s="15"/>
      <c r="B26" s="42"/>
      <c r="C26" s="42"/>
      <c r="D26" s="115"/>
      <c r="E26" s="53"/>
      <c r="F26" s="53"/>
      <c r="G26" s="53"/>
      <c r="H26" s="214"/>
      <c r="I26" s="53"/>
      <c r="J26" s="54"/>
      <c r="K26" s="174"/>
      <c r="L26" s="15"/>
    </row>
    <row r="27" spans="1:12" s="56" customFormat="1" ht="12.75">
      <c r="A27" s="15"/>
      <c r="B27" s="42"/>
      <c r="C27" s="42" t="s">
        <v>445</v>
      </c>
      <c r="D27" s="115">
        <f>+D23-D25</f>
        <v>1372</v>
      </c>
      <c r="E27" s="53">
        <f>+E23-E25</f>
        <v>1480</v>
      </c>
      <c r="F27" s="53">
        <f>+F23-F25</f>
        <v>1337</v>
      </c>
      <c r="G27" s="230">
        <f>+G23-G25</f>
        <v>1397</v>
      </c>
      <c r="H27" s="214">
        <f>+H23-H25</f>
        <v>1375</v>
      </c>
      <c r="I27" s="53"/>
      <c r="J27" s="54">
        <f t="shared" si="0"/>
        <v>-2.1818181818181737E-3</v>
      </c>
      <c r="K27" s="174"/>
      <c r="L27" s="15"/>
    </row>
    <row r="28" spans="1:12" ht="12.75">
      <c r="A28" s="15"/>
      <c r="B28" s="66"/>
      <c r="C28" s="42"/>
      <c r="D28" s="74"/>
      <c r="E28" s="74"/>
      <c r="F28" s="74"/>
      <c r="G28" s="74"/>
      <c r="H28" s="74"/>
      <c r="I28" s="74"/>
      <c r="J28" s="38"/>
      <c r="K28" s="42"/>
      <c r="L28" s="15"/>
    </row>
    <row r="29" spans="1:12" ht="9" customHeight="1">
      <c r="A29" s="15"/>
      <c r="B29" s="15"/>
      <c r="C29" s="15"/>
      <c r="D29" s="15"/>
      <c r="E29" s="15"/>
      <c r="F29" s="15"/>
      <c r="G29" s="15"/>
      <c r="H29" s="15"/>
      <c r="I29" s="15"/>
      <c r="J29" s="15"/>
      <c r="K29" s="15"/>
      <c r="L29" s="15"/>
    </row>
    <row r="30" spans="1:12" ht="12.75" customHeight="1">
      <c r="A30" s="195"/>
      <c r="B30" s="224"/>
      <c r="C30" s="195"/>
      <c r="D30" s="45"/>
      <c r="E30" s="45"/>
      <c r="F30" s="195"/>
      <c r="G30" s="195"/>
      <c r="H30" s="195"/>
      <c r="I30" s="45"/>
      <c r="J30" s="49"/>
      <c r="K30" s="145"/>
      <c r="L30" s="195"/>
    </row>
    <row r="31" spans="1:12" ht="9" customHeight="1">
      <c r="A31" s="15"/>
      <c r="B31" s="15"/>
      <c r="C31" s="15"/>
      <c r="D31" s="15"/>
      <c r="E31" s="15"/>
      <c r="F31" s="15"/>
      <c r="G31" s="15"/>
      <c r="H31" s="15"/>
      <c r="I31" s="15"/>
      <c r="J31" s="15"/>
      <c r="K31" s="15"/>
      <c r="L31" s="15"/>
    </row>
    <row r="32" spans="1:12" ht="12.75">
      <c r="A32" s="15"/>
      <c r="B32" s="35"/>
      <c r="C32" s="36" t="s">
        <v>31</v>
      </c>
      <c r="D32" s="35" t="str">
        <f>+D2</f>
        <v>Q1 '14</v>
      </c>
      <c r="E32" s="35" t="str">
        <f>+Expenses!E2</f>
        <v>Q4 '13</v>
      </c>
      <c r="F32" s="35" t="str">
        <f>+Expenses!F2</f>
        <v>Q3 '13</v>
      </c>
      <c r="G32" s="35" t="str">
        <f>+Expenses!G2</f>
        <v>Q2 '13</v>
      </c>
      <c r="H32" s="35" t="s">
        <v>343</v>
      </c>
      <c r="I32" s="35"/>
      <c r="J32" s="38" t="s">
        <v>316</v>
      </c>
      <c r="K32" s="247"/>
      <c r="L32" s="15"/>
    </row>
    <row r="33" spans="1:12" ht="14.25">
      <c r="A33" s="15"/>
      <c r="B33" s="66"/>
      <c r="C33" s="41" t="s">
        <v>631</v>
      </c>
      <c r="D33" s="35"/>
      <c r="E33" s="35"/>
      <c r="F33" s="35"/>
      <c r="G33" s="35"/>
      <c r="H33" s="35"/>
      <c r="I33" s="66"/>
      <c r="J33" s="155" t="str">
        <f>+Expenses!J3</f>
        <v>Q1%</v>
      </c>
      <c r="K33" s="66"/>
      <c r="L33" s="15"/>
    </row>
    <row r="34" spans="1:12" ht="12.75" customHeight="1">
      <c r="A34" s="15"/>
      <c r="B34" s="66"/>
      <c r="C34" s="66"/>
      <c r="D34" s="244"/>
      <c r="E34" s="244"/>
      <c r="F34" s="244"/>
      <c r="G34" s="244"/>
      <c r="H34" s="244"/>
      <c r="I34" s="66"/>
      <c r="J34" s="245"/>
      <c r="K34" s="235"/>
      <c r="L34" s="15"/>
    </row>
    <row r="35" spans="1:12" ht="14.25">
      <c r="A35" s="15"/>
      <c r="B35" s="66"/>
      <c r="C35" s="75" t="s">
        <v>636</v>
      </c>
      <c r="D35" s="201">
        <v>170</v>
      </c>
      <c r="E35" s="202">
        <v>179</v>
      </c>
      <c r="F35" s="202">
        <v>138</v>
      </c>
      <c r="G35" s="202">
        <v>197</v>
      </c>
      <c r="H35" s="203">
        <v>113</v>
      </c>
      <c r="I35" s="71"/>
      <c r="J35" s="72">
        <f t="shared" ref="J35:J55" si="3">+IFERROR(IF(D35*H35&lt;0,"n.m.",IF(D35/H35-1&gt;100%,"&gt;100%",D35/H35-1)),"n.m.")</f>
        <v>0.50442477876106184</v>
      </c>
      <c r="K35" s="227"/>
      <c r="L35" s="15"/>
    </row>
    <row r="36" spans="1:12" ht="12.75">
      <c r="A36" s="15"/>
      <c r="B36" s="66"/>
      <c r="C36" s="75" t="s">
        <v>23</v>
      </c>
      <c r="D36" s="201">
        <v>25</v>
      </c>
      <c r="E36" s="202">
        <v>26</v>
      </c>
      <c r="F36" s="202">
        <v>23</v>
      </c>
      <c r="G36" s="202">
        <v>24</v>
      </c>
      <c r="H36" s="203">
        <v>24</v>
      </c>
      <c r="I36" s="71"/>
      <c r="J36" s="72">
        <f t="shared" si="3"/>
        <v>4.1666666666666741E-2</v>
      </c>
      <c r="K36" s="227"/>
      <c r="L36" s="15"/>
    </row>
    <row r="37" spans="1:12" ht="12.75">
      <c r="A37" s="15"/>
      <c r="B37" s="66"/>
      <c r="C37" s="75" t="s">
        <v>299</v>
      </c>
      <c r="D37" s="201">
        <v>-2</v>
      </c>
      <c r="E37" s="202">
        <v>-3</v>
      </c>
      <c r="F37" s="202">
        <v>2</v>
      </c>
      <c r="G37" s="202">
        <v>0</v>
      </c>
      <c r="H37" s="203">
        <v>0</v>
      </c>
      <c r="I37" s="202"/>
      <c r="J37" s="72" t="str">
        <f t="shared" si="3"/>
        <v>n.m.</v>
      </c>
      <c r="K37" s="227"/>
      <c r="L37" s="15"/>
    </row>
    <row r="38" spans="1:12" s="56" customFormat="1" ht="12.75">
      <c r="A38" s="15"/>
      <c r="B38" s="42"/>
      <c r="C38" s="42" t="s">
        <v>418</v>
      </c>
      <c r="D38" s="115">
        <f>+D35+D36+D37</f>
        <v>193</v>
      </c>
      <c r="E38" s="53">
        <f>+E35+E36+E37</f>
        <v>202</v>
      </c>
      <c r="F38" s="53">
        <f>+F35+F36+F37</f>
        <v>163</v>
      </c>
      <c r="G38" s="53">
        <f>+G35+G36+G37</f>
        <v>221</v>
      </c>
      <c r="H38" s="214">
        <f>+H35+H36+H37</f>
        <v>137</v>
      </c>
      <c r="I38" s="53"/>
      <c r="J38" s="54">
        <f t="shared" si="3"/>
        <v>0.40875912408759119</v>
      </c>
      <c r="K38" s="174"/>
      <c r="L38" s="15"/>
    </row>
    <row r="39" spans="1:12" s="56" customFormat="1" ht="12.75">
      <c r="A39" s="15"/>
      <c r="B39" s="42"/>
      <c r="C39" s="42"/>
      <c r="D39" s="208"/>
      <c r="E39" s="209"/>
      <c r="F39" s="209"/>
      <c r="G39" s="209"/>
      <c r="H39" s="210"/>
      <c r="I39" s="53"/>
      <c r="J39" s="54"/>
      <c r="K39" s="174"/>
      <c r="L39" s="15"/>
    </row>
    <row r="40" spans="1:12" ht="12.75">
      <c r="A40" s="15"/>
      <c r="B40" s="66"/>
      <c r="C40" s="66" t="s">
        <v>273</v>
      </c>
      <c r="D40" s="211">
        <v>35</v>
      </c>
      <c r="E40" s="71">
        <v>43</v>
      </c>
      <c r="F40" s="71">
        <v>49</v>
      </c>
      <c r="G40" s="71">
        <v>43</v>
      </c>
      <c r="H40" s="212">
        <v>38</v>
      </c>
      <c r="I40" s="71"/>
      <c r="J40" s="72">
        <f t="shared" si="3"/>
        <v>-7.8947368421052655E-2</v>
      </c>
      <c r="K40" s="237"/>
      <c r="L40" s="15"/>
    </row>
    <row r="41" spans="1:12" ht="12.75">
      <c r="A41" s="15"/>
      <c r="B41" s="66"/>
      <c r="C41" s="75" t="s">
        <v>274</v>
      </c>
      <c r="D41" s="211">
        <v>47</v>
      </c>
      <c r="E41" s="71">
        <v>47</v>
      </c>
      <c r="F41" s="71">
        <v>48</v>
      </c>
      <c r="G41" s="71">
        <v>47</v>
      </c>
      <c r="H41" s="212">
        <v>45</v>
      </c>
      <c r="I41" s="71"/>
      <c r="J41" s="72">
        <f t="shared" si="3"/>
        <v>4.4444444444444509E-2</v>
      </c>
      <c r="K41" s="227"/>
      <c r="L41" s="15"/>
    </row>
    <row r="42" spans="1:12" ht="13.5" customHeight="1">
      <c r="A42" s="15"/>
      <c r="B42" s="66"/>
      <c r="C42" s="75" t="s">
        <v>24</v>
      </c>
      <c r="D42" s="211">
        <v>22</v>
      </c>
      <c r="E42" s="71">
        <v>23</v>
      </c>
      <c r="F42" s="71">
        <v>24</v>
      </c>
      <c r="G42" s="71">
        <v>24</v>
      </c>
      <c r="H42" s="212">
        <v>23</v>
      </c>
      <c r="I42" s="71"/>
      <c r="J42" s="72">
        <f t="shared" si="3"/>
        <v>-4.3478260869565188E-2</v>
      </c>
      <c r="K42" s="227"/>
      <c r="L42" s="15"/>
    </row>
    <row r="43" spans="1:12" ht="12.75">
      <c r="A43" s="15"/>
      <c r="B43" s="66"/>
      <c r="C43" s="75" t="s">
        <v>281</v>
      </c>
      <c r="D43" s="211">
        <v>173</v>
      </c>
      <c r="E43" s="71">
        <v>182</v>
      </c>
      <c r="F43" s="71">
        <v>167</v>
      </c>
      <c r="G43" s="71">
        <v>169</v>
      </c>
      <c r="H43" s="212">
        <v>159</v>
      </c>
      <c r="I43" s="71"/>
      <c r="J43" s="72">
        <f t="shared" si="3"/>
        <v>8.8050314465408785E-2</v>
      </c>
      <c r="K43" s="227"/>
      <c r="L43" s="15"/>
    </row>
    <row r="44" spans="1:12" ht="12.75">
      <c r="A44" s="15"/>
      <c r="B44" s="66"/>
      <c r="C44" s="75" t="s">
        <v>299</v>
      </c>
      <c r="D44" s="211">
        <v>1</v>
      </c>
      <c r="E44" s="71">
        <v>2</v>
      </c>
      <c r="F44" s="71">
        <v>3</v>
      </c>
      <c r="G44" s="71">
        <v>-1</v>
      </c>
      <c r="H44" s="212">
        <v>5</v>
      </c>
      <c r="I44" s="71"/>
      <c r="J44" s="72">
        <f t="shared" si="3"/>
        <v>-0.8</v>
      </c>
      <c r="K44" s="227"/>
      <c r="L44" s="15"/>
    </row>
    <row r="45" spans="1:12" s="56" customFormat="1" ht="12.75">
      <c r="A45" s="15"/>
      <c r="B45" s="42"/>
      <c r="C45" s="207" t="s">
        <v>158</v>
      </c>
      <c r="D45" s="115">
        <f>D40+D41+D42+D43+D44</f>
        <v>278</v>
      </c>
      <c r="E45" s="53">
        <f>E40+E41+E42+E43+E44</f>
        <v>297</v>
      </c>
      <c r="F45" s="53">
        <f>F40+F41+F42+F43+F44</f>
        <v>291</v>
      </c>
      <c r="G45" s="53">
        <f>G40+G41+G42+G43+G44</f>
        <v>282</v>
      </c>
      <c r="H45" s="214">
        <f>H40+H41+H42+H43+H44</f>
        <v>270</v>
      </c>
      <c r="I45" s="53"/>
      <c r="J45" s="54">
        <f t="shared" si="3"/>
        <v>2.9629629629629672E-2</v>
      </c>
      <c r="K45" s="174"/>
      <c r="L45" s="15"/>
    </row>
    <row r="46" spans="1:12" s="56" customFormat="1" ht="12.75">
      <c r="A46" s="15"/>
      <c r="B46" s="42"/>
      <c r="C46" s="207"/>
      <c r="D46" s="115"/>
      <c r="E46" s="53"/>
      <c r="F46" s="53"/>
      <c r="G46" s="53"/>
      <c r="H46" s="214"/>
      <c r="I46" s="53"/>
      <c r="J46" s="54"/>
      <c r="K46" s="174"/>
      <c r="L46" s="15"/>
    </row>
    <row r="47" spans="1:12" s="56" customFormat="1" ht="12.75">
      <c r="A47" s="15"/>
      <c r="B47" s="42"/>
      <c r="C47" s="82" t="s">
        <v>173</v>
      </c>
      <c r="D47" s="216">
        <v>2</v>
      </c>
      <c r="E47" s="217">
        <v>2</v>
      </c>
      <c r="F47" s="217">
        <v>3</v>
      </c>
      <c r="G47" s="217">
        <v>2</v>
      </c>
      <c r="H47" s="218">
        <v>2</v>
      </c>
      <c r="I47" s="217"/>
      <c r="J47" s="54">
        <f t="shared" si="3"/>
        <v>0</v>
      </c>
      <c r="K47" s="174"/>
      <c r="L47" s="15"/>
    </row>
    <row r="48" spans="1:12" s="56" customFormat="1" ht="12.75">
      <c r="A48" s="15"/>
      <c r="B48" s="42"/>
      <c r="C48" s="42"/>
      <c r="D48" s="115"/>
      <c r="E48" s="53"/>
      <c r="F48" s="53"/>
      <c r="G48" s="53"/>
      <c r="H48" s="214"/>
      <c r="I48" s="53"/>
      <c r="J48" s="54"/>
      <c r="K48" s="174"/>
      <c r="L48" s="15"/>
    </row>
    <row r="49" spans="1:12" s="56" customFormat="1" ht="12.75">
      <c r="A49" s="15"/>
      <c r="B49" s="42"/>
      <c r="C49" s="42" t="s">
        <v>25</v>
      </c>
      <c r="D49" s="248">
        <v>2</v>
      </c>
      <c r="E49" s="230">
        <v>3</v>
      </c>
      <c r="F49" s="230">
        <v>-1</v>
      </c>
      <c r="G49" s="230">
        <v>1</v>
      </c>
      <c r="H49" s="249">
        <v>0</v>
      </c>
      <c r="I49" s="219"/>
      <c r="J49" s="54" t="str">
        <f t="shared" si="3"/>
        <v>n.m.</v>
      </c>
      <c r="K49" s="174"/>
      <c r="L49" s="15"/>
    </row>
    <row r="50" spans="1:12" s="56" customFormat="1" ht="12.75">
      <c r="A50" s="15"/>
      <c r="B50" s="42"/>
      <c r="C50" s="42"/>
      <c r="D50" s="216"/>
      <c r="E50" s="217"/>
      <c r="F50" s="217"/>
      <c r="G50" s="217"/>
      <c r="H50" s="218"/>
      <c r="I50" s="84"/>
      <c r="J50" s="54"/>
      <c r="K50" s="174"/>
      <c r="L50" s="15"/>
    </row>
    <row r="51" spans="1:12" s="56" customFormat="1" ht="12.75">
      <c r="A51" s="15"/>
      <c r="B51" s="42"/>
      <c r="C51" s="42" t="s">
        <v>471</v>
      </c>
      <c r="D51" s="115">
        <f>D38+D45+D47+D49</f>
        <v>475</v>
      </c>
      <c r="E51" s="230">
        <f>E38+E45+E47+E49</f>
        <v>504</v>
      </c>
      <c r="F51" s="230">
        <f>F38+F45+F47+F49</f>
        <v>456</v>
      </c>
      <c r="G51" s="53">
        <f>G38+G45+G47+G49</f>
        <v>506</v>
      </c>
      <c r="H51" s="214">
        <f>H38+H45+H47+H49</f>
        <v>409</v>
      </c>
      <c r="I51" s="84"/>
      <c r="J51" s="54">
        <f t="shared" si="3"/>
        <v>0.1613691931540342</v>
      </c>
      <c r="K51" s="174"/>
      <c r="L51" s="15"/>
    </row>
    <row r="52" spans="1:12" s="56" customFormat="1" ht="12.75">
      <c r="A52" s="15"/>
      <c r="B52" s="42"/>
      <c r="C52" s="42"/>
      <c r="D52" s="115"/>
      <c r="E52" s="53"/>
      <c r="F52" s="53"/>
      <c r="G52" s="53"/>
      <c r="H52" s="214"/>
      <c r="I52" s="84"/>
      <c r="J52" s="54"/>
      <c r="K52" s="174"/>
      <c r="L52" s="15"/>
    </row>
    <row r="53" spans="1:12" s="114" customFormat="1" ht="14.25">
      <c r="A53" s="15"/>
      <c r="B53" s="106"/>
      <c r="C53" s="106" t="s">
        <v>635</v>
      </c>
      <c r="D53" s="221">
        <v>169</v>
      </c>
      <c r="E53" s="111">
        <v>176</v>
      </c>
      <c r="F53" s="111">
        <v>137</v>
      </c>
      <c r="G53" s="111">
        <v>194</v>
      </c>
      <c r="H53" s="222">
        <v>110</v>
      </c>
      <c r="I53" s="108"/>
      <c r="J53" s="112">
        <f t="shared" si="3"/>
        <v>0.53636363636363638</v>
      </c>
      <c r="K53" s="246"/>
      <c r="L53" s="15"/>
    </row>
    <row r="54" spans="1:12" s="56" customFormat="1" ht="12.75">
      <c r="A54" s="15"/>
      <c r="B54" s="42"/>
      <c r="C54" s="42"/>
      <c r="D54" s="115"/>
      <c r="E54" s="53"/>
      <c r="F54" s="53"/>
      <c r="G54" s="53"/>
      <c r="H54" s="214"/>
      <c r="I54" s="84"/>
      <c r="J54" s="54"/>
      <c r="K54" s="174"/>
      <c r="L54" s="15"/>
    </row>
    <row r="55" spans="1:12" s="56" customFormat="1" ht="12.75">
      <c r="A55" s="15"/>
      <c r="B55" s="42"/>
      <c r="C55" s="42" t="s">
        <v>487</v>
      </c>
      <c r="D55" s="115">
        <f>+D51-D53</f>
        <v>306</v>
      </c>
      <c r="E55" s="230">
        <f>+E51-E53</f>
        <v>328</v>
      </c>
      <c r="F55" s="230">
        <f>+F51-F53</f>
        <v>319</v>
      </c>
      <c r="G55" s="230">
        <f>+G51-G53</f>
        <v>312</v>
      </c>
      <c r="H55" s="214">
        <f>+H51-H53</f>
        <v>299</v>
      </c>
      <c r="I55" s="84"/>
      <c r="J55" s="54">
        <f t="shared" si="3"/>
        <v>2.3411371237458178E-2</v>
      </c>
      <c r="K55" s="174"/>
      <c r="L55" s="15"/>
    </row>
    <row r="56" spans="1:12" ht="12.75">
      <c r="A56" s="15"/>
      <c r="B56" s="66"/>
      <c r="C56" s="42"/>
      <c r="D56" s="74"/>
      <c r="E56" s="74"/>
      <c r="F56" s="74"/>
      <c r="G56" s="74"/>
      <c r="H56" s="74"/>
      <c r="I56" s="74"/>
      <c r="J56" s="38"/>
      <c r="K56" s="227"/>
      <c r="L56" s="15"/>
    </row>
    <row r="57" spans="1:12" ht="9" customHeight="1">
      <c r="A57" s="15"/>
      <c r="B57" s="15"/>
      <c r="C57" s="15"/>
      <c r="D57" s="15"/>
      <c r="E57" s="15"/>
      <c r="F57" s="15"/>
      <c r="G57" s="15"/>
      <c r="H57" s="15"/>
      <c r="I57" s="15"/>
      <c r="J57" s="15"/>
      <c r="K57" s="15"/>
      <c r="L57" s="15"/>
    </row>
    <row r="58" spans="1:12" s="225" customFormat="1" ht="13.5" customHeight="1">
      <c r="A58" s="195"/>
      <c r="B58" s="45" t="s">
        <v>633</v>
      </c>
      <c r="C58" s="45"/>
      <c r="D58" s="250"/>
      <c r="E58" s="250"/>
      <c r="F58" s="250"/>
      <c r="G58" s="250"/>
      <c r="H58" s="45"/>
      <c r="I58" s="250"/>
      <c r="J58" s="251"/>
      <c r="K58" s="224"/>
      <c r="L58" s="195"/>
    </row>
    <row r="59" spans="1:12" ht="14.25">
      <c r="A59" s="45"/>
      <c r="B59" s="149" t="s">
        <v>637</v>
      </c>
      <c r="C59" s="45"/>
      <c r="D59" s="45"/>
      <c r="E59" s="45"/>
      <c r="F59" s="45"/>
      <c r="G59" s="45"/>
      <c r="H59" s="45"/>
      <c r="I59" s="45"/>
      <c r="J59" s="49"/>
      <c r="K59" s="145"/>
      <c r="L59" s="45"/>
    </row>
    <row r="60" spans="1:12" ht="14.25">
      <c r="A60" s="195"/>
      <c r="B60" s="149"/>
      <c r="C60" s="45"/>
      <c r="D60" s="45"/>
      <c r="E60" s="45"/>
      <c r="F60" s="45"/>
      <c r="G60" s="45"/>
      <c r="H60" s="45"/>
      <c r="I60" s="45"/>
      <c r="J60" s="49"/>
      <c r="K60" s="145"/>
      <c r="L60" s="195"/>
    </row>
    <row r="61" spans="1:12" ht="9" customHeight="1">
      <c r="A61" s="15"/>
      <c r="B61" s="15"/>
      <c r="C61" s="15"/>
      <c r="D61" s="15"/>
      <c r="E61" s="15"/>
      <c r="F61" s="15"/>
      <c r="G61" s="15"/>
      <c r="H61" s="15"/>
      <c r="I61" s="15"/>
      <c r="J61" s="15"/>
      <c r="K61" s="15"/>
      <c r="L61" s="15"/>
    </row>
    <row r="62" spans="1:12" ht="12.75">
      <c r="A62" s="15"/>
      <c r="B62" s="35"/>
      <c r="C62" s="36" t="s">
        <v>31</v>
      </c>
      <c r="D62" s="35" t="str">
        <f>+D32</f>
        <v>Q1 '14</v>
      </c>
      <c r="E62" s="35" t="str">
        <f>+E32</f>
        <v>Q4 '13</v>
      </c>
      <c r="F62" s="35" t="str">
        <f>+F32</f>
        <v>Q3 '13</v>
      </c>
      <c r="G62" s="35" t="str">
        <f>+G32</f>
        <v>Q2 '13</v>
      </c>
      <c r="H62" s="35" t="s">
        <v>343</v>
      </c>
      <c r="I62" s="35"/>
      <c r="J62" s="38" t="s">
        <v>316</v>
      </c>
      <c r="K62" s="197"/>
      <c r="L62" s="15"/>
    </row>
    <row r="63" spans="1:12" ht="14.25">
      <c r="A63" s="15"/>
      <c r="B63" s="66"/>
      <c r="C63" s="41" t="s">
        <v>632</v>
      </c>
      <c r="D63" s="35"/>
      <c r="E63" s="35"/>
      <c r="F63" s="35"/>
      <c r="G63" s="35"/>
      <c r="H63" s="35"/>
      <c r="I63" s="66"/>
      <c r="J63" s="155" t="str">
        <f>+J33</f>
        <v>Q1%</v>
      </c>
      <c r="K63" s="66"/>
      <c r="L63" s="15"/>
    </row>
    <row r="64" spans="1:12" ht="12.75" customHeight="1">
      <c r="A64" s="15"/>
      <c r="B64" s="66"/>
      <c r="C64" s="66"/>
      <c r="D64" s="244"/>
      <c r="E64" s="244"/>
      <c r="F64" s="244"/>
      <c r="G64" s="244"/>
      <c r="H64" s="244"/>
      <c r="I64" s="66"/>
      <c r="J64" s="245"/>
      <c r="K64" s="235"/>
      <c r="L64" s="15"/>
    </row>
    <row r="65" spans="1:12" ht="14.25">
      <c r="A65" s="15"/>
      <c r="B65" s="66"/>
      <c r="C65" s="75" t="s">
        <v>636</v>
      </c>
      <c r="D65" s="201">
        <v>77</v>
      </c>
      <c r="E65" s="202">
        <v>82</v>
      </c>
      <c r="F65" s="202">
        <v>79</v>
      </c>
      <c r="G65" s="202">
        <v>120</v>
      </c>
      <c r="H65" s="203">
        <v>74</v>
      </c>
      <c r="I65" s="71"/>
      <c r="J65" s="72">
        <f t="shared" ref="J65:J85" si="4">+IFERROR(IF(D65*H65&lt;0,"n.m.",IF(D65/H65-1&gt;100%,"&gt;100%",D65/H65-1)),"n.m.")</f>
        <v>4.0540540540540571E-2</v>
      </c>
      <c r="K65" s="227"/>
      <c r="L65" s="15"/>
    </row>
    <row r="66" spans="1:12" ht="12.75">
      <c r="A66" s="15"/>
      <c r="B66" s="66"/>
      <c r="C66" s="75" t="s">
        <v>23</v>
      </c>
      <c r="D66" s="201">
        <v>12</v>
      </c>
      <c r="E66" s="202">
        <v>15</v>
      </c>
      <c r="F66" s="202">
        <v>12</v>
      </c>
      <c r="G66" s="202">
        <v>13</v>
      </c>
      <c r="H66" s="203">
        <v>14</v>
      </c>
      <c r="I66" s="71"/>
      <c r="J66" s="72">
        <f t="shared" si="4"/>
        <v>-0.1428571428571429</v>
      </c>
      <c r="K66" s="227"/>
      <c r="L66" s="15"/>
    </row>
    <row r="67" spans="1:12" ht="12.75">
      <c r="A67" s="15"/>
      <c r="B67" s="66"/>
      <c r="C67" s="75" t="s">
        <v>299</v>
      </c>
      <c r="D67" s="204">
        <v>1</v>
      </c>
      <c r="E67" s="205">
        <v>1</v>
      </c>
      <c r="F67" s="205">
        <v>0</v>
      </c>
      <c r="G67" s="205">
        <v>-1</v>
      </c>
      <c r="H67" s="206">
        <v>1</v>
      </c>
      <c r="I67" s="202"/>
      <c r="J67" s="72">
        <f t="shared" si="4"/>
        <v>0</v>
      </c>
      <c r="K67" s="227"/>
      <c r="L67" s="15"/>
    </row>
    <row r="68" spans="1:12" s="56" customFormat="1" ht="12.75">
      <c r="A68" s="15"/>
      <c r="B68" s="42"/>
      <c r="C68" s="42" t="s">
        <v>418</v>
      </c>
      <c r="D68" s="115">
        <f>+D65+D66+D67</f>
        <v>90</v>
      </c>
      <c r="E68" s="53">
        <f>+E65+E66+E67</f>
        <v>98</v>
      </c>
      <c r="F68" s="53">
        <f>+F65+F66+F67</f>
        <v>91</v>
      </c>
      <c r="G68" s="53">
        <f>+G65+G66+G67</f>
        <v>132</v>
      </c>
      <c r="H68" s="214">
        <f>+H65+H66+H67</f>
        <v>89</v>
      </c>
      <c r="I68" s="53"/>
      <c r="J68" s="54">
        <f t="shared" si="4"/>
        <v>1.1235955056179803E-2</v>
      </c>
      <c r="K68" s="174"/>
      <c r="L68" s="15"/>
    </row>
    <row r="69" spans="1:12" s="56" customFormat="1" ht="12.75">
      <c r="A69" s="15"/>
      <c r="B69" s="42"/>
      <c r="C69" s="42"/>
      <c r="D69" s="208"/>
      <c r="E69" s="209"/>
      <c r="F69" s="209"/>
      <c r="G69" s="209"/>
      <c r="H69" s="210"/>
      <c r="I69" s="53"/>
      <c r="J69" s="54"/>
      <c r="K69" s="174"/>
      <c r="L69" s="15"/>
    </row>
    <row r="70" spans="1:12" ht="12.75">
      <c r="A70" s="15"/>
      <c r="B70" s="66"/>
      <c r="C70" s="66" t="s">
        <v>273</v>
      </c>
      <c r="D70" s="211">
        <v>13</v>
      </c>
      <c r="E70" s="71">
        <v>16</v>
      </c>
      <c r="F70" s="71">
        <v>16</v>
      </c>
      <c r="G70" s="71">
        <v>22</v>
      </c>
      <c r="H70" s="212">
        <v>15</v>
      </c>
      <c r="I70" s="71"/>
      <c r="J70" s="72">
        <f t="shared" si="4"/>
        <v>-0.1333333333333333</v>
      </c>
      <c r="K70" s="237"/>
      <c r="L70" s="15"/>
    </row>
    <row r="71" spans="1:12" ht="12.75">
      <c r="A71" s="15"/>
      <c r="B71" s="66"/>
      <c r="C71" s="75" t="s">
        <v>274</v>
      </c>
      <c r="D71" s="211">
        <v>24</v>
      </c>
      <c r="E71" s="71">
        <v>26</v>
      </c>
      <c r="F71" s="71">
        <v>27</v>
      </c>
      <c r="G71" s="71">
        <v>28</v>
      </c>
      <c r="H71" s="212">
        <v>29</v>
      </c>
      <c r="I71" s="71"/>
      <c r="J71" s="72">
        <f t="shared" si="4"/>
        <v>-0.17241379310344829</v>
      </c>
      <c r="K71" s="227"/>
      <c r="L71" s="15"/>
    </row>
    <row r="72" spans="1:12" ht="13.5" customHeight="1">
      <c r="A72" s="15"/>
      <c r="B72" s="66"/>
      <c r="C72" s="75" t="s">
        <v>24</v>
      </c>
      <c r="D72" s="211">
        <v>31</v>
      </c>
      <c r="E72" s="71">
        <v>34</v>
      </c>
      <c r="F72" s="71">
        <v>30</v>
      </c>
      <c r="G72" s="71">
        <v>32</v>
      </c>
      <c r="H72" s="212">
        <v>31</v>
      </c>
      <c r="I72" s="71"/>
      <c r="J72" s="72">
        <f t="shared" si="4"/>
        <v>0</v>
      </c>
      <c r="K72" s="227"/>
      <c r="L72" s="15"/>
    </row>
    <row r="73" spans="1:12" ht="12.75">
      <c r="A73" s="15"/>
      <c r="B73" s="66"/>
      <c r="C73" s="75" t="s">
        <v>281</v>
      </c>
      <c r="D73" s="211">
        <v>55</v>
      </c>
      <c r="E73" s="71">
        <v>61</v>
      </c>
      <c r="F73" s="71">
        <v>56</v>
      </c>
      <c r="G73" s="71">
        <v>58</v>
      </c>
      <c r="H73" s="212">
        <v>55</v>
      </c>
      <c r="I73" s="71"/>
      <c r="J73" s="72">
        <f t="shared" si="4"/>
        <v>0</v>
      </c>
      <c r="K73" s="227"/>
      <c r="L73" s="15"/>
    </row>
    <row r="74" spans="1:12" ht="12.75">
      <c r="A74" s="15"/>
      <c r="B74" s="66"/>
      <c r="C74" s="75" t="s">
        <v>299</v>
      </c>
      <c r="D74" s="211">
        <v>3</v>
      </c>
      <c r="E74" s="71">
        <v>1</v>
      </c>
      <c r="F74" s="71">
        <v>1</v>
      </c>
      <c r="G74" s="71">
        <v>1</v>
      </c>
      <c r="H74" s="212">
        <v>0</v>
      </c>
      <c r="I74" s="71"/>
      <c r="J74" s="72" t="str">
        <f t="shared" si="4"/>
        <v>n.m.</v>
      </c>
      <c r="K74" s="227"/>
      <c r="L74" s="15"/>
    </row>
    <row r="75" spans="1:12" s="56" customFormat="1" ht="12.75">
      <c r="A75" s="15"/>
      <c r="B75" s="42"/>
      <c r="C75" s="207" t="s">
        <v>158</v>
      </c>
      <c r="D75" s="115">
        <f>D70+D71+D72+D73+D74</f>
        <v>126</v>
      </c>
      <c r="E75" s="53">
        <f>E70+E71+E72+E73+E74</f>
        <v>138</v>
      </c>
      <c r="F75" s="53">
        <f>F70+F71+F72+F73+F74</f>
        <v>130</v>
      </c>
      <c r="G75" s="53">
        <f>G70+G71+G72+G73+G74</f>
        <v>141</v>
      </c>
      <c r="H75" s="214">
        <f>H70+H71+H72+H73+H74</f>
        <v>130</v>
      </c>
      <c r="I75" s="53"/>
      <c r="J75" s="54">
        <f t="shared" si="4"/>
        <v>-3.0769230769230771E-2</v>
      </c>
      <c r="K75" s="174"/>
      <c r="L75" s="15"/>
    </row>
    <row r="76" spans="1:12" s="56" customFormat="1" ht="12.75">
      <c r="A76" s="15"/>
      <c r="B76" s="42"/>
      <c r="C76" s="42"/>
      <c r="D76" s="115"/>
      <c r="E76" s="53"/>
      <c r="F76" s="53"/>
      <c r="G76" s="53"/>
      <c r="H76" s="214"/>
      <c r="I76" s="53"/>
      <c r="J76" s="54"/>
      <c r="K76" s="174"/>
      <c r="L76" s="15"/>
    </row>
    <row r="77" spans="1:12" s="56" customFormat="1" ht="12.75">
      <c r="A77" s="15"/>
      <c r="B77" s="42"/>
      <c r="C77" s="82" t="s">
        <v>173</v>
      </c>
      <c r="D77" s="216">
        <v>1</v>
      </c>
      <c r="E77" s="217">
        <v>1</v>
      </c>
      <c r="F77" s="217">
        <v>0</v>
      </c>
      <c r="G77" s="217">
        <v>1</v>
      </c>
      <c r="H77" s="218">
        <v>1</v>
      </c>
      <c r="I77" s="217"/>
      <c r="J77" s="54">
        <f t="shared" si="4"/>
        <v>0</v>
      </c>
      <c r="K77" s="174"/>
      <c r="L77" s="15"/>
    </row>
    <row r="78" spans="1:12" s="56" customFormat="1" ht="12.75">
      <c r="A78" s="15"/>
      <c r="B78" s="42"/>
      <c r="C78" s="42"/>
      <c r="D78" s="115"/>
      <c r="E78" s="53"/>
      <c r="F78" s="53"/>
      <c r="G78" s="53"/>
      <c r="H78" s="214"/>
      <c r="I78" s="53"/>
      <c r="J78" s="54"/>
      <c r="K78" s="174"/>
      <c r="L78" s="15"/>
    </row>
    <row r="79" spans="1:12" s="56" customFormat="1" ht="12.75">
      <c r="A79" s="15"/>
      <c r="B79" s="42"/>
      <c r="C79" s="42" t="s">
        <v>25</v>
      </c>
      <c r="D79" s="248">
        <v>-1</v>
      </c>
      <c r="E79" s="230">
        <v>0</v>
      </c>
      <c r="F79" s="230">
        <v>1</v>
      </c>
      <c r="G79" s="230">
        <v>1</v>
      </c>
      <c r="H79" s="249">
        <v>0</v>
      </c>
      <c r="I79" s="219"/>
      <c r="J79" s="54" t="str">
        <f t="shared" si="4"/>
        <v>n.m.</v>
      </c>
      <c r="K79" s="174"/>
      <c r="L79" s="15"/>
    </row>
    <row r="80" spans="1:12" s="56" customFormat="1" ht="12.75">
      <c r="A80" s="15"/>
      <c r="B80" s="42"/>
      <c r="C80" s="42"/>
      <c r="D80" s="216"/>
      <c r="E80" s="217"/>
      <c r="F80" s="217"/>
      <c r="G80" s="217"/>
      <c r="H80" s="218"/>
      <c r="I80" s="84"/>
      <c r="J80" s="54"/>
      <c r="K80" s="174"/>
      <c r="L80" s="15"/>
    </row>
    <row r="81" spans="1:12" s="56" customFormat="1" ht="12.75">
      <c r="A81" s="15"/>
      <c r="B81" s="42"/>
      <c r="C81" s="42" t="s">
        <v>472</v>
      </c>
      <c r="D81" s="115">
        <f>D68+D77+D75+D79</f>
        <v>216</v>
      </c>
      <c r="E81" s="230">
        <f>E68+E77+E75+E79</f>
        <v>237</v>
      </c>
      <c r="F81" s="230">
        <f>F68+F77+F75+F79</f>
        <v>222</v>
      </c>
      <c r="G81" s="53">
        <f>G68+G77+G75+G79</f>
        <v>275</v>
      </c>
      <c r="H81" s="214">
        <f>H68+H77+H75+H79</f>
        <v>220</v>
      </c>
      <c r="I81" s="84"/>
      <c r="J81" s="54">
        <f t="shared" si="4"/>
        <v>-1.8181818181818188E-2</v>
      </c>
      <c r="K81" s="174"/>
      <c r="L81" s="15"/>
    </row>
    <row r="82" spans="1:12" s="56" customFormat="1" ht="12.75">
      <c r="A82" s="15"/>
      <c r="B82" s="42"/>
      <c r="C82" s="42"/>
      <c r="D82" s="115"/>
      <c r="E82" s="53"/>
      <c r="F82" s="53"/>
      <c r="G82" s="53"/>
      <c r="H82" s="214"/>
      <c r="I82" s="84"/>
      <c r="J82" s="54"/>
      <c r="K82" s="174"/>
      <c r="L82" s="15"/>
    </row>
    <row r="83" spans="1:12" s="114" customFormat="1" ht="14.25">
      <c r="A83" s="15"/>
      <c r="B83" s="106"/>
      <c r="C83" s="106" t="s">
        <v>635</v>
      </c>
      <c r="D83" s="221">
        <v>77</v>
      </c>
      <c r="E83" s="111">
        <v>82</v>
      </c>
      <c r="F83" s="111">
        <v>79</v>
      </c>
      <c r="G83" s="111">
        <v>120</v>
      </c>
      <c r="H83" s="222">
        <v>74</v>
      </c>
      <c r="I83" s="108"/>
      <c r="J83" s="112">
        <f t="shared" si="4"/>
        <v>4.0540540540540571E-2</v>
      </c>
      <c r="K83" s="246"/>
      <c r="L83" s="15"/>
    </row>
    <row r="84" spans="1:12" s="56" customFormat="1" ht="12.75">
      <c r="A84" s="15"/>
      <c r="B84" s="42"/>
      <c r="C84" s="42"/>
      <c r="D84" s="115"/>
      <c r="E84" s="53"/>
      <c r="F84" s="53"/>
      <c r="G84" s="53"/>
      <c r="H84" s="214"/>
      <c r="I84" s="84"/>
      <c r="J84" s="54"/>
      <c r="K84" s="174"/>
      <c r="L84" s="15"/>
    </row>
    <row r="85" spans="1:12" s="56" customFormat="1" ht="12.75">
      <c r="A85" s="15"/>
      <c r="B85" s="42"/>
      <c r="C85" s="42" t="s">
        <v>488</v>
      </c>
      <c r="D85" s="115">
        <f>+D81-D83</f>
        <v>139</v>
      </c>
      <c r="E85" s="230">
        <f>+E81-E83</f>
        <v>155</v>
      </c>
      <c r="F85" s="230">
        <f>+F81-F83</f>
        <v>143</v>
      </c>
      <c r="G85" s="230">
        <f>+G81-G83</f>
        <v>155</v>
      </c>
      <c r="H85" s="214">
        <f>+H81-H83</f>
        <v>146</v>
      </c>
      <c r="I85" s="84"/>
      <c r="J85" s="54">
        <f t="shared" si="4"/>
        <v>-4.7945205479452024E-2</v>
      </c>
      <c r="K85" s="174"/>
      <c r="L85" s="15"/>
    </row>
    <row r="86" spans="1:12" ht="12.75">
      <c r="A86" s="15"/>
      <c r="B86" s="66"/>
      <c r="C86" s="252"/>
      <c r="D86" s="74"/>
      <c r="E86" s="74"/>
      <c r="F86" s="74"/>
      <c r="G86" s="74"/>
      <c r="H86" s="74"/>
      <c r="I86" s="74"/>
      <c r="J86" s="38"/>
      <c r="K86" s="227"/>
      <c r="L86" s="15"/>
    </row>
    <row r="87" spans="1:12" ht="9" customHeight="1">
      <c r="A87" s="15"/>
      <c r="B87" s="15"/>
      <c r="C87" s="15"/>
      <c r="D87" s="15"/>
      <c r="E87" s="15"/>
      <c r="F87" s="15"/>
      <c r="G87" s="15"/>
      <c r="H87" s="15"/>
      <c r="I87" s="15"/>
      <c r="J87" s="15"/>
      <c r="K87" s="15"/>
      <c r="L87" s="15"/>
    </row>
    <row r="88" spans="1:12" s="225" customFormat="1" ht="13.5" customHeight="1">
      <c r="A88" s="195"/>
      <c r="B88" s="45" t="s">
        <v>633</v>
      </c>
      <c r="C88" s="45"/>
      <c r="D88" s="250"/>
      <c r="E88" s="250"/>
      <c r="F88" s="250"/>
      <c r="G88" s="250"/>
      <c r="H88" s="45"/>
      <c r="I88" s="250"/>
      <c r="J88" s="251"/>
      <c r="K88" s="224"/>
      <c r="L88" s="195"/>
    </row>
    <row r="89" spans="1:12" s="225" customFormat="1" ht="13.5" customHeight="1">
      <c r="A89" s="195"/>
      <c r="B89" s="45" t="s">
        <v>634</v>
      </c>
      <c r="C89" s="45"/>
      <c r="D89" s="250"/>
      <c r="E89" s="250"/>
      <c r="F89" s="250"/>
      <c r="G89" s="250"/>
      <c r="H89" s="45"/>
      <c r="I89" s="250"/>
      <c r="J89" s="251"/>
      <c r="K89" s="224"/>
      <c r="L89" s="195"/>
    </row>
    <row r="90" spans="1:12" ht="14.25">
      <c r="A90" s="195"/>
      <c r="B90" s="8"/>
      <c r="C90" s="45"/>
      <c r="D90" s="45"/>
      <c r="E90" s="45"/>
      <c r="F90" s="45"/>
      <c r="G90" s="45"/>
      <c r="H90" s="195"/>
      <c r="I90" s="45"/>
      <c r="J90" s="49"/>
      <c r="K90" s="145"/>
      <c r="L90" s="19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69"/>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62.5703125" style="34" customWidth="1"/>
    <col min="4" max="8" width="8.7109375" style="34" customWidth="1"/>
    <col min="9" max="9" width="1.7109375" style="34" customWidth="1"/>
    <col min="10" max="10" width="8.7109375" style="196" customWidth="1"/>
    <col min="11" max="11" width="1.7109375" style="34" customWidth="1"/>
    <col min="12" max="12" width="1.28515625" style="34" customWidth="1"/>
    <col min="13" max="16384" width="9.140625" style="34"/>
  </cols>
  <sheetData>
    <row r="1" spans="1:12" ht="9" customHeight="1">
      <c r="A1" s="15"/>
      <c r="B1" s="15"/>
      <c r="C1" s="15"/>
      <c r="D1" s="15"/>
      <c r="E1" s="15"/>
      <c r="F1" s="15"/>
      <c r="G1" s="15"/>
      <c r="H1" s="15"/>
      <c r="I1" s="15"/>
      <c r="J1" s="15"/>
      <c r="K1" s="15"/>
      <c r="L1" s="15"/>
    </row>
    <row r="2" spans="1:12" ht="12.75">
      <c r="A2" s="15"/>
      <c r="B2" s="35"/>
      <c r="C2" s="36" t="s">
        <v>31</v>
      </c>
      <c r="D2" s="35" t="str">
        <f>+Revenues!D2</f>
        <v>Q1 '14</v>
      </c>
      <c r="E2" s="35" t="str">
        <f>+E144</f>
        <v>Q4 '13</v>
      </c>
      <c r="F2" s="35" t="str">
        <f>F116</f>
        <v>Q3 '13</v>
      </c>
      <c r="G2" s="35" t="str">
        <f>+G144</f>
        <v>Q2 '13</v>
      </c>
      <c r="H2" s="35" t="s">
        <v>343</v>
      </c>
      <c r="I2" s="35"/>
      <c r="J2" s="38" t="s">
        <v>316</v>
      </c>
      <c r="K2" s="197"/>
      <c r="L2" s="15"/>
    </row>
    <row r="3" spans="1:12" ht="12.75">
      <c r="A3" s="15"/>
      <c r="B3" s="66"/>
      <c r="C3" s="41" t="s">
        <v>35</v>
      </c>
      <c r="D3" s="35"/>
      <c r="E3" s="35"/>
      <c r="F3" s="35"/>
      <c r="G3" s="35"/>
      <c r="H3" s="35"/>
      <c r="I3" s="66"/>
      <c r="J3" s="155" t="str">
        <f>+Revenues!J3</f>
        <v>Q1%</v>
      </c>
      <c r="K3" s="66"/>
      <c r="L3" s="15"/>
    </row>
    <row r="4" spans="1:12" ht="12.75">
      <c r="A4" s="15"/>
      <c r="B4" s="66"/>
      <c r="C4" s="66"/>
      <c r="D4" s="157"/>
      <c r="E4" s="157"/>
      <c r="F4" s="157"/>
      <c r="G4" s="157"/>
      <c r="H4" s="157"/>
      <c r="I4" s="66"/>
      <c r="J4" s="199"/>
      <c r="K4" s="200"/>
      <c r="L4" s="15"/>
    </row>
    <row r="5" spans="1:12" ht="12.75">
      <c r="A5" s="15"/>
      <c r="B5" s="66"/>
      <c r="C5" s="75" t="s">
        <v>417</v>
      </c>
      <c r="D5" s="201">
        <f>+Revenues!D5-Expenses!D5</f>
        <v>223</v>
      </c>
      <c r="E5" s="202">
        <f>+Revenues!E5-Expenses!E5</f>
        <v>264</v>
      </c>
      <c r="F5" s="202">
        <f>+Revenues!F5-Expenses!F5</f>
        <v>229</v>
      </c>
      <c r="G5" s="202">
        <f>+Revenues!G5-Expenses!G5</f>
        <v>275</v>
      </c>
      <c r="H5" s="203">
        <f>+Revenues!H5-Expenses!H5</f>
        <v>195</v>
      </c>
      <c r="I5" s="71"/>
      <c r="J5" s="72">
        <f t="shared" ref="J5:J25" si="0">+IFERROR(IF(D5*H5&lt;0,"n.m.",IF(D5/H5-1&gt;100%,"&gt;100%",D5/H5-1)),"n.m.")</f>
        <v>0.14358974358974352</v>
      </c>
      <c r="K5" s="227"/>
      <c r="L5" s="15"/>
    </row>
    <row r="6" spans="1:12" ht="12.75">
      <c r="A6" s="15"/>
      <c r="B6" s="66"/>
      <c r="C6" s="75" t="s">
        <v>23</v>
      </c>
      <c r="D6" s="201">
        <f>+Revenues!D6-Expenses!D6</f>
        <v>41</v>
      </c>
      <c r="E6" s="202">
        <f>+Revenues!E6-Expenses!E6</f>
        <v>50</v>
      </c>
      <c r="F6" s="202">
        <f>+Revenues!F6-Expenses!F6</f>
        <v>47</v>
      </c>
      <c r="G6" s="202">
        <f>+Revenues!G6-Expenses!G6</f>
        <v>49</v>
      </c>
      <c r="H6" s="203">
        <f>+Revenues!H6-Expenses!H6</f>
        <v>46</v>
      </c>
      <c r="I6" s="71"/>
      <c r="J6" s="72">
        <f t="shared" si="0"/>
        <v>-0.10869565217391308</v>
      </c>
      <c r="K6" s="227"/>
      <c r="L6" s="15"/>
    </row>
    <row r="7" spans="1:12" ht="12.75">
      <c r="A7" s="15"/>
      <c r="B7" s="66"/>
      <c r="C7" s="75" t="s">
        <v>299</v>
      </c>
      <c r="D7" s="201">
        <f>+Revenues!D7-Expenses!D7</f>
        <v>-3</v>
      </c>
      <c r="E7" s="202">
        <f>+Revenues!E7-Expenses!E7</f>
        <v>10</v>
      </c>
      <c r="F7" s="202">
        <f>+Revenues!F7-Expenses!F7</f>
        <v>-1</v>
      </c>
      <c r="G7" s="202">
        <f>+Revenues!G7-Expenses!G7</f>
        <v>-2</v>
      </c>
      <c r="H7" s="203">
        <f>+Revenues!H7-Expenses!H7</f>
        <v>-3</v>
      </c>
      <c r="I7" s="202"/>
      <c r="J7" s="72">
        <f t="shared" si="0"/>
        <v>0</v>
      </c>
      <c r="K7" s="227"/>
      <c r="L7" s="15"/>
    </row>
    <row r="8" spans="1:12" s="56" customFormat="1" ht="12.75">
      <c r="A8" s="15"/>
      <c r="B8" s="42"/>
      <c r="C8" s="42" t="s">
        <v>418</v>
      </c>
      <c r="D8" s="208">
        <f>+Revenues!D8-Expenses!D8</f>
        <v>261</v>
      </c>
      <c r="E8" s="209">
        <f>+Revenues!E8-Expenses!E8</f>
        <v>324</v>
      </c>
      <c r="F8" s="209">
        <f>+Revenues!F8-Expenses!F8</f>
        <v>275</v>
      </c>
      <c r="G8" s="209">
        <f>+Revenues!G8-Expenses!G8</f>
        <v>322</v>
      </c>
      <c r="H8" s="210">
        <f>+Revenues!H8-Expenses!H8</f>
        <v>238</v>
      </c>
      <c r="I8" s="53"/>
      <c r="J8" s="54">
        <f t="shared" si="0"/>
        <v>9.6638655462184975E-2</v>
      </c>
      <c r="K8" s="174"/>
      <c r="L8" s="15"/>
    </row>
    <row r="9" spans="1:12" s="56" customFormat="1" ht="12.75">
      <c r="A9" s="15"/>
      <c r="B9" s="42"/>
      <c r="C9" s="42"/>
      <c r="D9" s="208"/>
      <c r="E9" s="209"/>
      <c r="F9" s="209"/>
      <c r="G9" s="209"/>
      <c r="H9" s="210"/>
      <c r="I9" s="53"/>
      <c r="J9" s="54"/>
      <c r="K9" s="174"/>
      <c r="L9" s="15"/>
    </row>
    <row r="10" spans="1:12" ht="12.75">
      <c r="A10" s="15"/>
      <c r="B10" s="66"/>
      <c r="C10" s="66" t="s">
        <v>273</v>
      </c>
      <c r="D10" s="201">
        <f>+Revenues!D10-Expenses!D10</f>
        <v>55</v>
      </c>
      <c r="E10" s="202">
        <f>+Revenues!E10-Expenses!E10</f>
        <v>33</v>
      </c>
      <c r="F10" s="202">
        <f>+Revenues!F10-Expenses!F10</f>
        <v>101</v>
      </c>
      <c r="G10" s="202">
        <f>+Revenues!G10-Expenses!G10</f>
        <v>135</v>
      </c>
      <c r="H10" s="203">
        <f>+Revenues!H10-Expenses!H10</f>
        <v>141</v>
      </c>
      <c r="I10" s="71"/>
      <c r="J10" s="72">
        <f t="shared" si="0"/>
        <v>-0.60992907801418439</v>
      </c>
      <c r="K10" s="237"/>
      <c r="L10" s="15"/>
    </row>
    <row r="11" spans="1:12" ht="12.75">
      <c r="A11" s="15"/>
      <c r="B11" s="66"/>
      <c r="C11" s="75" t="s">
        <v>274</v>
      </c>
      <c r="D11" s="204">
        <f>+Revenues!D11-Expenses!D11</f>
        <v>97</v>
      </c>
      <c r="E11" s="205">
        <f>+Revenues!E11-Expenses!E11</f>
        <v>100</v>
      </c>
      <c r="F11" s="205">
        <f>+Revenues!F11-Expenses!F11</f>
        <v>103</v>
      </c>
      <c r="G11" s="205">
        <f>+Revenues!G11-Expenses!G11</f>
        <v>79</v>
      </c>
      <c r="H11" s="206">
        <f>+Revenues!H11-Expenses!H11</f>
        <v>93</v>
      </c>
      <c r="I11" s="71"/>
      <c r="J11" s="72">
        <f t="shared" si="0"/>
        <v>4.3010752688172005E-2</v>
      </c>
      <c r="K11" s="227"/>
      <c r="L11" s="15"/>
    </row>
    <row r="12" spans="1:12" ht="13.5" customHeight="1">
      <c r="A12" s="15"/>
      <c r="B12" s="66"/>
      <c r="C12" s="75" t="s">
        <v>24</v>
      </c>
      <c r="D12" s="204">
        <f>+Revenues!D12-Expenses!D12</f>
        <v>149</v>
      </c>
      <c r="E12" s="205">
        <f>+Revenues!E12-Expenses!E12</f>
        <v>139</v>
      </c>
      <c r="F12" s="205">
        <f>+Revenues!F12-Expenses!F12</f>
        <v>183</v>
      </c>
      <c r="G12" s="205">
        <f>+Revenues!G12-Expenses!G12</f>
        <v>194</v>
      </c>
      <c r="H12" s="206">
        <f>+Revenues!H12-Expenses!H12</f>
        <v>190</v>
      </c>
      <c r="I12" s="71"/>
      <c r="J12" s="72">
        <f t="shared" si="0"/>
        <v>-0.21578947368421053</v>
      </c>
      <c r="K12" s="227"/>
      <c r="L12" s="15"/>
    </row>
    <row r="13" spans="1:12" ht="12.75">
      <c r="A13" s="15"/>
      <c r="B13" s="66"/>
      <c r="C13" s="75" t="s">
        <v>281</v>
      </c>
      <c r="D13" s="204">
        <f>+Revenues!D13-Expenses!D13</f>
        <v>304</v>
      </c>
      <c r="E13" s="205">
        <f>+Revenues!E13-Expenses!E13</f>
        <v>313</v>
      </c>
      <c r="F13" s="205">
        <f>+Revenues!F13-Expenses!F13</f>
        <v>317</v>
      </c>
      <c r="G13" s="205">
        <f>+Revenues!G13-Expenses!G13</f>
        <v>325</v>
      </c>
      <c r="H13" s="206">
        <f>+Revenues!H13-Expenses!H13</f>
        <v>342</v>
      </c>
      <c r="I13" s="71"/>
      <c r="J13" s="72">
        <f t="shared" si="0"/>
        <v>-0.11111111111111116</v>
      </c>
      <c r="K13" s="227"/>
      <c r="L13" s="15"/>
    </row>
    <row r="14" spans="1:12" ht="12.75">
      <c r="A14" s="15"/>
      <c r="B14" s="66"/>
      <c r="C14" s="75" t="s">
        <v>299</v>
      </c>
      <c r="D14" s="204">
        <f>+Revenues!D14-Expenses!D14</f>
        <v>-8</v>
      </c>
      <c r="E14" s="205">
        <f>+Revenues!E14-Expenses!E14</f>
        <v>-4</v>
      </c>
      <c r="F14" s="205">
        <f>+Revenues!F14-Expenses!F14</f>
        <v>-9</v>
      </c>
      <c r="G14" s="205">
        <f>+Revenues!G14-Expenses!G14</f>
        <v>-16</v>
      </c>
      <c r="H14" s="206">
        <f>+Revenues!H14-Expenses!H14</f>
        <v>-4</v>
      </c>
      <c r="I14" s="71"/>
      <c r="J14" s="72">
        <f t="shared" si="0"/>
        <v>1</v>
      </c>
      <c r="K14" s="227"/>
      <c r="L14" s="15"/>
    </row>
    <row r="15" spans="1:12" s="56" customFormat="1" ht="12.75">
      <c r="A15" s="15"/>
      <c r="B15" s="42"/>
      <c r="C15" s="207" t="s">
        <v>158</v>
      </c>
      <c r="D15" s="115">
        <f>+Revenues!D15-Expenses!D15</f>
        <v>597</v>
      </c>
      <c r="E15" s="53">
        <f>+Revenues!E15-Expenses!E15</f>
        <v>581</v>
      </c>
      <c r="F15" s="53">
        <f>+Revenues!F15-Expenses!F15</f>
        <v>695</v>
      </c>
      <c r="G15" s="53">
        <f>+Revenues!G15-Expenses!G15</f>
        <v>717</v>
      </c>
      <c r="H15" s="214">
        <f>+Revenues!H15-Expenses!H15</f>
        <v>762</v>
      </c>
      <c r="I15" s="53"/>
      <c r="J15" s="54">
        <f t="shared" si="0"/>
        <v>-0.21653543307086609</v>
      </c>
      <c r="K15" s="207"/>
      <c r="L15" s="15"/>
    </row>
    <row r="16" spans="1:12" s="56" customFormat="1" ht="12.75">
      <c r="A16" s="15"/>
      <c r="B16" s="42"/>
      <c r="C16" s="207"/>
      <c r="D16" s="115"/>
      <c r="E16" s="53"/>
      <c r="F16" s="53"/>
      <c r="G16" s="53"/>
      <c r="H16" s="214"/>
      <c r="I16" s="53"/>
      <c r="J16" s="54"/>
      <c r="K16" s="207"/>
      <c r="L16" s="15"/>
    </row>
    <row r="17" spans="1:12" s="56" customFormat="1" ht="12.75">
      <c r="A17" s="15"/>
      <c r="B17" s="42"/>
      <c r="C17" s="82" t="s">
        <v>173</v>
      </c>
      <c r="D17" s="115">
        <f>+Revenues!D17-Expenses!D17</f>
        <v>5</v>
      </c>
      <c r="E17" s="53">
        <f>+Revenues!E17-Expenses!E17</f>
        <v>6</v>
      </c>
      <c r="F17" s="53">
        <f>+Revenues!F17-Expenses!F17</f>
        <v>9</v>
      </c>
      <c r="G17" s="53">
        <f>+Revenues!G17-Expenses!G17</f>
        <v>7</v>
      </c>
      <c r="H17" s="214">
        <f>+Revenues!H17-Expenses!H17</f>
        <v>7</v>
      </c>
      <c r="I17" s="217"/>
      <c r="J17" s="54">
        <f t="shared" si="0"/>
        <v>-0.2857142857142857</v>
      </c>
      <c r="K17" s="240"/>
      <c r="L17" s="15"/>
    </row>
    <row r="18" spans="1:12" s="56" customFormat="1" ht="12.75">
      <c r="A18" s="15"/>
      <c r="B18" s="42"/>
      <c r="C18" s="42"/>
      <c r="D18" s="115"/>
      <c r="E18" s="53"/>
      <c r="F18" s="53"/>
      <c r="G18" s="53"/>
      <c r="H18" s="214"/>
      <c r="I18" s="53"/>
      <c r="J18" s="54"/>
      <c r="K18" s="207"/>
      <c r="L18" s="15"/>
    </row>
    <row r="19" spans="1:12" s="56" customFormat="1" ht="12.75">
      <c r="A19" s="15"/>
      <c r="B19" s="42"/>
      <c r="C19" s="42" t="s">
        <v>25</v>
      </c>
      <c r="D19" s="115">
        <f>+Revenues!D19-Expenses!D19</f>
        <v>-17</v>
      </c>
      <c r="E19" s="53">
        <f>+Revenues!E19-Expenses!E19</f>
        <v>-68</v>
      </c>
      <c r="F19" s="53">
        <f>+Revenues!F19-Expenses!F19</f>
        <v>-8</v>
      </c>
      <c r="G19" s="53">
        <f>+Revenues!G19-Expenses!G19</f>
        <v>-12</v>
      </c>
      <c r="H19" s="214">
        <f>+Revenues!H19-Expenses!H19</f>
        <v>-13</v>
      </c>
      <c r="I19" s="219"/>
      <c r="J19" s="54">
        <f t="shared" si="0"/>
        <v>0.30769230769230771</v>
      </c>
      <c r="K19" s="42"/>
      <c r="L19" s="15"/>
    </row>
    <row r="20" spans="1:12" s="56" customFormat="1" ht="12.75">
      <c r="A20" s="15"/>
      <c r="B20" s="42"/>
      <c r="C20" s="42"/>
      <c r="D20" s="216"/>
      <c r="E20" s="217"/>
      <c r="F20" s="217"/>
      <c r="G20" s="217"/>
      <c r="H20" s="218"/>
      <c r="I20" s="84"/>
      <c r="J20" s="54"/>
      <c r="K20" s="213"/>
      <c r="L20" s="15"/>
    </row>
    <row r="21" spans="1:12" s="56" customFormat="1" ht="12.75">
      <c r="A21" s="15"/>
      <c r="B21" s="42"/>
      <c r="C21" s="42" t="s">
        <v>450</v>
      </c>
      <c r="D21" s="115">
        <f>D8+D15+D17+D19</f>
        <v>846</v>
      </c>
      <c r="E21" s="53">
        <f>E8+E15+E17+E19</f>
        <v>843</v>
      </c>
      <c r="F21" s="53">
        <f>F8+F15+F17+F19</f>
        <v>971</v>
      </c>
      <c r="G21" s="53">
        <f>G8+G15+G17+G19</f>
        <v>1034</v>
      </c>
      <c r="H21" s="214">
        <f>H8+H15+H17+H19</f>
        <v>994</v>
      </c>
      <c r="I21" s="84"/>
      <c r="J21" s="54">
        <f t="shared" si="0"/>
        <v>-0.14889336016096577</v>
      </c>
      <c r="K21" s="207"/>
      <c r="L21" s="15"/>
    </row>
    <row r="22" spans="1:12" s="253" customFormat="1" ht="12.75">
      <c r="A22" s="15"/>
      <c r="B22" s="42"/>
      <c r="C22" s="42"/>
      <c r="D22" s="115"/>
      <c r="E22" s="53"/>
      <c r="F22" s="53"/>
      <c r="G22" s="53"/>
      <c r="H22" s="214"/>
      <c r="I22" s="84"/>
      <c r="J22" s="54"/>
      <c r="K22" s="174"/>
      <c r="L22" s="15"/>
    </row>
    <row r="23" spans="1:12" s="114" customFormat="1" ht="12.75">
      <c r="A23" s="15"/>
      <c r="B23" s="106"/>
      <c r="C23" s="106" t="s">
        <v>415</v>
      </c>
      <c r="D23" s="221">
        <v>222</v>
      </c>
      <c r="E23" s="111">
        <v>262</v>
      </c>
      <c r="F23" s="111">
        <v>228</v>
      </c>
      <c r="G23" s="111">
        <v>275</v>
      </c>
      <c r="H23" s="222">
        <v>194</v>
      </c>
      <c r="I23" s="108"/>
      <c r="J23" s="112">
        <f t="shared" si="0"/>
        <v>0.14432989690721643</v>
      </c>
      <c r="K23" s="215"/>
      <c r="L23" s="15"/>
    </row>
    <row r="24" spans="1:12" s="56" customFormat="1" ht="12.75">
      <c r="A24" s="15"/>
      <c r="B24" s="42"/>
      <c r="C24" s="42"/>
      <c r="D24" s="216"/>
      <c r="E24" s="217"/>
      <c r="F24" s="217"/>
      <c r="G24" s="217"/>
      <c r="H24" s="218"/>
      <c r="I24" s="84"/>
      <c r="J24" s="54"/>
      <c r="K24" s="213"/>
      <c r="L24" s="15"/>
    </row>
    <row r="25" spans="1:12" s="56" customFormat="1" ht="12.75">
      <c r="A25" s="15"/>
      <c r="B25" s="42"/>
      <c r="C25" s="42" t="s">
        <v>432</v>
      </c>
      <c r="D25" s="115">
        <f>D21-D23</f>
        <v>624</v>
      </c>
      <c r="E25" s="53">
        <f>E21-E23</f>
        <v>581</v>
      </c>
      <c r="F25" s="53">
        <f>F21-F23</f>
        <v>743</v>
      </c>
      <c r="G25" s="53">
        <f>G21-G23</f>
        <v>759</v>
      </c>
      <c r="H25" s="214">
        <f>H21-H23</f>
        <v>800</v>
      </c>
      <c r="I25" s="84"/>
      <c r="J25" s="54">
        <f t="shared" si="0"/>
        <v>-0.21999999999999997</v>
      </c>
      <c r="K25" s="207"/>
      <c r="L25" s="15"/>
    </row>
    <row r="26" spans="1:12" ht="12.75">
      <c r="A26" s="15"/>
      <c r="B26" s="66"/>
      <c r="C26" s="42"/>
      <c r="D26" s="74"/>
      <c r="E26" s="66"/>
      <c r="F26" s="74"/>
      <c r="G26" s="74"/>
      <c r="H26" s="74"/>
      <c r="I26" s="74"/>
      <c r="J26" s="38"/>
      <c r="K26" s="223"/>
      <c r="L26" s="15"/>
    </row>
    <row r="27" spans="1:12" ht="9" customHeight="1">
      <c r="A27" s="15"/>
      <c r="B27" s="15"/>
      <c r="C27" s="15"/>
      <c r="D27" s="15"/>
      <c r="E27" s="15"/>
      <c r="F27" s="15"/>
      <c r="G27" s="15"/>
      <c r="H27" s="15"/>
      <c r="I27" s="15"/>
      <c r="J27" s="15"/>
      <c r="K27" s="15"/>
      <c r="L27" s="15"/>
    </row>
    <row r="28" spans="1:12" ht="12.75" customHeight="1">
      <c r="A28" s="195"/>
      <c r="B28" s="224"/>
      <c r="C28" s="195"/>
      <c r="D28" s="45"/>
      <c r="E28" s="195"/>
      <c r="F28" s="195"/>
      <c r="G28" s="195"/>
      <c r="H28" s="195"/>
      <c r="I28" s="45"/>
      <c r="J28" s="49"/>
      <c r="K28" s="145"/>
      <c r="L28" s="195"/>
    </row>
    <row r="29" spans="1:12" ht="9" customHeight="1">
      <c r="A29" s="15"/>
      <c r="B29" s="15"/>
      <c r="C29" s="15"/>
      <c r="D29" s="15"/>
      <c r="E29" s="15"/>
      <c r="F29" s="15"/>
      <c r="G29" s="15"/>
      <c r="H29" s="15"/>
      <c r="I29" s="15"/>
      <c r="J29" s="15"/>
      <c r="K29" s="15"/>
      <c r="L29" s="15"/>
    </row>
    <row r="30" spans="1:12" ht="12.75">
      <c r="A30" s="15"/>
      <c r="B30" s="35"/>
      <c r="C30" s="36" t="s">
        <v>31</v>
      </c>
      <c r="D30" s="35" t="str">
        <f>+D2</f>
        <v>Q1 '14</v>
      </c>
      <c r="E30" s="35" t="str">
        <f>+E2</f>
        <v>Q4 '13</v>
      </c>
      <c r="F30" s="35" t="str">
        <f>F116</f>
        <v>Q3 '13</v>
      </c>
      <c r="G30" s="35" t="str">
        <f>+G2</f>
        <v>Q2 '13</v>
      </c>
      <c r="H30" s="35" t="str">
        <f>+H2</f>
        <v>Q1 '13</v>
      </c>
      <c r="I30" s="35"/>
      <c r="J30" s="38"/>
      <c r="K30" s="197"/>
      <c r="L30" s="15"/>
    </row>
    <row r="31" spans="1:12" ht="12.75">
      <c r="A31" s="15"/>
      <c r="B31" s="35"/>
      <c r="C31" s="41" t="s">
        <v>36</v>
      </c>
      <c r="D31" s="35"/>
      <c r="E31" s="35"/>
      <c r="F31" s="35"/>
      <c r="G31" s="35"/>
      <c r="H31" s="35"/>
      <c r="I31" s="66"/>
      <c r="J31" s="155"/>
      <c r="K31" s="66"/>
      <c r="L31" s="15"/>
    </row>
    <row r="32" spans="1:12" ht="12.75">
      <c r="A32" s="15"/>
      <c r="B32" s="66"/>
      <c r="C32" s="66"/>
      <c r="D32" s="199"/>
      <c r="E32" s="199"/>
      <c r="F32" s="199"/>
      <c r="G32" s="199"/>
      <c r="H32" s="199"/>
      <c r="I32" s="200"/>
      <c r="J32" s="199"/>
      <c r="K32" s="200"/>
      <c r="L32" s="15"/>
    </row>
    <row r="33" spans="1:12" ht="12.75">
      <c r="A33" s="15"/>
      <c r="B33" s="74"/>
      <c r="C33" s="75" t="s">
        <v>417</v>
      </c>
      <c r="D33" s="254">
        <f>D5/Revenues!D5</f>
        <v>0.28626444159178432</v>
      </c>
      <c r="E33" s="255">
        <f>E5/Revenues!E5</f>
        <v>0.31616766467065871</v>
      </c>
      <c r="F33" s="255">
        <f>F5/Revenues!F5</f>
        <v>0.28660826032540676</v>
      </c>
      <c r="G33" s="255">
        <f>G5/Revenues!G5</f>
        <v>0.34246575342465752</v>
      </c>
      <c r="H33" s="256">
        <f>H5/Revenues!H5</f>
        <v>0.25657894736842107</v>
      </c>
      <c r="I33" s="257"/>
      <c r="J33" s="186"/>
      <c r="K33" s="227"/>
      <c r="L33" s="15"/>
    </row>
    <row r="34" spans="1:12" ht="12.75">
      <c r="A34" s="15"/>
      <c r="B34" s="74"/>
      <c r="C34" s="75" t="s">
        <v>23</v>
      </c>
      <c r="D34" s="254">
        <f>D6/Revenues!D6</f>
        <v>0.23163841807909605</v>
      </c>
      <c r="E34" s="255">
        <f>E6/Revenues!E6</f>
        <v>0.27624309392265195</v>
      </c>
      <c r="F34" s="255">
        <f>F6/Revenues!F6</f>
        <v>0.25966850828729282</v>
      </c>
      <c r="G34" s="255">
        <f>G6/Revenues!G6</f>
        <v>0.26775956284153007</v>
      </c>
      <c r="H34" s="256">
        <f>H6/Revenues!H6</f>
        <v>0.25136612021857924</v>
      </c>
      <c r="I34" s="257"/>
      <c r="J34" s="186"/>
      <c r="K34" s="227"/>
      <c r="L34" s="15"/>
    </row>
    <row r="35" spans="1:12" ht="12.75">
      <c r="A35" s="15"/>
      <c r="B35" s="74"/>
      <c r="C35" s="75" t="s">
        <v>299</v>
      </c>
      <c r="D35" s="254">
        <f>D7/Revenues!D7</f>
        <v>-0.3</v>
      </c>
      <c r="E35" s="255">
        <f>E7/Revenues!E7</f>
        <v>1</v>
      </c>
      <c r="F35" s="255">
        <f>F7/Revenues!F7</f>
        <v>-0.1</v>
      </c>
      <c r="G35" s="255">
        <f>G7/Revenues!G7</f>
        <v>-0.18181818181818182</v>
      </c>
      <c r="H35" s="256">
        <f>H7/Revenues!H7</f>
        <v>-0.3</v>
      </c>
      <c r="I35" s="257"/>
      <c r="J35" s="186"/>
      <c r="K35" s="227"/>
      <c r="L35" s="15"/>
    </row>
    <row r="36" spans="1:12" s="56" customFormat="1" ht="12.75">
      <c r="A36" s="15"/>
      <c r="B36" s="42"/>
      <c r="C36" s="42" t="s">
        <v>418</v>
      </c>
      <c r="D36" s="258">
        <f>D8/Revenues!D8</f>
        <v>0.27018633540372672</v>
      </c>
      <c r="E36" s="259">
        <f>E8/Revenues!E8</f>
        <v>0.31578947368421051</v>
      </c>
      <c r="F36" s="259">
        <f>F8/Revenues!F8</f>
        <v>0.27777777777777779</v>
      </c>
      <c r="G36" s="259">
        <f>G8/Revenues!G8</f>
        <v>0.32296890672016049</v>
      </c>
      <c r="H36" s="260">
        <f>H8/Revenues!H8</f>
        <v>0.24973767051416579</v>
      </c>
      <c r="I36" s="261"/>
      <c r="J36" s="187"/>
      <c r="K36" s="174"/>
      <c r="L36" s="15"/>
    </row>
    <row r="37" spans="1:12" s="56" customFormat="1" ht="12.75">
      <c r="A37" s="15"/>
      <c r="B37" s="42"/>
      <c r="C37" s="42"/>
      <c r="D37" s="258"/>
      <c r="E37" s="259"/>
      <c r="F37" s="259"/>
      <c r="G37" s="259"/>
      <c r="H37" s="260"/>
      <c r="I37" s="261"/>
      <c r="J37" s="187"/>
      <c r="K37" s="174"/>
      <c r="L37" s="15"/>
    </row>
    <row r="38" spans="1:12" ht="12.75">
      <c r="A38" s="15"/>
      <c r="B38" s="66"/>
      <c r="C38" s="66" t="s">
        <v>273</v>
      </c>
      <c r="D38" s="254">
        <f>D10/Revenues!D10</f>
        <v>0.15850144092219021</v>
      </c>
      <c r="E38" s="255">
        <f>E10/Revenues!E10</f>
        <v>9.3484419263456089E-2</v>
      </c>
      <c r="F38" s="255">
        <f>F10/Revenues!F10</f>
        <v>0.26933333333333331</v>
      </c>
      <c r="G38" s="255">
        <f>G10/Revenues!G10</f>
        <v>0.34704370179948585</v>
      </c>
      <c r="H38" s="256">
        <f>H10/Revenues!H10</f>
        <v>0.35877862595419846</v>
      </c>
      <c r="I38" s="259"/>
      <c r="J38" s="186"/>
      <c r="K38" s="237"/>
      <c r="L38" s="15"/>
    </row>
    <row r="39" spans="1:12" ht="12.75">
      <c r="A39" s="15"/>
      <c r="B39" s="66"/>
      <c r="C39" s="75" t="s">
        <v>274</v>
      </c>
      <c r="D39" s="254">
        <f>D11/Revenues!D11</f>
        <v>0.20082815734989648</v>
      </c>
      <c r="E39" s="255">
        <f>E11/Revenues!E11</f>
        <v>0.2032520325203252</v>
      </c>
      <c r="F39" s="255">
        <f>F11/Revenues!F11</f>
        <v>0.21063394683026584</v>
      </c>
      <c r="G39" s="255">
        <f>G11/Revenues!G11</f>
        <v>0.16458333333333333</v>
      </c>
      <c r="H39" s="256">
        <f>H11/Revenues!H11</f>
        <v>0.18562874251497005</v>
      </c>
      <c r="I39" s="257"/>
      <c r="J39" s="186"/>
      <c r="K39" s="227"/>
      <c r="L39" s="15"/>
    </row>
    <row r="40" spans="1:12" ht="13.5" customHeight="1">
      <c r="A40" s="15"/>
      <c r="B40" s="66"/>
      <c r="C40" s="75" t="s">
        <v>24</v>
      </c>
      <c r="D40" s="254">
        <f>D12/Revenues!D12</f>
        <v>0.20410958904109588</v>
      </c>
      <c r="E40" s="255">
        <f>E12/Revenues!E12</f>
        <v>0.17774936061381075</v>
      </c>
      <c r="F40" s="255">
        <f>F12/Revenues!F12</f>
        <v>0.24110671936758893</v>
      </c>
      <c r="G40" s="255">
        <f>G12/Revenues!G12</f>
        <v>0.23205741626794257</v>
      </c>
      <c r="H40" s="256">
        <f>H12/Revenues!H12</f>
        <v>0.23058252427184467</v>
      </c>
      <c r="I40" s="257"/>
      <c r="J40" s="186"/>
      <c r="K40" s="227"/>
      <c r="L40" s="15"/>
    </row>
    <row r="41" spans="1:12" ht="12.75">
      <c r="A41" s="15"/>
      <c r="B41" s="66"/>
      <c r="C41" s="75" t="s">
        <v>281</v>
      </c>
      <c r="D41" s="254">
        <f>D13/Revenues!D13</f>
        <v>0.53427065026362042</v>
      </c>
      <c r="E41" s="255">
        <f>E13/Revenues!E13</f>
        <v>0.5491228070175439</v>
      </c>
      <c r="F41" s="255">
        <f>F13/Revenues!F13</f>
        <v>0.54373927958833623</v>
      </c>
      <c r="G41" s="255">
        <f>G13/Revenues!G13</f>
        <v>0.55366269165247017</v>
      </c>
      <c r="H41" s="256">
        <f>H13/Revenues!H13</f>
        <v>0.56716417910447758</v>
      </c>
      <c r="I41" s="257"/>
      <c r="J41" s="186"/>
      <c r="K41" s="227"/>
      <c r="L41" s="15"/>
    </row>
    <row r="42" spans="1:12" ht="12.75">
      <c r="A42" s="15"/>
      <c r="B42" s="66"/>
      <c r="C42" s="75" t="s">
        <v>299</v>
      </c>
      <c r="D42" s="254">
        <f>D14/Revenues!D14</f>
        <v>1.5065913370998116E-2</v>
      </c>
      <c r="E42" s="255">
        <f>E14/Revenues!E14</f>
        <v>7.2727272727272727E-3</v>
      </c>
      <c r="F42" s="255">
        <f>F14/Revenues!F14</f>
        <v>1.6513761467889909E-2</v>
      </c>
      <c r="G42" s="255">
        <f>G14/Revenues!G14</f>
        <v>2.8725314183123879E-2</v>
      </c>
      <c r="H42" s="256">
        <f>H14/Revenues!H14</f>
        <v>7.1174377224199285E-3</v>
      </c>
      <c r="I42" s="257"/>
      <c r="J42" s="186"/>
      <c r="K42" s="227"/>
      <c r="L42" s="15"/>
    </row>
    <row r="43" spans="1:12" s="56" customFormat="1" ht="12.75">
      <c r="A43" s="15"/>
      <c r="B43" s="42"/>
      <c r="C43" s="207" t="s">
        <v>158</v>
      </c>
      <c r="D43" s="258">
        <f>D15/Revenues!D15</f>
        <v>0.37359198998748433</v>
      </c>
      <c r="E43" s="259">
        <f>E15/Revenues!E15</f>
        <v>0.35276259866423804</v>
      </c>
      <c r="F43" s="259">
        <f>F15/Revenues!F15</f>
        <v>0.41842263696568333</v>
      </c>
      <c r="G43" s="259">
        <f>G15/Revenues!G15</f>
        <v>0.41325648414985588</v>
      </c>
      <c r="H43" s="260">
        <f>H15/Revenues!H15</f>
        <v>0.43320068220579877</v>
      </c>
      <c r="I43" s="261"/>
      <c r="J43" s="187"/>
      <c r="K43" s="262"/>
      <c r="L43" s="15"/>
    </row>
    <row r="44" spans="1:12" s="56" customFormat="1" ht="12.75">
      <c r="A44" s="15"/>
      <c r="B44" s="42"/>
      <c r="C44" s="42"/>
      <c r="D44" s="258"/>
      <c r="E44" s="259"/>
      <c r="F44" s="259"/>
      <c r="G44" s="259"/>
      <c r="H44" s="260"/>
      <c r="I44" s="261"/>
      <c r="J44" s="187"/>
      <c r="K44" s="174"/>
      <c r="L44" s="15"/>
    </row>
    <row r="45" spans="1:12" s="56" customFormat="1" ht="12.75">
      <c r="A45" s="15"/>
      <c r="B45" s="42"/>
      <c r="C45" s="82" t="s">
        <v>173</v>
      </c>
      <c r="D45" s="258">
        <f>D17/Revenues!D17</f>
        <v>2.2123893805309734E-2</v>
      </c>
      <c r="E45" s="259">
        <f>E17/Revenues!E17</f>
        <v>2.5862068965517241E-2</v>
      </c>
      <c r="F45" s="259">
        <f>F17/Revenues!F17</f>
        <v>3.6290322580645164E-2</v>
      </c>
      <c r="G45" s="259">
        <f>G17/Revenues!G17</f>
        <v>2.8340080971659919E-2</v>
      </c>
      <c r="H45" s="260">
        <f>H17/Revenues!H17</f>
        <v>2.8925619834710745E-2</v>
      </c>
      <c r="I45" s="261"/>
      <c r="J45" s="187"/>
      <c r="K45" s="174"/>
      <c r="L45" s="15"/>
    </row>
    <row r="46" spans="1:12" s="56" customFormat="1" ht="12.75">
      <c r="A46" s="15"/>
      <c r="B46" s="42"/>
      <c r="C46" s="42"/>
      <c r="D46" s="258"/>
      <c r="E46" s="259"/>
      <c r="F46" s="259"/>
      <c r="G46" s="259"/>
      <c r="H46" s="260"/>
      <c r="I46" s="261"/>
      <c r="J46" s="187"/>
      <c r="K46" s="174"/>
      <c r="L46" s="15"/>
    </row>
    <row r="47" spans="1:12" s="56" customFormat="1" ht="12.75">
      <c r="A47" s="15"/>
      <c r="B47" s="42"/>
      <c r="C47" s="42" t="s">
        <v>25</v>
      </c>
      <c r="D47" s="258">
        <f>D19/Revenues!D19</f>
        <v>-0.80952380952380953</v>
      </c>
      <c r="E47" s="259">
        <f>E19/Revenues!E19</f>
        <v>-4</v>
      </c>
      <c r="F47" s="259">
        <f>F19/Revenues!F19</f>
        <v>-0.36363636363636365</v>
      </c>
      <c r="G47" s="259">
        <f>G19/Revenues!G19</f>
        <v>-0.66666666666666663</v>
      </c>
      <c r="H47" s="260">
        <f>H19/Revenues!H19</f>
        <v>-0.61904761904761907</v>
      </c>
      <c r="I47" s="261"/>
      <c r="J47" s="187"/>
      <c r="K47" s="174"/>
      <c r="L47" s="15"/>
    </row>
    <row r="48" spans="1:12" s="56" customFormat="1" ht="12.75">
      <c r="A48" s="15"/>
      <c r="B48" s="42"/>
      <c r="C48" s="42"/>
      <c r="D48" s="258"/>
      <c r="E48" s="259"/>
      <c r="F48" s="259"/>
      <c r="G48" s="259"/>
      <c r="H48" s="260"/>
      <c r="I48" s="261"/>
      <c r="J48" s="187"/>
      <c r="K48" s="174"/>
      <c r="L48" s="15"/>
    </row>
    <row r="49" spans="1:12" s="56" customFormat="1" ht="12.75">
      <c r="A49" s="15"/>
      <c r="B49" s="42"/>
      <c r="C49" s="42" t="s">
        <v>451</v>
      </c>
      <c r="D49" s="258">
        <f>D21/Revenues!D23</f>
        <v>0.30718954248366015</v>
      </c>
      <c r="E49" s="259">
        <f>E21/Revenues!E23</f>
        <v>0.29383060299756014</v>
      </c>
      <c r="F49" s="259">
        <f>F21/Revenues!F23</f>
        <v>0.34034349807220471</v>
      </c>
      <c r="G49" s="259">
        <f>G21/Revenues!G23</f>
        <v>0.35229982964224871</v>
      </c>
      <c r="H49" s="260">
        <f>H21/Revenues!H23</f>
        <v>0.34146341463414637</v>
      </c>
      <c r="I49" s="261"/>
      <c r="J49" s="187"/>
      <c r="K49" s="174"/>
      <c r="L49" s="15"/>
    </row>
    <row r="50" spans="1:12" s="56" customFormat="1" ht="12.75">
      <c r="A50" s="15"/>
      <c r="B50" s="42"/>
      <c r="C50" s="42"/>
      <c r="D50" s="258"/>
      <c r="E50" s="259"/>
      <c r="F50" s="259"/>
      <c r="G50" s="259"/>
      <c r="H50" s="260"/>
      <c r="I50" s="261"/>
      <c r="J50" s="187"/>
      <c r="K50" s="174"/>
      <c r="L50" s="15"/>
    </row>
    <row r="51" spans="1:12" s="114" customFormat="1" ht="12.75">
      <c r="A51" s="15"/>
      <c r="B51" s="106"/>
      <c r="C51" s="106" t="s">
        <v>606</v>
      </c>
      <c r="D51" s="263">
        <f>D23/Revenues!D25</f>
        <v>0.29287598944591031</v>
      </c>
      <c r="E51" s="264">
        <f>E23/Revenues!E25</f>
        <v>0.32425742574257427</v>
      </c>
      <c r="F51" s="264">
        <f>F23/Revenues!F25</f>
        <v>0.29495472186287192</v>
      </c>
      <c r="G51" s="264">
        <f>G23/Revenues!G25</f>
        <v>0.35301668806161746</v>
      </c>
      <c r="H51" s="265">
        <f>H23/Revenues!H25</f>
        <v>0.26358695652173914</v>
      </c>
      <c r="I51" s="266"/>
      <c r="J51" s="267"/>
      <c r="K51" s="246"/>
      <c r="L51" s="15"/>
    </row>
    <row r="52" spans="1:12" s="56" customFormat="1" ht="12.75">
      <c r="A52" s="15"/>
      <c r="B52" s="42"/>
      <c r="C52" s="42"/>
      <c r="D52" s="258"/>
      <c r="E52" s="259"/>
      <c r="F52" s="259"/>
      <c r="G52" s="259"/>
      <c r="H52" s="260"/>
      <c r="I52" s="261"/>
      <c r="J52" s="187"/>
      <c r="K52" s="174"/>
      <c r="L52" s="15"/>
    </row>
    <row r="53" spans="1:12" s="56" customFormat="1" ht="12.75">
      <c r="A53" s="15"/>
      <c r="B53" s="42"/>
      <c r="C53" s="42" t="s">
        <v>433</v>
      </c>
      <c r="D53" s="258">
        <f>D25/Revenues!D27</f>
        <v>0.31262525050100198</v>
      </c>
      <c r="E53" s="259">
        <f>E25/Revenues!E27</f>
        <v>0.28190198932557009</v>
      </c>
      <c r="F53" s="259">
        <f>F25/Revenues!F27</f>
        <v>0.35721153846153847</v>
      </c>
      <c r="G53" s="259">
        <f>G25/Revenues!G27</f>
        <v>0.35204081632653061</v>
      </c>
      <c r="H53" s="260">
        <f>H25/Revenues!H27</f>
        <v>0.36781609195402298</v>
      </c>
      <c r="I53" s="261"/>
      <c r="J53" s="187"/>
      <c r="K53" s="174"/>
      <c r="L53" s="15"/>
    </row>
    <row r="54" spans="1:12" ht="12.75">
      <c r="A54" s="15"/>
      <c r="B54" s="42"/>
      <c r="C54" s="42"/>
      <c r="D54" s="74"/>
      <c r="E54" s="66"/>
      <c r="F54" s="74"/>
      <c r="G54" s="74"/>
      <c r="H54" s="74"/>
      <c r="I54" s="74"/>
      <c r="J54" s="38"/>
      <c r="K54" s="227"/>
      <c r="L54" s="15"/>
    </row>
    <row r="55" spans="1:12" ht="9" customHeight="1">
      <c r="A55" s="15"/>
      <c r="B55" s="15"/>
      <c r="C55" s="15"/>
      <c r="D55" s="15"/>
      <c r="E55" s="15"/>
      <c r="F55" s="15"/>
      <c r="G55" s="15"/>
      <c r="H55" s="15"/>
      <c r="I55" s="15"/>
      <c r="J55" s="15"/>
      <c r="K55" s="15"/>
      <c r="L55" s="15"/>
    </row>
    <row r="56" spans="1:12" ht="14.25">
      <c r="A56" s="195"/>
      <c r="B56" s="8"/>
      <c r="C56" s="45"/>
      <c r="D56" s="45"/>
      <c r="E56" s="45"/>
      <c r="F56" s="45"/>
      <c r="G56" s="45"/>
      <c r="H56" s="195"/>
      <c r="I56" s="45"/>
      <c r="J56" s="49"/>
      <c r="K56" s="145"/>
      <c r="L56" s="195"/>
    </row>
    <row r="57" spans="1:12" ht="9" customHeight="1">
      <c r="A57" s="15"/>
      <c r="B57" s="15"/>
      <c r="C57" s="15"/>
      <c r="D57" s="15"/>
      <c r="E57" s="15"/>
      <c r="F57" s="15"/>
      <c r="G57" s="15"/>
      <c r="H57" s="15"/>
      <c r="I57" s="15"/>
      <c r="J57" s="15"/>
      <c r="K57" s="15"/>
      <c r="L57" s="15"/>
    </row>
    <row r="58" spans="1:12" ht="12.75">
      <c r="A58" s="15"/>
      <c r="B58" s="35"/>
      <c r="C58" s="36" t="s">
        <v>31</v>
      </c>
      <c r="D58" s="35" t="str">
        <f>+D30</f>
        <v>Q1 '14</v>
      </c>
      <c r="E58" s="35" t="str">
        <f>+E30</f>
        <v>Q4 '13</v>
      </c>
      <c r="F58" s="35" t="str">
        <f>+F30</f>
        <v>Q3 '13</v>
      </c>
      <c r="G58" s="35" t="str">
        <f>+G30</f>
        <v>Q2 '13</v>
      </c>
      <c r="H58" s="35" t="str">
        <f>+H30</f>
        <v>Q1 '13</v>
      </c>
      <c r="I58" s="35"/>
      <c r="J58" s="38" t="s">
        <v>316</v>
      </c>
      <c r="K58" s="197"/>
      <c r="L58" s="15"/>
    </row>
    <row r="59" spans="1:12" ht="14.25">
      <c r="A59" s="15"/>
      <c r="B59" s="66"/>
      <c r="C59" s="41" t="s">
        <v>575</v>
      </c>
      <c r="D59" s="35"/>
      <c r="E59" s="35"/>
      <c r="F59" s="35"/>
      <c r="G59" s="35"/>
      <c r="H59" s="35"/>
      <c r="I59" s="66"/>
      <c r="J59" s="155" t="str">
        <f>+J3</f>
        <v>Q1%</v>
      </c>
      <c r="K59" s="66"/>
      <c r="L59" s="15"/>
    </row>
    <row r="60" spans="1:12" ht="12.75">
      <c r="A60" s="15"/>
      <c r="B60" s="66"/>
      <c r="C60" s="66"/>
      <c r="D60" s="157"/>
      <c r="E60" s="157"/>
      <c r="F60" s="157"/>
      <c r="G60" s="157"/>
      <c r="H60" s="157"/>
      <c r="I60" s="66"/>
      <c r="J60" s="199"/>
      <c r="K60" s="200"/>
      <c r="L60" s="15"/>
    </row>
    <row r="61" spans="1:12" ht="12.75">
      <c r="A61" s="15"/>
      <c r="B61" s="66"/>
      <c r="C61" s="75" t="s">
        <v>417</v>
      </c>
      <c r="D61" s="201">
        <f>+'Growth analysis Q1'!G36</f>
        <v>223</v>
      </c>
      <c r="E61" s="202">
        <f>+'Growth analysis Q4'!L36</f>
        <v>270</v>
      </c>
      <c r="F61" s="202">
        <f>+'Growth analysis Q3'!L36</f>
        <v>228</v>
      </c>
      <c r="G61" s="202">
        <f>+'Growth analysis Q2'!L36</f>
        <v>209</v>
      </c>
      <c r="H61" s="203">
        <f>+'Growth analysis Q1'!L36</f>
        <v>190</v>
      </c>
      <c r="I61" s="71"/>
      <c r="J61" s="72">
        <f t="shared" ref="J61:J64" si="1">+IFERROR(IF(D61*H61&lt;0,"n.m.",IF(D61/H61-1&gt;100%,"&gt;100%",D61/H61-1)),"n.m.")</f>
        <v>0.17368421052631589</v>
      </c>
      <c r="K61" s="227"/>
      <c r="L61" s="15"/>
    </row>
    <row r="62" spans="1:12" ht="12.75">
      <c r="A62" s="15"/>
      <c r="B62" s="66"/>
      <c r="C62" s="75" t="s">
        <v>23</v>
      </c>
      <c r="D62" s="201">
        <f>+'Growth analysis Q1'!G37</f>
        <v>41</v>
      </c>
      <c r="E62" s="202">
        <f>+'Growth analysis Q4'!L37</f>
        <v>44</v>
      </c>
      <c r="F62" s="202">
        <f>+'Growth analysis Q3'!L37</f>
        <v>47</v>
      </c>
      <c r="G62" s="202">
        <f>+'Growth analysis Q2'!L37</f>
        <v>49</v>
      </c>
      <c r="H62" s="203">
        <f>+'Growth analysis Q1'!L37</f>
        <v>46</v>
      </c>
      <c r="I62" s="71"/>
      <c r="J62" s="72">
        <f t="shared" si="1"/>
        <v>-0.10869565217391308</v>
      </c>
      <c r="K62" s="227"/>
      <c r="L62" s="15"/>
    </row>
    <row r="63" spans="1:12" ht="12.75">
      <c r="A63" s="15"/>
      <c r="B63" s="66"/>
      <c r="C63" s="75" t="s">
        <v>299</v>
      </c>
      <c r="D63" s="201">
        <f>+'Growth analysis Q1'!G38</f>
        <v>-3</v>
      </c>
      <c r="E63" s="202">
        <f>+'Growth analysis Q4'!L38</f>
        <v>-2</v>
      </c>
      <c r="F63" s="202">
        <f>+'Growth analysis Q3'!L38</f>
        <v>-1</v>
      </c>
      <c r="G63" s="202">
        <f>+'Growth analysis Q2'!L38</f>
        <v>-2</v>
      </c>
      <c r="H63" s="203">
        <f>+'Growth analysis Q1'!L38</f>
        <v>-3</v>
      </c>
      <c r="I63" s="202"/>
      <c r="J63" s="72">
        <f t="shared" si="1"/>
        <v>0</v>
      </c>
      <c r="K63" s="227"/>
      <c r="L63" s="15"/>
    </row>
    <row r="64" spans="1:12" s="56" customFormat="1" ht="12.75">
      <c r="A64" s="15"/>
      <c r="B64" s="42"/>
      <c r="C64" s="42" t="s">
        <v>418</v>
      </c>
      <c r="D64" s="208">
        <f>+'Growth analysis Q1'!G39</f>
        <v>261</v>
      </c>
      <c r="E64" s="209">
        <f>+'Growth analysis Q4'!L39</f>
        <v>312</v>
      </c>
      <c r="F64" s="209">
        <f>+'Growth analysis Q3'!L39</f>
        <v>274</v>
      </c>
      <c r="G64" s="209">
        <f>+'Growth analysis Q2'!L39</f>
        <v>256</v>
      </c>
      <c r="H64" s="210">
        <f>+'Growth analysis Q1'!L39</f>
        <v>233</v>
      </c>
      <c r="I64" s="53"/>
      <c r="J64" s="54">
        <f t="shared" si="1"/>
        <v>0.12017167381974247</v>
      </c>
      <c r="K64" s="174"/>
      <c r="L64" s="15"/>
    </row>
    <row r="65" spans="1:12" s="56" customFormat="1" ht="12.75">
      <c r="A65" s="15"/>
      <c r="B65" s="42"/>
      <c r="C65" s="42"/>
      <c r="D65" s="208"/>
      <c r="E65" s="209"/>
      <c r="F65" s="209"/>
      <c r="G65" s="209"/>
      <c r="H65" s="210"/>
      <c r="I65" s="53"/>
      <c r="J65" s="54"/>
      <c r="K65" s="174"/>
      <c r="L65" s="15"/>
    </row>
    <row r="66" spans="1:12" ht="12.75">
      <c r="A66" s="15"/>
      <c r="B66" s="66"/>
      <c r="C66" s="66" t="s">
        <v>273</v>
      </c>
      <c r="D66" s="201">
        <f>+'Growth analysis Q1'!G41</f>
        <v>55</v>
      </c>
      <c r="E66" s="202">
        <f>+'Growth analysis Q4'!L41</f>
        <v>35</v>
      </c>
      <c r="F66" s="202">
        <f>+'Growth analysis Q3'!L41</f>
        <v>101</v>
      </c>
      <c r="G66" s="202">
        <f>+'Growth analysis Q2'!L41</f>
        <v>137</v>
      </c>
      <c r="H66" s="203">
        <f>+'Growth analysis Q1'!L41</f>
        <v>137</v>
      </c>
      <c r="I66" s="71"/>
      <c r="J66" s="72">
        <f t="shared" ref="J66:J71" si="2">+IFERROR(IF(D66*H66&lt;0,"n.m.",IF(D66/H66-1&gt;100%,"&gt;100%",D66/H66-1)),"n.m.")</f>
        <v>-0.5985401459854014</v>
      </c>
      <c r="K66" s="237"/>
      <c r="L66" s="15"/>
    </row>
    <row r="67" spans="1:12" ht="12.75">
      <c r="A67" s="15"/>
      <c r="B67" s="66"/>
      <c r="C67" s="75" t="s">
        <v>274</v>
      </c>
      <c r="D67" s="201">
        <f>+'Growth analysis Q1'!G42</f>
        <v>100</v>
      </c>
      <c r="E67" s="205">
        <f>+'Growth analysis Q4'!L42</f>
        <v>101</v>
      </c>
      <c r="F67" s="205">
        <f>+'Growth analysis Q3'!L42</f>
        <v>107</v>
      </c>
      <c r="G67" s="205">
        <f>+'Growth analysis Q2'!L42</f>
        <v>89</v>
      </c>
      <c r="H67" s="206">
        <f>+'Growth analysis Q1'!L42</f>
        <v>82</v>
      </c>
      <c r="I67" s="71"/>
      <c r="J67" s="72">
        <f t="shared" si="2"/>
        <v>0.21951219512195119</v>
      </c>
      <c r="K67" s="227"/>
      <c r="L67" s="15"/>
    </row>
    <row r="68" spans="1:12" ht="13.5" customHeight="1">
      <c r="A68" s="15"/>
      <c r="B68" s="66"/>
      <c r="C68" s="75" t="s">
        <v>24</v>
      </c>
      <c r="D68" s="201">
        <f>+'Growth analysis Q1'!G43</f>
        <v>146</v>
      </c>
      <c r="E68" s="205">
        <f>+'Growth analysis Q4'!L43</f>
        <v>172</v>
      </c>
      <c r="F68" s="205">
        <f>+'Growth analysis Q3'!L43</f>
        <v>188</v>
      </c>
      <c r="G68" s="205">
        <f>+'Growth analysis Q2'!L43</f>
        <v>185</v>
      </c>
      <c r="H68" s="206">
        <f>+'Growth analysis Q1'!L43</f>
        <v>195</v>
      </c>
      <c r="I68" s="71"/>
      <c r="J68" s="72">
        <f t="shared" si="2"/>
        <v>-0.25128205128205128</v>
      </c>
      <c r="K68" s="227"/>
      <c r="L68" s="15"/>
    </row>
    <row r="69" spans="1:12" ht="12.75">
      <c r="A69" s="15"/>
      <c r="B69" s="66"/>
      <c r="C69" s="75" t="s">
        <v>281</v>
      </c>
      <c r="D69" s="201">
        <f>+'Growth analysis Q1'!G44</f>
        <v>297</v>
      </c>
      <c r="E69" s="205">
        <f>+'Growth analysis Q4'!L44</f>
        <v>323</v>
      </c>
      <c r="F69" s="205">
        <f>+'Growth analysis Q3'!L44</f>
        <v>319</v>
      </c>
      <c r="G69" s="205">
        <f>+'Growth analysis Q2'!L44</f>
        <v>328</v>
      </c>
      <c r="H69" s="206">
        <f>+'Growth analysis Q1'!L44</f>
        <v>328</v>
      </c>
      <c r="I69" s="71"/>
      <c r="J69" s="72">
        <f t="shared" si="2"/>
        <v>-9.4512195121951192E-2</v>
      </c>
      <c r="K69" s="227"/>
      <c r="L69" s="15"/>
    </row>
    <row r="70" spans="1:12" ht="12.75">
      <c r="A70" s="15"/>
      <c r="B70" s="66"/>
      <c r="C70" s="75" t="s">
        <v>299</v>
      </c>
      <c r="D70" s="201">
        <f>+'Growth analysis Q1'!G45</f>
        <v>-9</v>
      </c>
      <c r="E70" s="205">
        <f>+'Growth analysis Q4'!L45</f>
        <v>-4</v>
      </c>
      <c r="F70" s="205">
        <f>+'Growth analysis Q3'!L45</f>
        <v>-2</v>
      </c>
      <c r="G70" s="205">
        <f>+'Growth analysis Q2'!L45</f>
        <v>3</v>
      </c>
      <c r="H70" s="206">
        <f>+'Growth analysis Q1'!L45</f>
        <v>2</v>
      </c>
      <c r="I70" s="71"/>
      <c r="J70" s="72" t="str">
        <f t="shared" si="2"/>
        <v>n.m.</v>
      </c>
      <c r="K70" s="227"/>
      <c r="L70" s="15"/>
    </row>
    <row r="71" spans="1:12" s="56" customFormat="1" ht="12.75">
      <c r="A71" s="15"/>
      <c r="B71" s="42"/>
      <c r="C71" s="207" t="s">
        <v>158</v>
      </c>
      <c r="D71" s="115">
        <f>+'Growth analysis Q1'!G46</f>
        <v>589</v>
      </c>
      <c r="E71" s="53">
        <f>+'Growth analysis Q4'!L46</f>
        <v>627</v>
      </c>
      <c r="F71" s="53">
        <f>+'Growth analysis Q3'!L46</f>
        <v>713</v>
      </c>
      <c r="G71" s="53">
        <f>+'Growth analysis Q2'!L46</f>
        <v>742</v>
      </c>
      <c r="H71" s="214">
        <f>+'Growth analysis Q1'!L46</f>
        <v>744</v>
      </c>
      <c r="I71" s="53"/>
      <c r="J71" s="54">
        <f t="shared" si="2"/>
        <v>-0.20833333333333337</v>
      </c>
      <c r="K71" s="207"/>
      <c r="L71" s="15"/>
    </row>
    <row r="72" spans="1:12" s="56" customFormat="1" ht="12.75">
      <c r="A72" s="15"/>
      <c r="B72" s="42"/>
      <c r="C72" s="207"/>
      <c r="D72" s="115"/>
      <c r="E72" s="53"/>
      <c r="F72" s="53"/>
      <c r="G72" s="53"/>
      <c r="H72" s="214"/>
      <c r="I72" s="53"/>
      <c r="J72" s="54"/>
      <c r="K72" s="207"/>
      <c r="L72" s="15"/>
    </row>
    <row r="73" spans="1:12" s="56" customFormat="1" ht="12.75">
      <c r="A73" s="15"/>
      <c r="B73" s="42"/>
      <c r="C73" s="82" t="s">
        <v>173</v>
      </c>
      <c r="D73" s="115">
        <f>+'Growth analysis Q1'!G48</f>
        <v>5</v>
      </c>
      <c r="E73" s="53">
        <f>+'Growth analysis Q4'!L48</f>
        <v>6</v>
      </c>
      <c r="F73" s="53">
        <f>+'Growth analysis Q3'!L48</f>
        <v>9</v>
      </c>
      <c r="G73" s="53">
        <f>+'Growth analysis Q2'!L48</f>
        <v>7</v>
      </c>
      <c r="H73" s="214">
        <f>+'Growth analysis Q1'!L48</f>
        <v>7</v>
      </c>
      <c r="I73" s="217"/>
      <c r="J73" s="54">
        <f t="shared" ref="J73" si="3">+IFERROR(IF(D73*H73&lt;0,"n.m.",IF(D73/H73-1&gt;100%,"&gt;100%",D73/H73-1)),"n.m.")</f>
        <v>-0.2857142857142857</v>
      </c>
      <c r="K73" s="240"/>
      <c r="L73" s="15"/>
    </row>
    <row r="74" spans="1:12" s="56" customFormat="1" ht="12.75">
      <c r="A74" s="15"/>
      <c r="B74" s="42"/>
      <c r="C74" s="42"/>
      <c r="D74" s="115"/>
      <c r="E74" s="53"/>
      <c r="F74" s="53"/>
      <c r="G74" s="53"/>
      <c r="H74" s="214"/>
      <c r="I74" s="53"/>
      <c r="J74" s="54"/>
      <c r="K74" s="207"/>
      <c r="L74" s="15"/>
    </row>
    <row r="75" spans="1:12" s="56" customFormat="1" ht="12.75">
      <c r="A75" s="15"/>
      <c r="B75" s="42"/>
      <c r="C75" s="42" t="s">
        <v>25</v>
      </c>
      <c r="D75" s="115">
        <f>+'Growth analysis Q1'!G50</f>
        <v>-12</v>
      </c>
      <c r="E75" s="53">
        <f>+'Growth analysis Q4'!L50</f>
        <v>13</v>
      </c>
      <c r="F75" s="53">
        <f>+'Growth analysis Q3'!L50</f>
        <v>-7</v>
      </c>
      <c r="G75" s="53">
        <f>+'Growth analysis Q2'!L50</f>
        <v>-11</v>
      </c>
      <c r="H75" s="214">
        <f>+'Growth analysis Q1'!L50</f>
        <v>-10</v>
      </c>
      <c r="I75" s="219"/>
      <c r="J75" s="54">
        <f t="shared" ref="J75" si="4">+IFERROR(IF(D75*H75&lt;0,"n.m.",IF(D75/H75-1&gt;100%,"&gt;100%",D75/H75-1)),"n.m.")</f>
        <v>0.19999999999999996</v>
      </c>
      <c r="K75" s="42"/>
      <c r="L75" s="15"/>
    </row>
    <row r="76" spans="1:12" s="56" customFormat="1" ht="12.75">
      <c r="A76" s="15"/>
      <c r="B76" s="42"/>
      <c r="C76" s="42"/>
      <c r="D76" s="216"/>
      <c r="E76" s="217"/>
      <c r="F76" s="217"/>
      <c r="G76" s="217"/>
      <c r="H76" s="218"/>
      <c r="I76" s="84"/>
      <c r="J76" s="54"/>
      <c r="K76" s="213"/>
      <c r="L76" s="15"/>
    </row>
    <row r="77" spans="1:12" s="56" customFormat="1" ht="14.25">
      <c r="A77" s="15"/>
      <c r="B77" s="42"/>
      <c r="C77" s="42" t="s">
        <v>593</v>
      </c>
      <c r="D77" s="115">
        <f>+'Growth analysis Q1'!G52</f>
        <v>843</v>
      </c>
      <c r="E77" s="53">
        <f>+'Growth analysis Q4'!L52</f>
        <v>958</v>
      </c>
      <c r="F77" s="53">
        <f>+'Growth analysis Q3'!L52</f>
        <v>989</v>
      </c>
      <c r="G77" s="53">
        <f>+'Growth analysis Q2'!L52</f>
        <v>994</v>
      </c>
      <c r="H77" s="214">
        <f>+'Growth analysis Q1'!L52</f>
        <v>974</v>
      </c>
      <c r="I77" s="84"/>
      <c r="J77" s="54">
        <f t="shared" ref="J77" si="5">+IFERROR(IF(D77*H77&lt;0,"n.m.",IF(D77/H77-1&gt;100%,"&gt;100%",D77/H77-1)),"n.m.")</f>
        <v>-0.1344969199178645</v>
      </c>
      <c r="K77" s="207"/>
      <c r="L77" s="15"/>
    </row>
    <row r="78" spans="1:12" s="253" customFormat="1" ht="12.75">
      <c r="A78" s="15"/>
      <c r="B78" s="42"/>
      <c r="C78" s="42"/>
      <c r="D78" s="115"/>
      <c r="E78" s="53"/>
      <c r="F78" s="53"/>
      <c r="G78" s="53"/>
      <c r="H78" s="214"/>
      <c r="I78" s="84"/>
      <c r="J78" s="54"/>
      <c r="K78" s="174"/>
      <c r="L78" s="15"/>
    </row>
    <row r="79" spans="1:12" s="114" customFormat="1" ht="12.75">
      <c r="A79" s="15"/>
      <c r="B79" s="106"/>
      <c r="C79" s="106" t="s">
        <v>415</v>
      </c>
      <c r="D79" s="221">
        <f>+'Growth analysis Q1'!G54</f>
        <v>222</v>
      </c>
      <c r="E79" s="111">
        <f>+'Growth analysis Q4'!L54</f>
        <v>268</v>
      </c>
      <c r="F79" s="111">
        <f>+'Growth analysis Q3'!L54</f>
        <v>227</v>
      </c>
      <c r="G79" s="111">
        <f>+'Growth analysis Q2'!L54</f>
        <v>209</v>
      </c>
      <c r="H79" s="222">
        <f>+'Growth analysis Q1'!L54</f>
        <v>189</v>
      </c>
      <c r="I79" s="108"/>
      <c r="J79" s="112">
        <f t="shared" ref="J79" si="6">+IFERROR(IF(D79*H79&lt;0,"n.m.",IF(D79/H79-1&gt;100%,"&gt;100%",D79/H79-1)),"n.m.")</f>
        <v>0.17460317460317465</v>
      </c>
      <c r="K79" s="215"/>
      <c r="L79" s="15"/>
    </row>
    <row r="80" spans="1:12" s="56" customFormat="1" ht="12.75">
      <c r="A80" s="15"/>
      <c r="B80" s="42"/>
      <c r="C80" s="42"/>
      <c r="D80" s="216"/>
      <c r="E80" s="217"/>
      <c r="F80" s="217"/>
      <c r="G80" s="217"/>
      <c r="H80" s="218"/>
      <c r="I80" s="84"/>
      <c r="J80" s="54"/>
      <c r="K80" s="213"/>
      <c r="L80" s="15"/>
    </row>
    <row r="81" spans="1:12" s="56" customFormat="1" ht="14.25">
      <c r="A81" s="15"/>
      <c r="B81" s="42"/>
      <c r="C81" s="42" t="s">
        <v>594</v>
      </c>
      <c r="D81" s="115">
        <f>+'Growth analysis Q1'!G56</f>
        <v>621</v>
      </c>
      <c r="E81" s="53">
        <f>+'Growth analysis Q4'!L56</f>
        <v>690</v>
      </c>
      <c r="F81" s="53">
        <f>+'Growth analysis Q3'!L56</f>
        <v>762</v>
      </c>
      <c r="G81" s="53">
        <f>+'Growth analysis Q2'!L56</f>
        <v>785</v>
      </c>
      <c r="H81" s="214">
        <f>+'Growth analysis Q1'!L56</f>
        <v>785</v>
      </c>
      <c r="I81" s="84"/>
      <c r="J81" s="54">
        <f t="shared" ref="J81" si="7">+IFERROR(IF(D81*H81&lt;0,"n.m.",IF(D81/H81-1&gt;100%,"&gt;100%",D81/H81-1)),"n.m.")</f>
        <v>-0.20891719745222925</v>
      </c>
      <c r="K81" s="207"/>
      <c r="L81" s="15"/>
    </row>
    <row r="82" spans="1:12" ht="12.75">
      <c r="A82" s="15"/>
      <c r="B82" s="66"/>
      <c r="C82" s="42"/>
      <c r="D82" s="74"/>
      <c r="E82" s="66"/>
      <c r="F82" s="74"/>
      <c r="G82" s="74"/>
      <c r="H82" s="74"/>
      <c r="I82" s="74"/>
      <c r="J82" s="38"/>
      <c r="K82" s="223"/>
      <c r="L82" s="15"/>
    </row>
    <row r="83" spans="1:12" ht="9" customHeight="1">
      <c r="A83" s="15"/>
      <c r="B83" s="15"/>
      <c r="C83" s="15"/>
      <c r="D83" s="15"/>
      <c r="E83" s="15"/>
      <c r="F83" s="15"/>
      <c r="G83" s="15"/>
      <c r="H83" s="15"/>
      <c r="I83" s="15"/>
      <c r="J83" s="15"/>
      <c r="K83" s="15"/>
      <c r="L83" s="15"/>
    </row>
    <row r="84" spans="1:12" ht="12.75" customHeight="1">
      <c r="A84" s="195"/>
      <c r="B84" s="224" t="s">
        <v>567</v>
      </c>
      <c r="C84" s="195"/>
      <c r="D84" s="45"/>
      <c r="E84" s="195"/>
      <c r="F84" s="195"/>
      <c r="G84" s="195"/>
      <c r="H84" s="195"/>
      <c r="I84" s="45"/>
      <c r="J84" s="49"/>
      <c r="K84" s="145"/>
      <c r="L84" s="195"/>
    </row>
    <row r="85" spans="1:12" ht="12.75" customHeight="1">
      <c r="A85" s="195"/>
      <c r="B85" s="224"/>
      <c r="C85" s="195"/>
      <c r="D85" s="45"/>
      <c r="E85" s="195"/>
      <c r="F85" s="195"/>
      <c r="G85" s="195"/>
      <c r="H85" s="195"/>
      <c r="I85" s="45"/>
      <c r="J85" s="49"/>
      <c r="K85" s="145"/>
      <c r="L85" s="195"/>
    </row>
    <row r="86" spans="1:12" ht="9" customHeight="1">
      <c r="A86" s="15"/>
      <c r="B86" s="15"/>
      <c r="C86" s="15"/>
      <c r="D86" s="15"/>
      <c r="E86" s="15"/>
      <c r="F86" s="15"/>
      <c r="G86" s="15"/>
      <c r="H86" s="15"/>
      <c r="I86" s="15"/>
      <c r="J86" s="15"/>
      <c r="K86" s="15"/>
      <c r="L86" s="15"/>
    </row>
    <row r="87" spans="1:12" ht="12.75">
      <c r="A87" s="15"/>
      <c r="B87" s="35"/>
      <c r="C87" s="36" t="s">
        <v>31</v>
      </c>
      <c r="D87" s="35" t="str">
        <f>+D58</f>
        <v>Q1 '14</v>
      </c>
      <c r="E87" s="35" t="str">
        <f t="shared" ref="E87:H87" si="8">+E58</f>
        <v>Q4 '13</v>
      </c>
      <c r="F87" s="35" t="str">
        <f t="shared" si="8"/>
        <v>Q3 '13</v>
      </c>
      <c r="G87" s="35" t="str">
        <f t="shared" si="8"/>
        <v>Q2 '13</v>
      </c>
      <c r="H87" s="35" t="str">
        <f t="shared" si="8"/>
        <v>Q1 '13</v>
      </c>
      <c r="I87" s="35"/>
      <c r="J87" s="38"/>
      <c r="K87" s="197"/>
      <c r="L87" s="15"/>
    </row>
    <row r="88" spans="1:12" ht="14.25">
      <c r="A88" s="15"/>
      <c r="B88" s="35"/>
      <c r="C88" s="41" t="s">
        <v>574</v>
      </c>
      <c r="D88" s="35"/>
      <c r="E88" s="35"/>
      <c r="F88" s="35"/>
      <c r="G88" s="35"/>
      <c r="H88" s="35"/>
      <c r="I88" s="66"/>
      <c r="J88" s="155"/>
      <c r="K88" s="66"/>
      <c r="L88" s="15"/>
    </row>
    <row r="89" spans="1:12" ht="12.75">
      <c r="A89" s="15"/>
      <c r="B89" s="66"/>
      <c r="C89" s="66"/>
      <c r="D89" s="199"/>
      <c r="E89" s="199"/>
      <c r="F89" s="199"/>
      <c r="G89" s="199"/>
      <c r="H89" s="199"/>
      <c r="I89" s="200"/>
      <c r="J89" s="199"/>
      <c r="K89" s="200"/>
      <c r="L89" s="15"/>
    </row>
    <row r="90" spans="1:12" ht="12.75">
      <c r="A90" s="15"/>
      <c r="B90" s="74"/>
      <c r="C90" s="75" t="s">
        <v>417</v>
      </c>
      <c r="D90" s="254">
        <f>+'Growth analysis Q1'!G65</f>
        <v>0.28626444159178432</v>
      </c>
      <c r="E90" s="255">
        <f>+'Growth analysis Q4'!L65</f>
        <v>0.32335329341317365</v>
      </c>
      <c r="F90" s="255">
        <f>+'Growth analysis Q3'!L65</f>
        <v>0.28535669586983731</v>
      </c>
      <c r="G90" s="255">
        <f>+'Growth analysis Q2'!L65</f>
        <v>0.27002583979328165</v>
      </c>
      <c r="H90" s="256">
        <f>+'Growth analysis Q1'!L65</f>
        <v>0.25</v>
      </c>
      <c r="I90" s="257"/>
      <c r="J90" s="186"/>
      <c r="K90" s="227"/>
      <c r="L90" s="15"/>
    </row>
    <row r="91" spans="1:12" ht="12.75">
      <c r="A91" s="15"/>
      <c r="B91" s="74"/>
      <c r="C91" s="75" t="s">
        <v>23</v>
      </c>
      <c r="D91" s="254">
        <f>+'Growth analysis Q1'!G66</f>
        <v>0.23163841807909605</v>
      </c>
      <c r="E91" s="255">
        <f>+'Growth analysis Q4'!L66</f>
        <v>0.24309392265193369</v>
      </c>
      <c r="F91" s="255">
        <f>+'Growth analysis Q3'!L66</f>
        <v>0.25966850828729282</v>
      </c>
      <c r="G91" s="255">
        <f>+'Growth analysis Q2'!L66</f>
        <v>0.26775956284153007</v>
      </c>
      <c r="H91" s="256">
        <f>+'Growth analysis Q1'!L66</f>
        <v>0.25136612021857924</v>
      </c>
      <c r="I91" s="257"/>
      <c r="J91" s="186"/>
      <c r="K91" s="227"/>
      <c r="L91" s="15"/>
    </row>
    <row r="92" spans="1:12" ht="12.75">
      <c r="A92" s="15"/>
      <c r="B92" s="74"/>
      <c r="C92" s="75" t="s">
        <v>299</v>
      </c>
      <c r="D92" s="254">
        <f>+'Growth analysis Q1'!G67</f>
        <v>-0.3</v>
      </c>
      <c r="E92" s="255">
        <f>+'Growth analysis Q4'!L67</f>
        <v>-0.2</v>
      </c>
      <c r="F92" s="255">
        <f>+'Growth analysis Q3'!L67</f>
        <v>-0.1</v>
      </c>
      <c r="G92" s="255">
        <f>+'Growth analysis Q2'!L67</f>
        <v>-0.18181818181818182</v>
      </c>
      <c r="H92" s="256">
        <f>+'Growth analysis Q1'!L67</f>
        <v>-0.3</v>
      </c>
      <c r="I92" s="257"/>
      <c r="J92" s="186"/>
      <c r="K92" s="227"/>
      <c r="L92" s="15"/>
    </row>
    <row r="93" spans="1:12" s="56" customFormat="1" ht="12.75">
      <c r="A93" s="15"/>
      <c r="B93" s="42"/>
      <c r="C93" s="42" t="s">
        <v>418</v>
      </c>
      <c r="D93" s="258">
        <f>+'Growth analysis Q1'!G68</f>
        <v>0.27018633540372672</v>
      </c>
      <c r="E93" s="259">
        <f>+'Growth analysis Q4'!L68</f>
        <v>0.30409356725146197</v>
      </c>
      <c r="F93" s="259">
        <f>+'Growth analysis Q3'!L68</f>
        <v>0.27676767676767677</v>
      </c>
      <c r="G93" s="259">
        <f>+'Growth analysis Q2'!L68</f>
        <v>0.26446280991735538</v>
      </c>
      <c r="H93" s="260">
        <f>+'Growth analysis Q1'!L68</f>
        <v>0.24449108079748164</v>
      </c>
      <c r="I93" s="261"/>
      <c r="J93" s="187"/>
      <c r="K93" s="174"/>
      <c r="L93" s="15"/>
    </row>
    <row r="94" spans="1:12" s="56" customFormat="1" ht="12.75">
      <c r="A94" s="15"/>
      <c r="B94" s="42"/>
      <c r="C94" s="42"/>
      <c r="D94" s="258"/>
      <c r="E94" s="259"/>
      <c r="F94" s="259"/>
      <c r="G94" s="259"/>
      <c r="H94" s="260"/>
      <c r="I94" s="261"/>
      <c r="J94" s="187"/>
      <c r="K94" s="174"/>
      <c r="L94" s="15"/>
    </row>
    <row r="95" spans="1:12" ht="12.75">
      <c r="A95" s="15"/>
      <c r="B95" s="66"/>
      <c r="C95" s="66" t="s">
        <v>273</v>
      </c>
      <c r="D95" s="254">
        <f>+'Growth analysis Q1'!G70</f>
        <v>0.15850144092219021</v>
      </c>
      <c r="E95" s="255">
        <f>+'Growth analysis Q4'!L70</f>
        <v>9.9150141643059492E-2</v>
      </c>
      <c r="F95" s="255">
        <f>+'Growth analysis Q3'!L70</f>
        <v>0.26933333333333331</v>
      </c>
      <c r="G95" s="255">
        <f>+'Growth analysis Q2'!L70</f>
        <v>0.35218508997429304</v>
      </c>
      <c r="H95" s="256">
        <f>+'Growth analysis Q1'!L70</f>
        <v>0.3549222797927461</v>
      </c>
      <c r="I95" s="259"/>
      <c r="J95" s="186"/>
      <c r="K95" s="237"/>
      <c r="L95" s="15"/>
    </row>
    <row r="96" spans="1:12" ht="12.75">
      <c r="A96" s="15"/>
      <c r="B96" s="66"/>
      <c r="C96" s="75" t="s">
        <v>274</v>
      </c>
      <c r="D96" s="254">
        <f>+'Growth analysis Q1'!G71</f>
        <v>0.20703933747412009</v>
      </c>
      <c r="E96" s="255">
        <f>+'Growth analysis Q4'!L71</f>
        <v>0.20528455284552846</v>
      </c>
      <c r="F96" s="255">
        <f>+'Growth analysis Q3'!L71</f>
        <v>0.21881390593047034</v>
      </c>
      <c r="G96" s="255">
        <f>+'Growth analysis Q2'!L71</f>
        <v>0.18541666666666667</v>
      </c>
      <c r="H96" s="256">
        <f>+'Growth analysis Q1'!L71</f>
        <v>0.16803278688524589</v>
      </c>
      <c r="I96" s="257"/>
      <c r="J96" s="186"/>
      <c r="K96" s="227"/>
      <c r="L96" s="15"/>
    </row>
    <row r="97" spans="1:12" ht="13.5" customHeight="1">
      <c r="A97" s="15"/>
      <c r="B97" s="66"/>
      <c r="C97" s="75" t="s">
        <v>24</v>
      </c>
      <c r="D97" s="254">
        <f>+'Growth analysis Q1'!G72</f>
        <v>0.2</v>
      </c>
      <c r="E97" s="255">
        <f>+'Growth analysis Q4'!L72</f>
        <v>0.21994884910485935</v>
      </c>
      <c r="F97" s="255">
        <f>+'Growth analysis Q3'!L72</f>
        <v>0.24769433465085638</v>
      </c>
      <c r="G97" s="255">
        <f>+'Growth analysis Q2'!L72</f>
        <v>0.22755227552275523</v>
      </c>
      <c r="H97" s="256">
        <f>+'Growth analysis Q1'!L72</f>
        <v>0.23665048543689321</v>
      </c>
      <c r="I97" s="257"/>
      <c r="J97" s="186"/>
      <c r="K97" s="227"/>
      <c r="L97" s="15"/>
    </row>
    <row r="98" spans="1:12" ht="12.75">
      <c r="A98" s="15"/>
      <c r="B98" s="66"/>
      <c r="C98" s="75" t="s">
        <v>281</v>
      </c>
      <c r="D98" s="254">
        <f>+'Growth analysis Q1'!G73</f>
        <v>0.52846975088967973</v>
      </c>
      <c r="E98" s="255">
        <f>+'Growth analysis Q4'!L73</f>
        <v>0.5597920277296361</v>
      </c>
      <c r="F98" s="255">
        <f>+'Growth analysis Q3'!L73</f>
        <v>0.54716981132075471</v>
      </c>
      <c r="G98" s="255">
        <f>+'Growth analysis Q2'!L73</f>
        <v>0.55311973018549743</v>
      </c>
      <c r="H98" s="256">
        <f>+'Growth analysis Q1'!L73</f>
        <v>0.54394693200663347</v>
      </c>
      <c r="I98" s="257"/>
      <c r="J98" s="186"/>
      <c r="K98" s="227"/>
      <c r="L98" s="15"/>
    </row>
    <row r="99" spans="1:12" ht="12.75">
      <c r="A99" s="15"/>
      <c r="B99" s="66"/>
      <c r="C99" s="75" t="s">
        <v>299</v>
      </c>
      <c r="D99" s="254">
        <f>+'Growth analysis Q1'!G74</f>
        <v>1.6949152542372881E-2</v>
      </c>
      <c r="E99" s="255">
        <f>+'Growth analysis Q4'!L74</f>
        <v>7.2727272727272727E-3</v>
      </c>
      <c r="F99" s="255">
        <f>+'Growth analysis Q3'!L74</f>
        <v>3.669724770642202E-3</v>
      </c>
      <c r="G99" s="255">
        <f>+'Growth analysis Q2'!L74</f>
        <v>-5.3859964093357273E-3</v>
      </c>
      <c r="H99" s="256">
        <f>+'Growth analysis Q1'!L74</f>
        <v>-3.5587188612099642E-3</v>
      </c>
      <c r="I99" s="257"/>
      <c r="J99" s="186"/>
      <c r="K99" s="227"/>
      <c r="L99" s="15"/>
    </row>
    <row r="100" spans="1:12" s="56" customFormat="1" ht="12.75">
      <c r="A100" s="15"/>
      <c r="B100" s="42"/>
      <c r="C100" s="207" t="s">
        <v>158</v>
      </c>
      <c r="D100" s="258">
        <f>+'Growth analysis Q1'!G75</f>
        <v>0.37020741671904461</v>
      </c>
      <c r="E100" s="259">
        <f>+'Growth analysis Q4'!L75</f>
        <v>0.37908101571946795</v>
      </c>
      <c r="F100" s="259">
        <f>+'Growth analysis Q3'!L75</f>
        <v>0.42925948223961469</v>
      </c>
      <c r="G100" s="259">
        <f>+'Growth analysis Q2'!L75</f>
        <v>0.43189755529685681</v>
      </c>
      <c r="H100" s="260">
        <f>+'Growth analysis Q1'!L75</f>
        <v>0.42783208740655548</v>
      </c>
      <c r="I100" s="261"/>
      <c r="J100" s="187"/>
      <c r="K100" s="262"/>
      <c r="L100" s="15"/>
    </row>
    <row r="101" spans="1:12" s="56" customFormat="1" ht="12.75">
      <c r="A101" s="15"/>
      <c r="B101" s="42"/>
      <c r="C101" s="42"/>
      <c r="D101" s="258"/>
      <c r="E101" s="259"/>
      <c r="F101" s="259"/>
      <c r="G101" s="259"/>
      <c r="H101" s="260"/>
      <c r="I101" s="261"/>
      <c r="J101" s="187"/>
      <c r="K101" s="174"/>
      <c r="L101" s="15"/>
    </row>
    <row r="102" spans="1:12" s="56" customFormat="1" ht="12.75">
      <c r="A102" s="15"/>
      <c r="B102" s="42"/>
      <c r="C102" s="82" t="s">
        <v>173</v>
      </c>
      <c r="D102" s="258">
        <f>+'Growth analysis Q1'!G77</f>
        <v>2.2123893805309734E-2</v>
      </c>
      <c r="E102" s="259">
        <f>+'Growth analysis Q4'!L77</f>
        <v>2.5862068965517241E-2</v>
      </c>
      <c r="F102" s="259">
        <f>+'Growth analysis Q3'!L77</f>
        <v>3.6290322580645164E-2</v>
      </c>
      <c r="G102" s="259">
        <f>+'Growth analysis Q2'!L77</f>
        <v>2.8340080971659919E-2</v>
      </c>
      <c r="H102" s="260">
        <f>+'Growth analysis Q1'!L77</f>
        <v>2.8925619834710745E-2</v>
      </c>
      <c r="I102" s="261"/>
      <c r="J102" s="187"/>
      <c r="K102" s="174"/>
      <c r="L102" s="15"/>
    </row>
    <row r="103" spans="1:12" s="56" customFormat="1" ht="12.75">
      <c r="A103" s="15"/>
      <c r="B103" s="42"/>
      <c r="C103" s="42"/>
      <c r="D103" s="258"/>
      <c r="E103" s="259"/>
      <c r="F103" s="259"/>
      <c r="G103" s="259"/>
      <c r="H103" s="260"/>
      <c r="I103" s="261"/>
      <c r="J103" s="187"/>
      <c r="K103" s="174"/>
      <c r="L103" s="15"/>
    </row>
    <row r="104" spans="1:12" s="56" customFormat="1" ht="12.75">
      <c r="A104" s="15"/>
      <c r="B104" s="42"/>
      <c r="C104" s="42" t="s">
        <v>25</v>
      </c>
      <c r="D104" s="258">
        <f>+'Growth analysis Q1'!G79</f>
        <v>-0.5714285714285714</v>
      </c>
      <c r="E104" s="259">
        <f>+'Growth analysis Q4'!L79</f>
        <v>0.76470588235294112</v>
      </c>
      <c r="F104" s="259">
        <f>+'Growth analysis Q3'!L79</f>
        <v>-0.31818181818181818</v>
      </c>
      <c r="G104" s="259">
        <f>+'Growth analysis Q2'!L79</f>
        <v>-0.61111111111111116</v>
      </c>
      <c r="H104" s="260">
        <f>+'Growth analysis Q1'!L79</f>
        <v>-0.47619047619047616</v>
      </c>
      <c r="I104" s="261"/>
      <c r="J104" s="187"/>
      <c r="K104" s="174"/>
      <c r="L104" s="15"/>
    </row>
    <row r="105" spans="1:12" s="56" customFormat="1" ht="12.75">
      <c r="A105" s="15"/>
      <c r="B105" s="42"/>
      <c r="C105" s="42"/>
      <c r="D105" s="258"/>
      <c r="E105" s="259"/>
      <c r="F105" s="259"/>
      <c r="G105" s="259"/>
      <c r="H105" s="260"/>
      <c r="I105" s="261"/>
      <c r="J105" s="187"/>
      <c r="K105" s="174"/>
      <c r="L105" s="15"/>
    </row>
    <row r="106" spans="1:12" s="56" customFormat="1" ht="14.25">
      <c r="A106" s="15"/>
      <c r="B106" s="42"/>
      <c r="C106" s="42" t="s">
        <v>595</v>
      </c>
      <c r="D106" s="258">
        <f>+'Growth analysis Q1'!G81</f>
        <v>0.3068802329814343</v>
      </c>
      <c r="E106" s="259">
        <f>+'Growth analysis Q4'!L81</f>
        <v>0.33310152990264258</v>
      </c>
      <c r="F106" s="259">
        <f>+'Growth analysis Q3'!L81</f>
        <v>0.3466526463371889</v>
      </c>
      <c r="G106" s="259">
        <f>+'Growth analysis Q2'!L81</f>
        <v>0.34406368985808239</v>
      </c>
      <c r="H106" s="260">
        <f>+'Growth analysis Q1'!L81</f>
        <v>0.33690764441369769</v>
      </c>
      <c r="I106" s="261"/>
      <c r="J106" s="187"/>
      <c r="K106" s="174"/>
      <c r="L106" s="15"/>
    </row>
    <row r="107" spans="1:12" s="56" customFormat="1" ht="12.75">
      <c r="A107" s="15"/>
      <c r="B107" s="42"/>
      <c r="C107" s="42"/>
      <c r="D107" s="258"/>
      <c r="E107" s="259"/>
      <c r="F107" s="259"/>
      <c r="G107" s="259"/>
      <c r="H107" s="260"/>
      <c r="I107" s="261"/>
      <c r="J107" s="187"/>
      <c r="K107" s="174"/>
      <c r="L107" s="15"/>
    </row>
    <row r="108" spans="1:12" s="114" customFormat="1" ht="12.75">
      <c r="A108" s="15"/>
      <c r="B108" s="106"/>
      <c r="C108" s="106" t="s">
        <v>610</v>
      </c>
      <c r="D108" s="263">
        <f>+'Growth analysis Q1'!G83</f>
        <v>0.29287598944591031</v>
      </c>
      <c r="E108" s="264">
        <f>+'Growth analysis Q4'!L83</f>
        <v>0.3316831683168317</v>
      </c>
      <c r="F108" s="264">
        <f>+'Growth analysis Q3'!L83</f>
        <v>0.29366106080206988</v>
      </c>
      <c r="G108" s="264">
        <f>+'Growth analysis Q2'!L83</f>
        <v>0.27866666666666667</v>
      </c>
      <c r="H108" s="265">
        <f>+'Growth analysis Q1'!L83</f>
        <v>0.25679347826086957</v>
      </c>
      <c r="I108" s="266"/>
      <c r="J108" s="267"/>
      <c r="K108" s="246"/>
      <c r="L108" s="15"/>
    </row>
    <row r="109" spans="1:12" s="56" customFormat="1" ht="12.75">
      <c r="A109" s="15"/>
      <c r="B109" s="42"/>
      <c r="C109" s="42"/>
      <c r="D109" s="258"/>
      <c r="E109" s="259"/>
      <c r="F109" s="259"/>
      <c r="G109" s="259"/>
      <c r="H109" s="260"/>
      <c r="I109" s="261"/>
      <c r="J109" s="187"/>
      <c r="K109" s="174"/>
      <c r="L109" s="15"/>
    </row>
    <row r="110" spans="1:12" s="56" customFormat="1" ht="14.25">
      <c r="A110" s="15"/>
      <c r="B110" s="42"/>
      <c r="C110" s="42" t="s">
        <v>596</v>
      </c>
      <c r="D110" s="258">
        <f>+'Growth analysis Q1'!G85</f>
        <v>0.31221719457013575</v>
      </c>
      <c r="E110" s="259">
        <f>+'Growth analysis Q4'!L85</f>
        <v>0.33365570599613154</v>
      </c>
      <c r="F110" s="259">
        <f>+'Growth analysis Q3'!L85</f>
        <v>0.36634615384615382</v>
      </c>
      <c r="G110" s="259">
        <f>+'Growth analysis Q2'!L85</f>
        <v>0.36699392239364187</v>
      </c>
      <c r="H110" s="260">
        <f>+'Growth analysis Q1'!L85</f>
        <v>0.3642691415313225</v>
      </c>
      <c r="I110" s="261"/>
      <c r="J110" s="187"/>
      <c r="K110" s="174"/>
      <c r="L110" s="15"/>
    </row>
    <row r="111" spans="1:12" ht="12.75">
      <c r="A111" s="15"/>
      <c r="B111" s="42"/>
      <c r="C111" s="42"/>
      <c r="D111" s="74"/>
      <c r="E111" s="66"/>
      <c r="F111" s="74"/>
      <c r="G111" s="74"/>
      <c r="H111" s="74"/>
      <c r="I111" s="74"/>
      <c r="J111" s="38"/>
      <c r="K111" s="227"/>
      <c r="L111" s="15"/>
    </row>
    <row r="112" spans="1:12" ht="9" customHeight="1">
      <c r="A112" s="15"/>
      <c r="B112" s="15"/>
      <c r="C112" s="15"/>
      <c r="D112" s="15"/>
      <c r="E112" s="15"/>
      <c r="F112" s="15"/>
      <c r="G112" s="15"/>
      <c r="H112" s="15"/>
      <c r="I112" s="15"/>
      <c r="J112" s="15"/>
      <c r="K112" s="15"/>
      <c r="L112" s="15"/>
    </row>
    <row r="113" spans="1:12" ht="12.75" customHeight="1">
      <c r="A113" s="195"/>
      <c r="B113" s="224" t="s">
        <v>567</v>
      </c>
      <c r="C113" s="195"/>
      <c r="D113" s="45"/>
      <c r="E113" s="195"/>
      <c r="F113" s="195"/>
      <c r="G113" s="195"/>
      <c r="H113" s="195"/>
      <c r="I113" s="45"/>
      <c r="J113" s="49"/>
      <c r="K113" s="145"/>
      <c r="L113" s="195"/>
    </row>
    <row r="114" spans="1:12" ht="14.25">
      <c r="A114" s="195"/>
      <c r="B114" s="8"/>
      <c r="C114" s="45"/>
      <c r="D114" s="45"/>
      <c r="E114" s="45"/>
      <c r="F114" s="45"/>
      <c r="G114" s="45"/>
      <c r="H114" s="195"/>
      <c r="I114" s="45"/>
      <c r="J114" s="49"/>
      <c r="K114" s="145"/>
      <c r="L114" s="195"/>
    </row>
    <row r="115" spans="1:12" ht="9" customHeight="1">
      <c r="A115" s="15"/>
      <c r="B115" s="15"/>
      <c r="C115" s="15"/>
      <c r="D115" s="15"/>
      <c r="E115" s="15"/>
      <c r="F115" s="15"/>
      <c r="G115" s="15"/>
      <c r="H115" s="15"/>
      <c r="I115" s="15"/>
      <c r="J115" s="15"/>
      <c r="K115" s="15"/>
      <c r="L115" s="15"/>
    </row>
    <row r="116" spans="1:12" ht="12.75">
      <c r="A116" s="15"/>
      <c r="B116" s="35"/>
      <c r="C116" s="36" t="s">
        <v>31</v>
      </c>
      <c r="D116" s="35" t="str">
        <f>+D30</f>
        <v>Q1 '14</v>
      </c>
      <c r="E116" s="35" t="s">
        <v>497</v>
      </c>
      <c r="F116" s="35" t="s">
        <v>409</v>
      </c>
      <c r="G116" s="35" t="s">
        <v>393</v>
      </c>
      <c r="H116" s="35" t="s">
        <v>343</v>
      </c>
      <c r="I116" s="35"/>
      <c r="J116" s="38" t="s">
        <v>316</v>
      </c>
      <c r="K116" s="197"/>
      <c r="L116" s="15"/>
    </row>
    <row r="117" spans="1:12" ht="12.75">
      <c r="A117" s="15"/>
      <c r="B117" s="40"/>
      <c r="C117" s="41" t="s">
        <v>6</v>
      </c>
      <c r="D117" s="35"/>
      <c r="E117" s="35"/>
      <c r="F117" s="35"/>
      <c r="G117" s="35"/>
      <c r="H117" s="35"/>
      <c r="I117" s="42"/>
      <c r="J117" s="155" t="str">
        <f>+J3</f>
        <v>Q1%</v>
      </c>
      <c r="K117" s="66"/>
      <c r="L117" s="15"/>
    </row>
    <row r="118" spans="1:12" ht="15.75">
      <c r="A118" s="15"/>
      <c r="B118" s="40"/>
      <c r="C118" s="66"/>
      <c r="D118" s="244"/>
      <c r="E118" s="244"/>
      <c r="F118" s="244"/>
      <c r="G118" s="244"/>
      <c r="H118" s="244"/>
      <c r="I118" s="268"/>
      <c r="J118" s="245"/>
      <c r="K118" s="200"/>
      <c r="L118" s="15"/>
    </row>
    <row r="119" spans="1:12" ht="12.75">
      <c r="A119" s="15"/>
      <c r="B119" s="40"/>
      <c r="C119" s="75" t="s">
        <v>417</v>
      </c>
      <c r="D119" s="201">
        <f>+'Profit &amp; Margin'!D5-Expenses!D35-Expenses!D65</f>
        <v>-24</v>
      </c>
      <c r="E119" s="202">
        <f>+'Profit &amp; Margin'!E5-Expenses!E35-Expenses!E65</f>
        <v>3</v>
      </c>
      <c r="F119" s="202">
        <f>+'Profit &amp; Margin'!F5-Expenses!F35-Expenses!F65</f>
        <v>12</v>
      </c>
      <c r="G119" s="202">
        <f>+'Profit &amp; Margin'!G5-Expenses!G35-Expenses!G65</f>
        <v>-42</v>
      </c>
      <c r="H119" s="203">
        <f>+'Profit &amp; Margin'!H5-Expenses!H35-Expenses!H65</f>
        <v>8</v>
      </c>
      <c r="I119" s="71"/>
      <c r="J119" s="72" t="str">
        <f t="shared" ref="J119:J139" si="9">+IFERROR(IF(D119*H119&lt;0,"n.m.",IF(D119/H119-1&gt;100%,"&gt;100%",D119/H119-1)),"n.m.")</f>
        <v>n.m.</v>
      </c>
      <c r="K119" s="227"/>
      <c r="L119" s="15"/>
    </row>
    <row r="120" spans="1:12" ht="12.75">
      <c r="A120" s="15"/>
      <c r="B120" s="40"/>
      <c r="C120" s="75" t="s">
        <v>23</v>
      </c>
      <c r="D120" s="201">
        <f>+'Profit &amp; Margin'!D6-Expenses!D36-Expenses!D66</f>
        <v>4</v>
      </c>
      <c r="E120" s="202">
        <f>+'Profit &amp; Margin'!E6-Expenses!E36-Expenses!E66</f>
        <v>9</v>
      </c>
      <c r="F120" s="202">
        <f>+'Profit &amp; Margin'!F6-Expenses!F36-Expenses!F66</f>
        <v>12</v>
      </c>
      <c r="G120" s="202">
        <f>+'Profit &amp; Margin'!G6-Expenses!G36-Expenses!G66</f>
        <v>12</v>
      </c>
      <c r="H120" s="203">
        <f>+'Profit &amp; Margin'!H6-Expenses!H36-Expenses!H66</f>
        <v>8</v>
      </c>
      <c r="I120" s="71"/>
      <c r="J120" s="72">
        <f t="shared" si="9"/>
        <v>-0.5</v>
      </c>
      <c r="K120" s="227"/>
      <c r="L120" s="15"/>
    </row>
    <row r="121" spans="1:12" ht="12.75">
      <c r="A121" s="15"/>
      <c r="B121" s="40"/>
      <c r="C121" s="75" t="s">
        <v>299</v>
      </c>
      <c r="D121" s="204">
        <f>+'Profit &amp; Margin'!D7-Expenses!D37-Expenses!D67</f>
        <v>-2</v>
      </c>
      <c r="E121" s="205">
        <f>+'Profit &amp; Margin'!E7-Expenses!E37-Expenses!E67</f>
        <v>12</v>
      </c>
      <c r="F121" s="205">
        <f>+'Profit &amp; Margin'!F7-Expenses!F37-Expenses!F67</f>
        <v>-3</v>
      </c>
      <c r="G121" s="205">
        <f>+'Profit &amp; Margin'!G7-Expenses!G37-Expenses!G67</f>
        <v>-1</v>
      </c>
      <c r="H121" s="206">
        <f>+'Profit &amp; Margin'!H7-Expenses!H37-Expenses!H67</f>
        <v>-4</v>
      </c>
      <c r="I121" s="202"/>
      <c r="J121" s="72">
        <f t="shared" si="9"/>
        <v>-0.5</v>
      </c>
      <c r="K121" s="227"/>
      <c r="L121" s="15"/>
    </row>
    <row r="122" spans="1:12" s="56" customFormat="1" ht="12.75">
      <c r="A122" s="15"/>
      <c r="B122" s="43"/>
      <c r="C122" s="42" t="s">
        <v>418</v>
      </c>
      <c r="D122" s="208">
        <f>+'Profit &amp; Margin'!D8-Expenses!D38-Expenses!D68</f>
        <v>-22</v>
      </c>
      <c r="E122" s="209">
        <f>+'Profit &amp; Margin'!E8-Expenses!E38-Expenses!E68</f>
        <v>24</v>
      </c>
      <c r="F122" s="209">
        <f>+'Profit &amp; Margin'!F8-Expenses!F38-Expenses!F68</f>
        <v>21</v>
      </c>
      <c r="G122" s="209">
        <f>+'Profit &amp; Margin'!G8-Expenses!G38-Expenses!G68</f>
        <v>-31</v>
      </c>
      <c r="H122" s="210">
        <f>+'Profit &amp; Margin'!H8-Expenses!H38-Expenses!H68</f>
        <v>12</v>
      </c>
      <c r="I122" s="53"/>
      <c r="J122" s="54" t="str">
        <f t="shared" si="9"/>
        <v>n.m.</v>
      </c>
      <c r="K122" s="174"/>
      <c r="L122" s="15"/>
    </row>
    <row r="123" spans="1:12" s="56" customFormat="1" ht="12.75">
      <c r="A123" s="15"/>
      <c r="B123" s="43"/>
      <c r="C123" s="42"/>
      <c r="D123" s="208"/>
      <c r="E123" s="209"/>
      <c r="F123" s="209"/>
      <c r="G123" s="209"/>
      <c r="H123" s="210"/>
      <c r="I123" s="53"/>
      <c r="J123" s="54"/>
      <c r="K123" s="174"/>
      <c r="L123" s="15"/>
    </row>
    <row r="124" spans="1:12" ht="12.75">
      <c r="A124" s="15"/>
      <c r="B124" s="40"/>
      <c r="C124" s="66" t="s">
        <v>273</v>
      </c>
      <c r="D124" s="204">
        <f>+'Profit &amp; Margin'!D10-Expenses!D40-Expenses!D70</f>
        <v>7</v>
      </c>
      <c r="E124" s="205">
        <f>+'Profit &amp; Margin'!E10-Expenses!E40-Expenses!E70</f>
        <v>-26</v>
      </c>
      <c r="F124" s="205">
        <f>+'Profit &amp; Margin'!F10-Expenses!F40-Expenses!F70</f>
        <v>36</v>
      </c>
      <c r="G124" s="205">
        <f>+'Profit &amp; Margin'!G10-Expenses!G40-Expenses!G70</f>
        <v>70</v>
      </c>
      <c r="H124" s="206">
        <f>+'Profit &amp; Margin'!H10-Expenses!H40-Expenses!H70</f>
        <v>88</v>
      </c>
      <c r="I124" s="71"/>
      <c r="J124" s="72">
        <f t="shared" si="9"/>
        <v>-0.92045454545454541</v>
      </c>
      <c r="K124" s="237"/>
      <c r="L124" s="15"/>
    </row>
    <row r="125" spans="1:12" ht="12.75">
      <c r="A125" s="15"/>
      <c r="B125" s="40"/>
      <c r="C125" s="75" t="s">
        <v>274</v>
      </c>
      <c r="D125" s="204">
        <f>+'Profit &amp; Margin'!D11-Expenses!D41-Expenses!D71</f>
        <v>26</v>
      </c>
      <c r="E125" s="205">
        <f>+'Profit &amp; Margin'!E11-Expenses!E41-Expenses!E71</f>
        <v>27</v>
      </c>
      <c r="F125" s="205">
        <f>+'Profit &amp; Margin'!F11-Expenses!F41-Expenses!F71</f>
        <v>28</v>
      </c>
      <c r="G125" s="205">
        <f>+'Profit &amp; Margin'!G11-Expenses!G41-Expenses!G71</f>
        <v>4</v>
      </c>
      <c r="H125" s="206">
        <f>+'Profit &amp; Margin'!H11-Expenses!H41-Expenses!H71</f>
        <v>19</v>
      </c>
      <c r="I125" s="71"/>
      <c r="J125" s="72">
        <f t="shared" si="9"/>
        <v>0.36842105263157898</v>
      </c>
      <c r="K125" s="227"/>
      <c r="L125" s="15"/>
    </row>
    <row r="126" spans="1:12" ht="12.75">
      <c r="A126" s="15"/>
      <c r="B126" s="40"/>
      <c r="C126" s="75" t="s">
        <v>24</v>
      </c>
      <c r="D126" s="204">
        <f>+'Profit &amp; Margin'!D12-Expenses!D42-Expenses!D72</f>
        <v>96</v>
      </c>
      <c r="E126" s="205">
        <f>+'Profit &amp; Margin'!E12-Expenses!E42-Expenses!E72</f>
        <v>82</v>
      </c>
      <c r="F126" s="205">
        <f>+'Profit &amp; Margin'!F12-Expenses!F42-Expenses!F72</f>
        <v>129</v>
      </c>
      <c r="G126" s="205">
        <f>+'Profit &amp; Margin'!G12-Expenses!G42-Expenses!G72</f>
        <v>138</v>
      </c>
      <c r="H126" s="206">
        <f>+'Profit &amp; Margin'!H12-Expenses!H42-Expenses!H72</f>
        <v>136</v>
      </c>
      <c r="I126" s="71"/>
      <c r="J126" s="72">
        <f t="shared" si="9"/>
        <v>-0.29411764705882348</v>
      </c>
      <c r="K126" s="227"/>
      <c r="L126" s="15"/>
    </row>
    <row r="127" spans="1:12" ht="12.75">
      <c r="A127" s="15"/>
      <c r="B127" s="40"/>
      <c r="C127" s="75" t="s">
        <v>281</v>
      </c>
      <c r="D127" s="204">
        <f>+'Profit &amp; Margin'!D13-Expenses!D43-Expenses!D73</f>
        <v>76</v>
      </c>
      <c r="E127" s="205">
        <f>+'Profit &amp; Margin'!E13-Expenses!E43-Expenses!E73</f>
        <v>70</v>
      </c>
      <c r="F127" s="205">
        <f>+'Profit &amp; Margin'!F13-Expenses!F43-Expenses!F73</f>
        <v>94</v>
      </c>
      <c r="G127" s="205">
        <f>+'Profit &amp; Margin'!G13-Expenses!G43-Expenses!G73</f>
        <v>98</v>
      </c>
      <c r="H127" s="206">
        <f>+'Profit &amp; Margin'!H13-Expenses!H43-Expenses!H73</f>
        <v>128</v>
      </c>
      <c r="I127" s="71"/>
      <c r="J127" s="72">
        <f t="shared" si="9"/>
        <v>-0.40625</v>
      </c>
      <c r="K127" s="227"/>
      <c r="L127" s="15"/>
    </row>
    <row r="128" spans="1:12" ht="12.75">
      <c r="A128" s="15"/>
      <c r="B128" s="40"/>
      <c r="C128" s="75" t="s">
        <v>299</v>
      </c>
      <c r="D128" s="204">
        <f>+'Profit &amp; Margin'!D14-Expenses!D44-Expenses!D74</f>
        <v>-12</v>
      </c>
      <c r="E128" s="205">
        <f>+'Profit &amp; Margin'!E14-Expenses!E44-Expenses!E74</f>
        <v>-7</v>
      </c>
      <c r="F128" s="205">
        <f>+'Profit &amp; Margin'!F14-Expenses!F44-Expenses!F74</f>
        <v>-13</v>
      </c>
      <c r="G128" s="205">
        <f>+'Profit &amp; Margin'!G14-Expenses!G44-Expenses!G74</f>
        <v>-16</v>
      </c>
      <c r="H128" s="206">
        <f>+'Profit &amp; Margin'!H14-Expenses!H44-Expenses!H74</f>
        <v>-9</v>
      </c>
      <c r="I128" s="71"/>
      <c r="J128" s="72">
        <f t="shared" si="9"/>
        <v>0.33333333333333326</v>
      </c>
      <c r="K128" s="227"/>
      <c r="L128" s="15"/>
    </row>
    <row r="129" spans="1:12" s="56" customFormat="1" ht="12.75">
      <c r="A129" s="15"/>
      <c r="B129" s="43"/>
      <c r="C129" s="207" t="s">
        <v>158</v>
      </c>
      <c r="D129" s="115">
        <f>+'Profit &amp; Margin'!D15-Expenses!D45-Expenses!D75</f>
        <v>193</v>
      </c>
      <c r="E129" s="53">
        <f>+'Profit &amp; Margin'!E15-Expenses!E45-Expenses!E75</f>
        <v>146</v>
      </c>
      <c r="F129" s="53">
        <f>+'Profit &amp; Margin'!F15-Expenses!F45-Expenses!F75</f>
        <v>274</v>
      </c>
      <c r="G129" s="53">
        <f>+'Profit &amp; Margin'!G15-Expenses!G45-Expenses!G75</f>
        <v>294</v>
      </c>
      <c r="H129" s="214">
        <f>+'Profit &amp; Margin'!H15-Expenses!H45-Expenses!H75</f>
        <v>362</v>
      </c>
      <c r="I129" s="53"/>
      <c r="J129" s="54">
        <f t="shared" si="9"/>
        <v>-0.46685082872928174</v>
      </c>
      <c r="K129" s="174"/>
      <c r="L129" s="15"/>
    </row>
    <row r="130" spans="1:12" s="56" customFormat="1" ht="12.75">
      <c r="A130" s="15"/>
      <c r="B130" s="43"/>
      <c r="C130" s="207"/>
      <c r="D130" s="115"/>
      <c r="E130" s="53"/>
      <c r="F130" s="53"/>
      <c r="G130" s="53"/>
      <c r="H130" s="214"/>
      <c r="I130" s="53"/>
      <c r="J130" s="54"/>
      <c r="K130" s="174"/>
      <c r="L130" s="15"/>
    </row>
    <row r="131" spans="1:12" s="56" customFormat="1" ht="12.75">
      <c r="A131" s="15"/>
      <c r="B131" s="43"/>
      <c r="C131" s="82" t="s">
        <v>173</v>
      </c>
      <c r="D131" s="216">
        <f>+'Profit &amp; Margin'!D17-Expenses!D47-Expenses!D77</f>
        <v>2</v>
      </c>
      <c r="E131" s="217">
        <f>+'Profit &amp; Margin'!E17-Expenses!E47-Expenses!E77</f>
        <v>3</v>
      </c>
      <c r="F131" s="217">
        <f>+'Profit &amp; Margin'!F17-Expenses!F47-Expenses!F77</f>
        <v>6</v>
      </c>
      <c r="G131" s="217">
        <f>+'Profit &amp; Margin'!G17-Expenses!G47-Expenses!G77</f>
        <v>4</v>
      </c>
      <c r="H131" s="218">
        <f>+'Profit &amp; Margin'!H17-Expenses!H47-Expenses!H77</f>
        <v>4</v>
      </c>
      <c r="I131" s="217"/>
      <c r="J131" s="54">
        <f t="shared" si="9"/>
        <v>-0.5</v>
      </c>
      <c r="K131" s="240"/>
      <c r="L131" s="15"/>
    </row>
    <row r="132" spans="1:12" s="56" customFormat="1" ht="12.75">
      <c r="A132" s="15"/>
      <c r="B132" s="43"/>
      <c r="C132" s="42"/>
      <c r="D132" s="115"/>
      <c r="E132" s="53"/>
      <c r="F132" s="53"/>
      <c r="G132" s="53"/>
      <c r="H132" s="214"/>
      <c r="I132" s="53"/>
      <c r="J132" s="54"/>
      <c r="K132" s="174"/>
      <c r="L132" s="15"/>
    </row>
    <row r="133" spans="1:12" s="56" customFormat="1" ht="12.75">
      <c r="A133" s="15"/>
      <c r="B133" s="43"/>
      <c r="C133" s="42" t="s">
        <v>25</v>
      </c>
      <c r="D133" s="216">
        <f>+'Profit &amp; Margin'!D19-Expenses!D49-Expenses!D79</f>
        <v>-18</v>
      </c>
      <c r="E133" s="217">
        <f>+'Profit &amp; Margin'!E19-Expenses!E49-Expenses!E79</f>
        <v>-71</v>
      </c>
      <c r="F133" s="217">
        <f>+'Profit &amp; Margin'!F19-Expenses!F49-Expenses!F79</f>
        <v>-8</v>
      </c>
      <c r="G133" s="217">
        <f>+'Profit &amp; Margin'!G19-Expenses!G49-Expenses!G79</f>
        <v>-14</v>
      </c>
      <c r="H133" s="218">
        <f>+'Profit &amp; Margin'!H19-Expenses!H49-Expenses!H79</f>
        <v>-13</v>
      </c>
      <c r="I133" s="219"/>
      <c r="J133" s="54">
        <f t="shared" si="9"/>
        <v>0.38461538461538458</v>
      </c>
      <c r="K133" s="174"/>
      <c r="L133" s="15"/>
    </row>
    <row r="134" spans="1:12" s="56" customFormat="1" ht="12.75">
      <c r="A134" s="15"/>
      <c r="B134" s="43"/>
      <c r="C134" s="42"/>
      <c r="D134" s="216"/>
      <c r="E134" s="217"/>
      <c r="F134" s="217"/>
      <c r="G134" s="217"/>
      <c r="H134" s="218"/>
      <c r="I134" s="84"/>
      <c r="J134" s="54"/>
      <c r="K134" s="174"/>
      <c r="L134" s="15"/>
    </row>
    <row r="135" spans="1:12" s="56" customFormat="1" ht="12.75">
      <c r="A135" s="15"/>
      <c r="B135" s="43"/>
      <c r="C135" s="42" t="s">
        <v>429</v>
      </c>
      <c r="D135" s="115">
        <f>+'Profit &amp; Margin'!D21-Expenses!D51-Expenses!D81</f>
        <v>155</v>
      </c>
      <c r="E135" s="53">
        <f>+'Profit &amp; Margin'!E21-Expenses!E51-Expenses!E81</f>
        <v>102</v>
      </c>
      <c r="F135" s="53">
        <f>+'Profit &amp; Margin'!F21-Expenses!F51-Expenses!F81</f>
        <v>293</v>
      </c>
      <c r="G135" s="53">
        <f>+'Profit &amp; Margin'!G21-Expenses!G51-Expenses!G81</f>
        <v>253</v>
      </c>
      <c r="H135" s="214">
        <f>+'Profit &amp; Margin'!H21-Expenses!H51-Expenses!H81</f>
        <v>365</v>
      </c>
      <c r="I135" s="84"/>
      <c r="J135" s="54">
        <f t="shared" si="9"/>
        <v>-0.57534246575342474</v>
      </c>
      <c r="K135" s="174"/>
      <c r="L135" s="15"/>
    </row>
    <row r="136" spans="1:12" s="56" customFormat="1" ht="12.75">
      <c r="A136" s="15"/>
      <c r="B136" s="43"/>
      <c r="C136" s="42"/>
      <c r="D136" s="115"/>
      <c r="E136" s="53"/>
      <c r="F136" s="53"/>
      <c r="G136" s="53"/>
      <c r="H136" s="214"/>
      <c r="I136" s="84"/>
      <c r="J136" s="54"/>
      <c r="K136" s="174"/>
      <c r="L136" s="15"/>
    </row>
    <row r="137" spans="1:12" s="114" customFormat="1" ht="12.75">
      <c r="A137" s="15"/>
      <c r="B137" s="269"/>
      <c r="C137" s="106" t="s">
        <v>415</v>
      </c>
      <c r="D137" s="221">
        <f>+'Profit &amp; Margin'!D23-Expenses!D53-Expenses!D83</f>
        <v>-24</v>
      </c>
      <c r="E137" s="111">
        <f>+'Profit &amp; Margin'!E23-Expenses!E53-Expenses!E83</f>
        <v>4</v>
      </c>
      <c r="F137" s="111">
        <f>+'Profit &amp; Margin'!F23-Expenses!F53-Expenses!F83</f>
        <v>12</v>
      </c>
      <c r="G137" s="111">
        <f>+'Profit &amp; Margin'!G23-Expenses!G53-Expenses!G83</f>
        <v>-39</v>
      </c>
      <c r="H137" s="222">
        <f>+'Profit &amp; Margin'!H23-Expenses!H53-Expenses!H83</f>
        <v>10</v>
      </c>
      <c r="I137" s="108"/>
      <c r="J137" s="112" t="str">
        <f t="shared" si="9"/>
        <v>n.m.</v>
      </c>
      <c r="K137" s="246"/>
      <c r="L137" s="15"/>
    </row>
    <row r="138" spans="1:12" s="56" customFormat="1" ht="12.75">
      <c r="A138" s="15"/>
      <c r="B138" s="43"/>
      <c r="C138" s="42"/>
      <c r="D138" s="115"/>
      <c r="E138" s="53"/>
      <c r="F138" s="53"/>
      <c r="G138" s="53"/>
      <c r="H138" s="214"/>
      <c r="I138" s="84"/>
      <c r="J138" s="54"/>
      <c r="K138" s="174"/>
      <c r="L138" s="15"/>
    </row>
    <row r="139" spans="1:12" s="56" customFormat="1" ht="12.75">
      <c r="A139" s="15"/>
      <c r="B139" s="43"/>
      <c r="C139" s="42" t="s">
        <v>428</v>
      </c>
      <c r="D139" s="115">
        <f>+'Profit &amp; Margin'!D25-Expenses!D55-Expenses!D85</f>
        <v>179</v>
      </c>
      <c r="E139" s="53">
        <f>+'Profit &amp; Margin'!E25-Expenses!E55-Expenses!E85</f>
        <v>98</v>
      </c>
      <c r="F139" s="53">
        <f>+'Profit &amp; Margin'!F25-Expenses!F55-Expenses!F85</f>
        <v>281</v>
      </c>
      <c r="G139" s="53">
        <f>+'Profit &amp; Margin'!G25-Expenses!G55-Expenses!G85</f>
        <v>292</v>
      </c>
      <c r="H139" s="214">
        <f>+'Profit &amp; Margin'!H25-Expenses!H55-Expenses!H85</f>
        <v>355</v>
      </c>
      <c r="I139" s="84"/>
      <c r="J139" s="54">
        <f t="shared" si="9"/>
        <v>-0.49577464788732395</v>
      </c>
      <c r="K139" s="174"/>
      <c r="L139" s="15"/>
    </row>
    <row r="140" spans="1:12" ht="12.75">
      <c r="A140" s="15"/>
      <c r="B140" s="40"/>
      <c r="C140" s="42"/>
      <c r="D140" s="74"/>
      <c r="E140" s="66"/>
      <c r="F140" s="74"/>
      <c r="G140" s="74"/>
      <c r="H140" s="74"/>
      <c r="I140" s="74"/>
      <c r="J140" s="38"/>
      <c r="K140" s="42"/>
      <c r="L140" s="15"/>
    </row>
    <row r="141" spans="1:12" ht="9" customHeight="1">
      <c r="A141" s="15"/>
      <c r="B141" s="15"/>
      <c r="C141" s="15"/>
      <c r="D141" s="15"/>
      <c r="E141" s="15"/>
      <c r="F141" s="15"/>
      <c r="G141" s="15"/>
      <c r="H141" s="15"/>
      <c r="I141" s="15"/>
      <c r="J141" s="15"/>
      <c r="K141" s="15"/>
      <c r="L141" s="15"/>
    </row>
    <row r="142" spans="1:12" ht="14.25">
      <c r="A142" s="195"/>
      <c r="B142" s="224"/>
      <c r="C142" s="195"/>
      <c r="D142" s="195"/>
      <c r="E142" s="195"/>
      <c r="F142" s="195"/>
      <c r="G142" s="195"/>
      <c r="H142" s="195"/>
      <c r="I142" s="195"/>
      <c r="J142" s="195"/>
      <c r="K142" s="195"/>
      <c r="L142" s="195"/>
    </row>
    <row r="143" spans="1:12" ht="9" customHeight="1">
      <c r="A143" s="15"/>
      <c r="B143" s="15"/>
      <c r="C143" s="15"/>
      <c r="D143" s="15"/>
      <c r="E143" s="15"/>
      <c r="F143" s="15"/>
      <c r="G143" s="15"/>
      <c r="H143" s="15"/>
      <c r="I143" s="15"/>
      <c r="J143" s="15"/>
      <c r="K143" s="15"/>
      <c r="L143" s="15"/>
    </row>
    <row r="144" spans="1:12" ht="12.75">
      <c r="A144" s="15"/>
      <c r="B144" s="35"/>
      <c r="C144" s="36" t="s">
        <v>31</v>
      </c>
      <c r="D144" s="35" t="str">
        <f>+D116</f>
        <v>Q1 '14</v>
      </c>
      <c r="E144" s="35" t="str">
        <f>+E116</f>
        <v>Q4 '13</v>
      </c>
      <c r="F144" s="35" t="str">
        <f>F116</f>
        <v>Q3 '13</v>
      </c>
      <c r="G144" s="35" t="str">
        <f>+G116</f>
        <v>Q2 '13</v>
      </c>
      <c r="H144" s="35" t="s">
        <v>343</v>
      </c>
      <c r="I144" s="35"/>
      <c r="J144" s="38"/>
      <c r="K144" s="197"/>
      <c r="L144" s="15"/>
    </row>
    <row r="145" spans="1:12" ht="12.75">
      <c r="A145" s="15"/>
      <c r="B145" s="35"/>
      <c r="C145" s="41" t="s">
        <v>34</v>
      </c>
      <c r="D145" s="35"/>
      <c r="E145" s="35"/>
      <c r="F145" s="35"/>
      <c r="G145" s="35"/>
      <c r="H145" s="35"/>
      <c r="I145" s="66"/>
      <c r="J145" s="155"/>
      <c r="K145" s="66"/>
      <c r="L145" s="15"/>
    </row>
    <row r="146" spans="1:12" ht="12.75">
      <c r="A146" s="15"/>
      <c r="B146" s="66"/>
      <c r="C146" s="66"/>
      <c r="D146" s="199"/>
      <c r="E146" s="199"/>
      <c r="F146" s="199"/>
      <c r="G146" s="199"/>
      <c r="H146" s="199"/>
      <c r="I146" s="200"/>
      <c r="J146" s="199"/>
      <c r="K146" s="200"/>
      <c r="L146" s="15"/>
    </row>
    <row r="147" spans="1:12" ht="12.75">
      <c r="A147" s="15"/>
      <c r="B147" s="74"/>
      <c r="C147" s="75" t="s">
        <v>417</v>
      </c>
      <c r="D147" s="254">
        <f>D119/Revenues!D5</f>
        <v>-3.0808729139922979E-2</v>
      </c>
      <c r="E147" s="255">
        <f>E119/Revenues!E5</f>
        <v>3.592814371257485E-3</v>
      </c>
      <c r="F147" s="255">
        <f>F119/Revenues!F5</f>
        <v>1.5018773466833541E-2</v>
      </c>
      <c r="G147" s="255">
        <f>G119/Revenues!G5</f>
        <v>-5.2303860523038606E-2</v>
      </c>
      <c r="H147" s="256">
        <f>H119/Revenues!H5</f>
        <v>1.0526315789473684E-2</v>
      </c>
      <c r="I147" s="257"/>
      <c r="J147" s="186"/>
      <c r="K147" s="227"/>
      <c r="L147" s="15"/>
    </row>
    <row r="148" spans="1:12" ht="12.75">
      <c r="A148" s="15"/>
      <c r="B148" s="74"/>
      <c r="C148" s="75" t="s">
        <v>23</v>
      </c>
      <c r="D148" s="254">
        <f>D120/Revenues!D6</f>
        <v>2.2598870056497175E-2</v>
      </c>
      <c r="E148" s="255">
        <f>E120/Revenues!E6</f>
        <v>4.9723756906077346E-2</v>
      </c>
      <c r="F148" s="255">
        <f>F120/Revenues!F6</f>
        <v>6.6298342541436461E-2</v>
      </c>
      <c r="G148" s="255">
        <f>G120/Revenues!G6</f>
        <v>6.5573770491803282E-2</v>
      </c>
      <c r="H148" s="256">
        <f>H120/Revenues!H6</f>
        <v>4.3715846994535519E-2</v>
      </c>
      <c r="I148" s="257"/>
      <c r="J148" s="186"/>
      <c r="K148" s="227"/>
      <c r="L148" s="15"/>
    </row>
    <row r="149" spans="1:12" ht="12.75">
      <c r="A149" s="15"/>
      <c r="B149" s="74"/>
      <c r="C149" s="75" t="s">
        <v>299</v>
      </c>
      <c r="D149" s="254">
        <f>D121/Revenues!D7</f>
        <v>-0.2</v>
      </c>
      <c r="E149" s="255">
        <f>E121/Revenues!E7</f>
        <v>1.2</v>
      </c>
      <c r="F149" s="255">
        <f>F121/Revenues!F7</f>
        <v>-0.3</v>
      </c>
      <c r="G149" s="255">
        <f>G121/Revenues!G7</f>
        <v>-9.0909090909090912E-2</v>
      </c>
      <c r="H149" s="256">
        <f>H121/Revenues!H7</f>
        <v>-0.4</v>
      </c>
      <c r="I149" s="257"/>
      <c r="J149" s="186"/>
      <c r="K149" s="227"/>
      <c r="L149" s="15"/>
    </row>
    <row r="150" spans="1:12" s="56" customFormat="1" ht="12.75">
      <c r="A150" s="15"/>
      <c r="B150" s="42"/>
      <c r="C150" s="42" t="s">
        <v>418</v>
      </c>
      <c r="D150" s="258">
        <f>D122/Revenues!D8</f>
        <v>-2.2774327122153208E-2</v>
      </c>
      <c r="E150" s="259">
        <f>E122/Revenues!E8</f>
        <v>2.3391812865497075E-2</v>
      </c>
      <c r="F150" s="259">
        <f>F122/Revenues!F8</f>
        <v>2.1212121212121213E-2</v>
      </c>
      <c r="G150" s="259">
        <f>G122/Revenues!G8</f>
        <v>-3.1093279839518557E-2</v>
      </c>
      <c r="H150" s="260">
        <f>H122/Revenues!H8</f>
        <v>1.2591815320041973E-2</v>
      </c>
      <c r="I150" s="261"/>
      <c r="J150" s="187"/>
      <c r="K150" s="174"/>
      <c r="L150" s="15"/>
    </row>
    <row r="151" spans="1:12" ht="12.75">
      <c r="A151" s="15"/>
      <c r="B151" s="66"/>
      <c r="C151" s="66"/>
      <c r="D151" s="254"/>
      <c r="E151" s="255"/>
      <c r="F151" s="255"/>
      <c r="G151" s="255"/>
      <c r="H151" s="256"/>
      <c r="I151" s="259"/>
      <c r="J151" s="186"/>
      <c r="K151" s="237"/>
      <c r="L151" s="15"/>
    </row>
    <row r="152" spans="1:12" ht="12.75">
      <c r="A152" s="15"/>
      <c r="B152" s="66"/>
      <c r="C152" s="66" t="s">
        <v>273</v>
      </c>
      <c r="D152" s="254">
        <f>D124/Revenues!D10</f>
        <v>2.0172910662824207E-2</v>
      </c>
      <c r="E152" s="255">
        <f>E124/Revenues!E10</f>
        <v>-7.3654390934844188E-2</v>
      </c>
      <c r="F152" s="255">
        <f>F124/Revenues!F10</f>
        <v>9.6000000000000002E-2</v>
      </c>
      <c r="G152" s="255">
        <f>G124/Revenues!G10</f>
        <v>0.17994858611825193</v>
      </c>
      <c r="H152" s="256">
        <f>H124/Revenues!H10</f>
        <v>0.22391857506361323</v>
      </c>
      <c r="I152" s="259"/>
      <c r="J152" s="186"/>
      <c r="K152" s="237"/>
      <c r="L152" s="15"/>
    </row>
    <row r="153" spans="1:12" ht="12.75">
      <c r="A153" s="15"/>
      <c r="B153" s="66"/>
      <c r="C153" s="75" t="s">
        <v>274</v>
      </c>
      <c r="D153" s="254">
        <f>D125/Revenues!D11</f>
        <v>5.3830227743271224E-2</v>
      </c>
      <c r="E153" s="255">
        <f>E125/Revenues!E11</f>
        <v>5.4878048780487805E-2</v>
      </c>
      <c r="F153" s="255">
        <f>F125/Revenues!F11</f>
        <v>5.7259713701431493E-2</v>
      </c>
      <c r="G153" s="255">
        <f>G125/Revenues!G11</f>
        <v>8.3333333333333332E-3</v>
      </c>
      <c r="H153" s="256">
        <f>H125/Revenues!H11</f>
        <v>3.7924151696606789E-2</v>
      </c>
      <c r="I153" s="257"/>
      <c r="J153" s="186"/>
      <c r="K153" s="227"/>
      <c r="L153" s="15"/>
    </row>
    <row r="154" spans="1:12" ht="13.5" customHeight="1">
      <c r="A154" s="15"/>
      <c r="B154" s="66"/>
      <c r="C154" s="75" t="s">
        <v>24</v>
      </c>
      <c r="D154" s="254">
        <f>D126/Revenues!D12</f>
        <v>0.13150684931506848</v>
      </c>
      <c r="E154" s="255">
        <f>E126/Revenues!E12</f>
        <v>0.10485933503836317</v>
      </c>
      <c r="F154" s="255">
        <f>F126/Revenues!F12</f>
        <v>0.16996047430830039</v>
      </c>
      <c r="G154" s="255">
        <f>G126/Revenues!G12</f>
        <v>0.16507177033492823</v>
      </c>
      <c r="H154" s="256">
        <f>H126/Revenues!H12</f>
        <v>0.1650485436893204</v>
      </c>
      <c r="I154" s="257"/>
      <c r="J154" s="186"/>
      <c r="K154" s="227"/>
      <c r="L154" s="15"/>
    </row>
    <row r="155" spans="1:12" ht="12.75">
      <c r="A155" s="15"/>
      <c r="B155" s="66"/>
      <c r="C155" s="75" t="s">
        <v>281</v>
      </c>
      <c r="D155" s="254">
        <f>D127/Revenues!D13</f>
        <v>0.1335676625659051</v>
      </c>
      <c r="E155" s="255">
        <f>E127/Revenues!E13</f>
        <v>0.12280701754385964</v>
      </c>
      <c r="F155" s="255">
        <f>F127/Revenues!F13</f>
        <v>0.16123499142367068</v>
      </c>
      <c r="G155" s="255">
        <f>G127/Revenues!G13</f>
        <v>0.16695059625212946</v>
      </c>
      <c r="H155" s="256">
        <f>H127/Revenues!H13</f>
        <v>0.21227197346600332</v>
      </c>
      <c r="I155" s="257"/>
      <c r="J155" s="186"/>
      <c r="K155" s="227"/>
      <c r="L155" s="15"/>
    </row>
    <row r="156" spans="1:12" ht="12.75">
      <c r="A156" s="15"/>
      <c r="B156" s="66"/>
      <c r="C156" s="75" t="s">
        <v>299</v>
      </c>
      <c r="D156" s="254">
        <f>D128/Revenues!D14</f>
        <v>2.2598870056497175E-2</v>
      </c>
      <c r="E156" s="255">
        <f>E128/Revenues!E14</f>
        <v>1.2727272727272728E-2</v>
      </c>
      <c r="F156" s="255">
        <f>F128/Revenues!F14</f>
        <v>2.3853211009174313E-2</v>
      </c>
      <c r="G156" s="255">
        <f>G128/Revenues!G14</f>
        <v>2.8725314183123879E-2</v>
      </c>
      <c r="H156" s="256">
        <f>H128/Revenues!H14</f>
        <v>1.601423487544484E-2</v>
      </c>
      <c r="I156" s="257"/>
      <c r="J156" s="186"/>
      <c r="K156" s="227"/>
      <c r="L156" s="15"/>
    </row>
    <row r="157" spans="1:12" s="56" customFormat="1" ht="12.75">
      <c r="A157" s="15"/>
      <c r="B157" s="42"/>
      <c r="C157" s="207" t="s">
        <v>158</v>
      </c>
      <c r="D157" s="258">
        <f>D129/Revenues!D15</f>
        <v>0.12077596996245307</v>
      </c>
      <c r="E157" s="259">
        <f>E129/Revenues!E15</f>
        <v>8.8646023072252583E-2</v>
      </c>
      <c r="F157" s="259">
        <f>F129/Revenues!F15</f>
        <v>0.16496086694762191</v>
      </c>
      <c r="G157" s="259">
        <f>G129/Revenues!G15</f>
        <v>0.16945244956772335</v>
      </c>
      <c r="H157" s="260">
        <f>H129/Revenues!H15</f>
        <v>0.20579874928936895</v>
      </c>
      <c r="I157" s="261"/>
      <c r="J157" s="187"/>
      <c r="K157" s="174"/>
      <c r="L157" s="15"/>
    </row>
    <row r="158" spans="1:12" s="56" customFormat="1" ht="12.75">
      <c r="A158" s="15"/>
      <c r="B158" s="42"/>
      <c r="C158" s="207"/>
      <c r="D158" s="258"/>
      <c r="E158" s="259"/>
      <c r="F158" s="259"/>
      <c r="G158" s="259"/>
      <c r="H158" s="260"/>
      <c r="I158" s="261"/>
      <c r="J158" s="187"/>
      <c r="K158" s="174"/>
      <c r="L158" s="15"/>
    </row>
    <row r="159" spans="1:12" s="56" customFormat="1" ht="12.75">
      <c r="A159" s="15"/>
      <c r="B159" s="42"/>
      <c r="C159" s="82" t="s">
        <v>173</v>
      </c>
      <c r="D159" s="258">
        <f>D131/Revenues!D17</f>
        <v>8.8495575221238937E-3</v>
      </c>
      <c r="E159" s="259">
        <f>E131/Revenues!E17</f>
        <v>1.2931034482758621E-2</v>
      </c>
      <c r="F159" s="259">
        <f>F131/Revenues!F17</f>
        <v>2.4193548387096774E-2</v>
      </c>
      <c r="G159" s="259">
        <f>G131/Revenues!G17</f>
        <v>1.6194331983805668E-2</v>
      </c>
      <c r="H159" s="260">
        <f>H131/Revenues!H17</f>
        <v>1.6528925619834711E-2</v>
      </c>
      <c r="I159" s="261"/>
      <c r="J159" s="187"/>
      <c r="K159" s="174"/>
      <c r="L159" s="15"/>
    </row>
    <row r="160" spans="1:12" s="56" customFormat="1" ht="12.75">
      <c r="A160" s="15"/>
      <c r="B160" s="42"/>
      <c r="C160" s="42"/>
      <c r="D160" s="258"/>
      <c r="E160" s="259"/>
      <c r="F160" s="259"/>
      <c r="G160" s="259"/>
      <c r="H160" s="260"/>
      <c r="I160" s="261"/>
      <c r="J160" s="187"/>
      <c r="K160" s="174"/>
      <c r="L160" s="15"/>
    </row>
    <row r="161" spans="1:12" s="56" customFormat="1" ht="12.75">
      <c r="A161" s="15"/>
      <c r="B161" s="42"/>
      <c r="C161" s="42" t="s">
        <v>25</v>
      </c>
      <c r="D161" s="258">
        <f>D133/Revenues!D19</f>
        <v>-0.8571428571428571</v>
      </c>
      <c r="E161" s="259">
        <f>E133/Revenues!E19</f>
        <v>-4.1764705882352944</v>
      </c>
      <c r="F161" s="259">
        <f>F133/Revenues!F19</f>
        <v>-0.36363636363636365</v>
      </c>
      <c r="G161" s="259">
        <f>G133/Revenues!G19</f>
        <v>-0.77777777777777779</v>
      </c>
      <c r="H161" s="260">
        <f>H133/Revenues!H19</f>
        <v>-0.61904761904761907</v>
      </c>
      <c r="I161" s="261"/>
      <c r="J161" s="187"/>
      <c r="K161" s="174"/>
      <c r="L161" s="15"/>
    </row>
    <row r="162" spans="1:12" s="56" customFormat="1" ht="12.75">
      <c r="A162" s="15"/>
      <c r="B162" s="42"/>
      <c r="C162" s="42"/>
      <c r="D162" s="258"/>
      <c r="E162" s="259"/>
      <c r="F162" s="259"/>
      <c r="G162" s="259"/>
      <c r="H162" s="260"/>
      <c r="I162" s="261"/>
      <c r="J162" s="187"/>
      <c r="K162" s="174"/>
      <c r="L162" s="15"/>
    </row>
    <row r="163" spans="1:12" s="56" customFormat="1" ht="12.75">
      <c r="A163" s="15"/>
      <c r="B163" s="42"/>
      <c r="C163" s="42" t="s">
        <v>430</v>
      </c>
      <c r="D163" s="258">
        <f>D135/Revenues!D23</f>
        <v>5.6281771968046478E-2</v>
      </c>
      <c r="E163" s="259">
        <f>E135/Revenues!E23</f>
        <v>3.5552457302195889E-2</v>
      </c>
      <c r="F163" s="259">
        <f>F135/Revenues!F23</f>
        <v>0.10269891342446548</v>
      </c>
      <c r="G163" s="259">
        <f>G135/Revenues!G23</f>
        <v>8.6201022146507669E-2</v>
      </c>
      <c r="H163" s="260">
        <f>H135/Revenues!H23</f>
        <v>0.12538646513225696</v>
      </c>
      <c r="I163" s="261"/>
      <c r="J163" s="187"/>
      <c r="K163" s="174"/>
      <c r="L163" s="15"/>
    </row>
    <row r="164" spans="1:12" s="56" customFormat="1" ht="12.75">
      <c r="A164" s="15"/>
      <c r="B164" s="42"/>
      <c r="C164" s="42"/>
      <c r="D164" s="258"/>
      <c r="E164" s="259"/>
      <c r="F164" s="259"/>
      <c r="G164" s="259"/>
      <c r="H164" s="260"/>
      <c r="I164" s="261"/>
      <c r="J164" s="187"/>
      <c r="K164" s="174"/>
      <c r="L164" s="15"/>
    </row>
    <row r="165" spans="1:12" s="65" customFormat="1" ht="12.75">
      <c r="A165" s="15"/>
      <c r="B165" s="58"/>
      <c r="C165" s="106" t="s">
        <v>609</v>
      </c>
      <c r="D165" s="263">
        <f>D137/Revenues!D25</f>
        <v>-3.1662269129287601E-2</v>
      </c>
      <c r="E165" s="264">
        <f>E137/Revenues!E25</f>
        <v>4.9504950495049506E-3</v>
      </c>
      <c r="F165" s="264">
        <f>F137/Revenues!F25</f>
        <v>1.5523932729624839E-2</v>
      </c>
      <c r="G165" s="264">
        <f>G137/Revenues!G25</f>
        <v>-5.0064184852374842E-2</v>
      </c>
      <c r="H165" s="265">
        <f>H137/Revenues!H25</f>
        <v>1.358695652173913E-2</v>
      </c>
      <c r="I165" s="266"/>
      <c r="J165" s="267"/>
      <c r="K165" s="240"/>
      <c r="L165" s="15"/>
    </row>
    <row r="166" spans="1:12" s="56" customFormat="1" ht="12.75">
      <c r="A166" s="15"/>
      <c r="B166" s="42"/>
      <c r="C166" s="42"/>
      <c r="D166" s="258"/>
      <c r="E166" s="259"/>
      <c r="F166" s="259"/>
      <c r="G166" s="259"/>
      <c r="H166" s="260"/>
      <c r="I166" s="261"/>
      <c r="J166" s="187"/>
      <c r="K166" s="174"/>
      <c r="L166" s="15"/>
    </row>
    <row r="167" spans="1:12" s="56" customFormat="1" ht="12.75">
      <c r="A167" s="15"/>
      <c r="B167" s="42"/>
      <c r="C167" s="42" t="s">
        <v>431</v>
      </c>
      <c r="D167" s="258">
        <f>D139/Revenues!D27</f>
        <v>8.9679358717434876E-2</v>
      </c>
      <c r="E167" s="259">
        <f>E139/Revenues!E27</f>
        <v>4.7549733139252787E-2</v>
      </c>
      <c r="F167" s="259">
        <f>F139/Revenues!F27</f>
        <v>0.13509615384615384</v>
      </c>
      <c r="G167" s="259">
        <f>G139/Revenues!G27</f>
        <v>0.13543599257884972</v>
      </c>
      <c r="H167" s="260">
        <f>H139/Revenues!H27</f>
        <v>0.16321839080459771</v>
      </c>
      <c r="I167" s="261"/>
      <c r="J167" s="187"/>
      <c r="K167" s="174"/>
      <c r="L167" s="15"/>
    </row>
    <row r="168" spans="1:12" ht="12.75">
      <c r="A168" s="15"/>
      <c r="B168" s="42"/>
      <c r="C168" s="42"/>
      <c r="D168" s="74"/>
      <c r="E168" s="66"/>
      <c r="F168" s="74"/>
      <c r="G168" s="74"/>
      <c r="H168" s="74"/>
      <c r="I168" s="74"/>
      <c r="J168" s="38"/>
      <c r="K168" s="42"/>
      <c r="L168" s="15"/>
    </row>
    <row r="169" spans="1:12" ht="9.75" customHeight="1">
      <c r="A169" s="15"/>
      <c r="B169" s="15"/>
      <c r="C169" s="15"/>
      <c r="D169" s="15"/>
      <c r="E169" s="15"/>
      <c r="F169" s="15"/>
      <c r="G169" s="15"/>
      <c r="H169" s="15"/>
      <c r="I169" s="15"/>
      <c r="J169" s="15"/>
      <c r="K169" s="15"/>
      <c r="L169" s="15"/>
    </row>
  </sheetData>
  <sheetProtection password="C79B" sheet="1" objects="1" scenarios="1"/>
  <phoneticPr fontId="12" type="noConversion"/>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
Q1 2014 &amp;C&amp;8&amp;A&amp;R&amp;8  &amp;P/&amp;N</oddFooter>
  </headerFooter>
  <rowBreaks count="1" manualBreakCount="1">
    <brk id="114"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7"/>
  <sheetViews>
    <sheetView view="pageBreakPreview" zoomScale="85" zoomScaleNormal="100" zoomScaleSheetLayoutView="85" workbookViewId="0"/>
  </sheetViews>
  <sheetFormatPr defaultRowHeight="12"/>
  <cols>
    <col min="1" max="1" width="1.28515625" style="273" customWidth="1"/>
    <col min="2" max="2" width="1.85546875" style="273" customWidth="1"/>
    <col min="3" max="3" width="60.140625" style="273" customWidth="1"/>
    <col min="4" max="8" width="8.7109375" style="273" customWidth="1"/>
    <col min="9" max="9" width="1.7109375" style="273" customWidth="1"/>
    <col min="10" max="10" width="8.7109375" style="79" customWidth="1"/>
    <col min="11" max="11" width="1.7109375" style="273" customWidth="1"/>
    <col min="12" max="12" width="1.28515625" style="273" customWidth="1"/>
    <col min="13" max="16384" width="9.140625" style="273"/>
  </cols>
  <sheetData>
    <row r="1" spans="1:12" s="34" customFormat="1" ht="9" customHeight="1">
      <c r="A1" s="15"/>
      <c r="B1" s="15"/>
      <c r="C1" s="15"/>
      <c r="D1" s="15"/>
      <c r="E1" s="15"/>
      <c r="F1" s="15"/>
      <c r="G1" s="15"/>
      <c r="H1" s="15"/>
      <c r="I1" s="15"/>
      <c r="J1" s="15"/>
      <c r="K1" s="15"/>
      <c r="L1" s="15"/>
    </row>
    <row r="2" spans="1:12" ht="12.75">
      <c r="A2" s="15"/>
      <c r="B2" s="270"/>
      <c r="C2" s="36" t="s">
        <v>0</v>
      </c>
      <c r="D2" s="271" t="str">
        <f>+'Profit &amp; Margin'!D2</f>
        <v>Q1 '14</v>
      </c>
      <c r="E2" s="271" t="s">
        <v>497</v>
      </c>
      <c r="F2" s="271" t="s">
        <v>409</v>
      </c>
      <c r="G2" s="271" t="s">
        <v>393</v>
      </c>
      <c r="H2" s="271" t="s">
        <v>343</v>
      </c>
      <c r="I2" s="271"/>
      <c r="J2" s="38" t="s">
        <v>316</v>
      </c>
      <c r="K2" s="272"/>
      <c r="L2" s="15"/>
    </row>
    <row r="3" spans="1:12" ht="14.25">
      <c r="A3" s="15"/>
      <c r="B3" s="274"/>
      <c r="C3" s="275" t="s">
        <v>458</v>
      </c>
      <c r="D3" s="271"/>
      <c r="E3" s="271"/>
      <c r="F3" s="271"/>
      <c r="G3" s="271"/>
      <c r="H3" s="271"/>
      <c r="I3" s="168"/>
      <c r="J3" s="155" t="str">
        <f>+'Profit &amp; Margin'!J3</f>
        <v>Q1%</v>
      </c>
      <c r="K3" s="271"/>
      <c r="L3" s="15"/>
    </row>
    <row r="4" spans="1:12" ht="12" customHeight="1">
      <c r="A4" s="15"/>
      <c r="B4" s="274"/>
      <c r="C4" s="274"/>
      <c r="D4" s="276"/>
      <c r="E4" s="276"/>
      <c r="F4" s="276"/>
      <c r="G4" s="276"/>
      <c r="H4" s="276"/>
      <c r="I4" s="277"/>
      <c r="J4" s="278"/>
      <c r="K4" s="279"/>
      <c r="L4" s="15"/>
    </row>
    <row r="5" spans="1:12" s="287" customFormat="1" ht="12.75">
      <c r="A5" s="15"/>
      <c r="B5" s="280"/>
      <c r="C5" s="281" t="s">
        <v>9</v>
      </c>
      <c r="D5" s="282">
        <v>19</v>
      </c>
      <c r="E5" s="283">
        <v>-145</v>
      </c>
      <c r="F5" s="283">
        <v>102</v>
      </c>
      <c r="G5" s="283">
        <v>132</v>
      </c>
      <c r="H5" s="284">
        <v>173</v>
      </c>
      <c r="I5" s="285"/>
      <c r="J5" s="54">
        <f t="shared" ref="J5:J68" si="0">+IFERROR(IF(D5*H5&lt;0,"n.m.",IF(D5/H5-1&gt;100%,"&gt;100%",D5/H5-1)),"n.m.")</f>
        <v>-0.89017341040462428</v>
      </c>
      <c r="K5" s="286"/>
      <c r="L5" s="15"/>
    </row>
    <row r="6" spans="1:12" ht="12.75">
      <c r="A6" s="15"/>
      <c r="B6" s="288"/>
      <c r="C6" s="274" t="s">
        <v>174</v>
      </c>
      <c r="D6" s="289">
        <v>159</v>
      </c>
      <c r="E6" s="290">
        <v>243</v>
      </c>
      <c r="F6" s="290">
        <v>176</v>
      </c>
      <c r="G6" s="290">
        <v>159</v>
      </c>
      <c r="H6" s="291">
        <v>179</v>
      </c>
      <c r="I6" s="292"/>
      <c r="J6" s="72">
        <f t="shared" si="0"/>
        <v>-0.11173184357541899</v>
      </c>
      <c r="K6" s="293"/>
      <c r="L6" s="15"/>
    </row>
    <row r="7" spans="1:12" ht="12.75">
      <c r="A7" s="15"/>
      <c r="B7" s="288"/>
      <c r="C7" s="274" t="s">
        <v>8</v>
      </c>
      <c r="D7" s="289">
        <v>1</v>
      </c>
      <c r="E7" s="290">
        <v>0</v>
      </c>
      <c r="F7" s="290">
        <v>3</v>
      </c>
      <c r="G7" s="290">
        <v>1</v>
      </c>
      <c r="H7" s="291">
        <v>3</v>
      </c>
      <c r="I7" s="292"/>
      <c r="J7" s="72">
        <f t="shared" si="0"/>
        <v>-0.66666666666666674</v>
      </c>
      <c r="K7" s="293"/>
      <c r="L7" s="15"/>
    </row>
    <row r="8" spans="1:12" ht="12.75">
      <c r="A8" s="15"/>
      <c r="B8" s="288"/>
      <c r="C8" s="274"/>
      <c r="D8" s="289"/>
      <c r="E8" s="290"/>
      <c r="F8" s="290"/>
      <c r="G8" s="290"/>
      <c r="H8" s="291"/>
      <c r="I8" s="294"/>
      <c r="J8" s="72"/>
      <c r="K8" s="293"/>
      <c r="L8" s="15"/>
    </row>
    <row r="9" spans="1:12" ht="12.75">
      <c r="A9" s="15"/>
      <c r="B9" s="288"/>
      <c r="C9" s="274" t="s">
        <v>175</v>
      </c>
      <c r="D9" s="289"/>
      <c r="E9" s="290"/>
      <c r="F9" s="290"/>
      <c r="G9" s="290"/>
      <c r="H9" s="291"/>
      <c r="I9" s="294"/>
      <c r="J9" s="72"/>
      <c r="K9" s="293"/>
      <c r="L9" s="15"/>
    </row>
    <row r="10" spans="1:12" ht="12.75">
      <c r="A10" s="15"/>
      <c r="B10" s="288"/>
      <c r="C10" s="274" t="s">
        <v>301</v>
      </c>
      <c r="D10" s="289">
        <v>445</v>
      </c>
      <c r="E10" s="290">
        <v>483</v>
      </c>
      <c r="F10" s="290">
        <v>462</v>
      </c>
      <c r="G10" s="290">
        <v>467</v>
      </c>
      <c r="H10" s="291">
        <v>445</v>
      </c>
      <c r="I10" s="292"/>
      <c r="J10" s="72">
        <f t="shared" si="0"/>
        <v>0</v>
      </c>
      <c r="K10" s="293"/>
      <c r="L10" s="15"/>
    </row>
    <row r="11" spans="1:12" ht="12.75">
      <c r="A11" s="15"/>
      <c r="B11" s="288"/>
      <c r="C11" s="274" t="s">
        <v>176</v>
      </c>
      <c r="D11" s="289">
        <v>1</v>
      </c>
      <c r="E11" s="290">
        <v>1</v>
      </c>
      <c r="F11" s="290">
        <v>2</v>
      </c>
      <c r="G11" s="290">
        <v>0</v>
      </c>
      <c r="H11" s="291">
        <v>1</v>
      </c>
      <c r="I11" s="292"/>
      <c r="J11" s="72">
        <f t="shared" si="0"/>
        <v>0</v>
      </c>
      <c r="K11" s="293"/>
      <c r="L11" s="15"/>
    </row>
    <row r="12" spans="1:12" ht="12.75">
      <c r="A12" s="15"/>
      <c r="B12" s="288"/>
      <c r="C12" s="274" t="s">
        <v>1</v>
      </c>
      <c r="D12" s="289">
        <v>0</v>
      </c>
      <c r="E12" s="290">
        <v>-1</v>
      </c>
      <c r="F12" s="290">
        <v>0</v>
      </c>
      <c r="G12" s="290">
        <v>-18</v>
      </c>
      <c r="H12" s="291">
        <v>-7</v>
      </c>
      <c r="I12" s="292"/>
      <c r="J12" s="72">
        <f t="shared" si="0"/>
        <v>-1</v>
      </c>
      <c r="K12" s="293"/>
      <c r="L12" s="15"/>
    </row>
    <row r="13" spans="1:12" ht="14.25">
      <c r="A13" s="15"/>
      <c r="B13" s="288"/>
      <c r="C13" s="274" t="s">
        <v>486</v>
      </c>
      <c r="D13" s="289">
        <v>-115</v>
      </c>
      <c r="E13" s="290">
        <v>-35</v>
      </c>
      <c r="F13" s="290">
        <v>-55</v>
      </c>
      <c r="G13" s="290">
        <v>-47</v>
      </c>
      <c r="H13" s="291">
        <v>-54</v>
      </c>
      <c r="I13" s="292"/>
      <c r="J13" s="72" t="str">
        <f t="shared" si="0"/>
        <v>&gt;100%</v>
      </c>
      <c r="K13" s="293"/>
      <c r="L13" s="15"/>
    </row>
    <row r="14" spans="1:12" ht="12.75">
      <c r="A14" s="15"/>
      <c r="B14" s="288"/>
      <c r="C14" s="274"/>
      <c r="D14" s="282"/>
      <c r="E14" s="283"/>
      <c r="F14" s="283"/>
      <c r="G14" s="283"/>
      <c r="H14" s="284"/>
      <c r="I14" s="285"/>
      <c r="J14" s="72"/>
      <c r="K14" s="286"/>
      <c r="L14" s="15"/>
    </row>
    <row r="15" spans="1:12" ht="12.75">
      <c r="A15" s="15"/>
      <c r="B15" s="288"/>
      <c r="C15" s="295" t="s">
        <v>177</v>
      </c>
      <c r="D15" s="289">
        <v>-8</v>
      </c>
      <c r="E15" s="290">
        <v>0</v>
      </c>
      <c r="F15" s="290">
        <v>10</v>
      </c>
      <c r="G15" s="290">
        <v>-4</v>
      </c>
      <c r="H15" s="291">
        <v>7</v>
      </c>
      <c r="I15" s="292"/>
      <c r="J15" s="72" t="str">
        <f t="shared" si="0"/>
        <v>n.m.</v>
      </c>
      <c r="K15" s="293"/>
      <c r="L15" s="15"/>
    </row>
    <row r="16" spans="1:12" ht="12.75">
      <c r="A16" s="15"/>
      <c r="B16" s="288"/>
      <c r="C16" s="295" t="s">
        <v>42</v>
      </c>
      <c r="D16" s="289">
        <v>112</v>
      </c>
      <c r="E16" s="290">
        <v>20</v>
      </c>
      <c r="F16" s="290">
        <v>54</v>
      </c>
      <c r="G16" s="290">
        <v>39</v>
      </c>
      <c r="H16" s="291">
        <v>37</v>
      </c>
      <c r="I16" s="292"/>
      <c r="J16" s="72" t="str">
        <f t="shared" si="0"/>
        <v>&gt;100%</v>
      </c>
      <c r="K16" s="293"/>
      <c r="L16" s="15"/>
    </row>
    <row r="17" spans="1:12" ht="12.75">
      <c r="A17" s="15"/>
      <c r="B17" s="288"/>
      <c r="C17" s="295" t="s">
        <v>178</v>
      </c>
      <c r="D17" s="289">
        <v>-175</v>
      </c>
      <c r="E17" s="290">
        <v>93</v>
      </c>
      <c r="F17" s="290">
        <v>37</v>
      </c>
      <c r="G17" s="290">
        <v>24</v>
      </c>
      <c r="H17" s="291">
        <v>-59</v>
      </c>
      <c r="I17" s="292"/>
      <c r="J17" s="72" t="str">
        <f t="shared" si="0"/>
        <v>&gt;100%</v>
      </c>
      <c r="K17" s="293"/>
      <c r="L17" s="15"/>
    </row>
    <row r="18" spans="1:12" ht="12.75">
      <c r="A18" s="15"/>
      <c r="B18" s="288"/>
      <c r="C18" s="295" t="s">
        <v>43</v>
      </c>
      <c r="D18" s="289">
        <v>9</v>
      </c>
      <c r="E18" s="290">
        <v>3</v>
      </c>
      <c r="F18" s="290">
        <v>-2</v>
      </c>
      <c r="G18" s="290">
        <v>5</v>
      </c>
      <c r="H18" s="291">
        <v>15</v>
      </c>
      <c r="I18" s="292"/>
      <c r="J18" s="72">
        <f t="shared" si="0"/>
        <v>-0.4</v>
      </c>
      <c r="K18" s="293"/>
      <c r="L18" s="15"/>
    </row>
    <row r="19" spans="1:12" ht="12.75">
      <c r="A19" s="15"/>
      <c r="B19" s="288"/>
      <c r="C19" s="295" t="s">
        <v>179</v>
      </c>
      <c r="D19" s="289">
        <v>-42</v>
      </c>
      <c r="E19" s="290">
        <v>125</v>
      </c>
      <c r="F19" s="290">
        <v>-118</v>
      </c>
      <c r="G19" s="290">
        <v>-88</v>
      </c>
      <c r="H19" s="291">
        <v>209</v>
      </c>
      <c r="I19" s="292"/>
      <c r="J19" s="72" t="str">
        <f t="shared" si="0"/>
        <v>n.m.</v>
      </c>
      <c r="K19" s="293"/>
      <c r="L19" s="15"/>
    </row>
    <row r="20" spans="1:12" ht="12.75">
      <c r="A20" s="15"/>
      <c r="B20" s="288"/>
      <c r="C20" s="295" t="s">
        <v>180</v>
      </c>
      <c r="D20" s="289">
        <v>-17</v>
      </c>
      <c r="E20" s="290">
        <v>-46</v>
      </c>
      <c r="F20" s="290">
        <v>-59</v>
      </c>
      <c r="G20" s="290">
        <v>-42</v>
      </c>
      <c r="H20" s="291">
        <v>-42</v>
      </c>
      <c r="I20" s="292"/>
      <c r="J20" s="72">
        <f t="shared" si="0"/>
        <v>-0.59523809523809523</v>
      </c>
      <c r="K20" s="293"/>
      <c r="L20" s="15"/>
    </row>
    <row r="21" spans="1:12" ht="12.75">
      <c r="A21" s="15"/>
      <c r="B21" s="288"/>
      <c r="C21" s="295" t="s">
        <v>310</v>
      </c>
      <c r="D21" s="289">
        <v>-14</v>
      </c>
      <c r="E21" s="290">
        <v>13</v>
      </c>
      <c r="F21" s="290">
        <v>0</v>
      </c>
      <c r="G21" s="290">
        <v>-22</v>
      </c>
      <c r="H21" s="291">
        <v>-47</v>
      </c>
      <c r="I21" s="292"/>
      <c r="J21" s="72">
        <f t="shared" si="0"/>
        <v>-0.7021276595744681</v>
      </c>
      <c r="K21" s="293"/>
      <c r="L21" s="15"/>
    </row>
    <row r="22" spans="1:12" s="287" customFormat="1" ht="14.25">
      <c r="A22" s="15"/>
      <c r="B22" s="280"/>
      <c r="C22" s="281" t="s">
        <v>463</v>
      </c>
      <c r="D22" s="282">
        <f>+D15+D16+D17+D18+D19+D20+D21</f>
        <v>-135</v>
      </c>
      <c r="E22" s="283">
        <f>+E15+E16+E17+E18+E19+E20+E21</f>
        <v>208</v>
      </c>
      <c r="F22" s="283">
        <f>+F15+F16+F17+F18+F19+F20+F21</f>
        <v>-78</v>
      </c>
      <c r="G22" s="283">
        <f>+G15+G16+G17+G18+G19+G20+G21</f>
        <v>-88</v>
      </c>
      <c r="H22" s="284">
        <f>+H15+H16+H17+H18+H19+H20+H21</f>
        <v>120</v>
      </c>
      <c r="I22" s="241"/>
      <c r="J22" s="54" t="str">
        <f t="shared" si="0"/>
        <v>n.m.</v>
      </c>
      <c r="K22" s="286"/>
      <c r="L22" s="15"/>
    </row>
    <row r="23" spans="1:12" ht="12.75">
      <c r="A23" s="15"/>
      <c r="B23" s="288"/>
      <c r="C23" s="295"/>
      <c r="D23" s="289"/>
      <c r="E23" s="290"/>
      <c r="F23" s="290"/>
      <c r="G23" s="290"/>
      <c r="H23" s="291"/>
      <c r="I23" s="292"/>
      <c r="J23" s="54"/>
      <c r="K23" s="286"/>
      <c r="L23" s="15"/>
    </row>
    <row r="24" spans="1:12" ht="12.75">
      <c r="A24" s="15"/>
      <c r="B24" s="288"/>
      <c r="C24" s="295" t="s">
        <v>181</v>
      </c>
      <c r="D24" s="289">
        <v>0</v>
      </c>
      <c r="E24" s="290">
        <v>0</v>
      </c>
      <c r="F24" s="290">
        <v>0</v>
      </c>
      <c r="G24" s="290">
        <v>1</v>
      </c>
      <c r="H24" s="291">
        <v>0</v>
      </c>
      <c r="I24" s="292"/>
      <c r="J24" s="72" t="str">
        <f t="shared" si="0"/>
        <v>n.m.</v>
      </c>
      <c r="K24" s="293"/>
      <c r="L24" s="15"/>
    </row>
    <row r="25" spans="1:12" ht="12.75">
      <c r="A25" s="15"/>
      <c r="B25" s="288"/>
      <c r="C25" s="295" t="s">
        <v>182</v>
      </c>
      <c r="D25" s="289">
        <v>2</v>
      </c>
      <c r="E25" s="290">
        <v>-35</v>
      </c>
      <c r="F25" s="290">
        <v>-82</v>
      </c>
      <c r="G25" s="290">
        <v>-77</v>
      </c>
      <c r="H25" s="291">
        <v>-59</v>
      </c>
      <c r="I25" s="292"/>
      <c r="J25" s="72" t="str">
        <f t="shared" si="0"/>
        <v>n.m.</v>
      </c>
      <c r="K25" s="293"/>
      <c r="L25" s="15"/>
    </row>
    <row r="26" spans="1:12" ht="12.75">
      <c r="A26" s="15"/>
      <c r="B26" s="288"/>
      <c r="C26" s="295" t="s">
        <v>627</v>
      </c>
      <c r="D26" s="289">
        <v>-332</v>
      </c>
      <c r="E26" s="290">
        <v>-70</v>
      </c>
      <c r="F26" s="290">
        <v>-168</v>
      </c>
      <c r="G26" s="290">
        <v>-119</v>
      </c>
      <c r="H26" s="291">
        <v>-297</v>
      </c>
      <c r="I26" s="292"/>
      <c r="J26" s="72">
        <f t="shared" si="0"/>
        <v>0.11784511784511786</v>
      </c>
      <c r="K26" s="293"/>
      <c r="L26" s="15"/>
    </row>
    <row r="27" spans="1:12" s="287" customFormat="1" ht="12.75">
      <c r="A27" s="15"/>
      <c r="B27" s="280"/>
      <c r="C27" s="281" t="s">
        <v>436</v>
      </c>
      <c r="D27" s="282">
        <f>+D24+D25+D26+D22+D5+D6+D7+D10+D11+D12+D13</f>
        <v>45</v>
      </c>
      <c r="E27" s="283">
        <f>+E24+E25+E26+E22+E5+E6+E7+E10+E11+E12+E13</f>
        <v>649</v>
      </c>
      <c r="F27" s="283">
        <f>+F24+F25+F26+F22+F5+F6+F7+F10+F11+F12+F13</f>
        <v>362</v>
      </c>
      <c r="G27" s="283">
        <f>+G24+G25+G26+G22+G5+G6+G7+G10+G11+G12+G13</f>
        <v>411</v>
      </c>
      <c r="H27" s="284">
        <f>+H24+H25+H26+H22+H5+H6+H7+H10+H11+H12+H13</f>
        <v>504</v>
      </c>
      <c r="I27" s="241"/>
      <c r="J27" s="54">
        <f t="shared" si="0"/>
        <v>-0.9107142857142857</v>
      </c>
      <c r="K27" s="286"/>
      <c r="L27" s="15"/>
    </row>
    <row r="28" spans="1:12" s="287" customFormat="1" ht="12.75">
      <c r="A28" s="15"/>
      <c r="B28" s="280"/>
      <c r="C28" s="296" t="s">
        <v>423</v>
      </c>
      <c r="D28" s="297">
        <v>-51</v>
      </c>
      <c r="E28" s="298">
        <v>383</v>
      </c>
      <c r="F28" s="298">
        <v>247</v>
      </c>
      <c r="G28" s="298">
        <v>220</v>
      </c>
      <c r="H28" s="299">
        <v>77</v>
      </c>
      <c r="I28" s="300"/>
      <c r="J28" s="112" t="str">
        <f t="shared" si="0"/>
        <v>n.m.</v>
      </c>
      <c r="K28" s="301"/>
      <c r="L28" s="15"/>
    </row>
    <row r="29" spans="1:12" ht="12.75">
      <c r="A29" s="15"/>
      <c r="B29" s="288"/>
      <c r="C29" s="295"/>
      <c r="D29" s="289"/>
      <c r="E29" s="290"/>
      <c r="F29" s="290"/>
      <c r="G29" s="290"/>
      <c r="H29" s="291"/>
      <c r="I29" s="292"/>
      <c r="J29" s="54"/>
      <c r="K29" s="286"/>
      <c r="L29" s="15"/>
    </row>
    <row r="30" spans="1:12" ht="12.75">
      <c r="A30" s="15"/>
      <c r="B30" s="288"/>
      <c r="C30" s="295" t="s">
        <v>183</v>
      </c>
      <c r="D30" s="289">
        <v>-1</v>
      </c>
      <c r="E30" s="290">
        <v>2</v>
      </c>
      <c r="F30" s="290">
        <v>-1</v>
      </c>
      <c r="G30" s="290">
        <v>-5</v>
      </c>
      <c r="H30" s="291">
        <v>-1</v>
      </c>
      <c r="I30" s="292"/>
      <c r="J30" s="72">
        <f t="shared" si="0"/>
        <v>0</v>
      </c>
      <c r="K30" s="293"/>
      <c r="L30" s="15"/>
    </row>
    <row r="31" spans="1:12" ht="12.75">
      <c r="A31" s="15"/>
      <c r="B31" s="288"/>
      <c r="C31" s="295" t="s">
        <v>184</v>
      </c>
      <c r="D31" s="289">
        <v>-5</v>
      </c>
      <c r="E31" s="290">
        <v>1</v>
      </c>
      <c r="F31" s="290">
        <v>-5</v>
      </c>
      <c r="G31" s="290">
        <v>56</v>
      </c>
      <c r="H31" s="291">
        <v>-3</v>
      </c>
      <c r="I31" s="292"/>
      <c r="J31" s="72">
        <f t="shared" si="0"/>
        <v>0.66666666666666674</v>
      </c>
      <c r="K31" s="293"/>
      <c r="L31" s="15"/>
    </row>
    <row r="32" spans="1:12" ht="12.75">
      <c r="A32" s="15"/>
      <c r="B32" s="288"/>
      <c r="C32" s="295" t="s">
        <v>300</v>
      </c>
      <c r="D32" s="289">
        <v>-3</v>
      </c>
      <c r="E32" s="290">
        <v>-130</v>
      </c>
      <c r="F32" s="290">
        <v>-12</v>
      </c>
      <c r="G32" s="290">
        <v>-6</v>
      </c>
      <c r="H32" s="291">
        <v>-1352</v>
      </c>
      <c r="I32" s="292"/>
      <c r="J32" s="72">
        <f t="shared" si="0"/>
        <v>-0.99778106508875741</v>
      </c>
      <c r="K32" s="293"/>
      <c r="L32" s="15"/>
    </row>
    <row r="33" spans="1:12" ht="12.75">
      <c r="A33" s="15"/>
      <c r="B33" s="288"/>
      <c r="C33" s="295" t="s">
        <v>185</v>
      </c>
      <c r="D33" s="289">
        <v>0</v>
      </c>
      <c r="E33" s="290">
        <v>0</v>
      </c>
      <c r="F33" s="290">
        <v>0</v>
      </c>
      <c r="G33" s="290">
        <v>0</v>
      </c>
      <c r="H33" s="291">
        <v>0</v>
      </c>
      <c r="I33" s="292"/>
      <c r="J33" s="72" t="str">
        <f t="shared" si="0"/>
        <v>n.m.</v>
      </c>
      <c r="K33" s="293"/>
      <c r="L33" s="15"/>
    </row>
    <row r="34" spans="1:12" ht="12.75">
      <c r="A34" s="15"/>
      <c r="B34" s="288"/>
      <c r="C34" s="295" t="s">
        <v>186</v>
      </c>
      <c r="D34" s="289">
        <v>-337</v>
      </c>
      <c r="E34" s="290">
        <v>-411</v>
      </c>
      <c r="F34" s="290">
        <v>-357</v>
      </c>
      <c r="G34" s="290">
        <v>-415</v>
      </c>
      <c r="H34" s="291">
        <v>-433</v>
      </c>
      <c r="I34" s="292"/>
      <c r="J34" s="72">
        <f t="shared" si="0"/>
        <v>-0.22170900692840645</v>
      </c>
      <c r="K34" s="293"/>
      <c r="L34" s="15"/>
    </row>
    <row r="35" spans="1:12" ht="12.75">
      <c r="A35" s="15"/>
      <c r="B35" s="288"/>
      <c r="C35" s="295" t="s">
        <v>187</v>
      </c>
      <c r="D35" s="289">
        <v>2</v>
      </c>
      <c r="E35" s="290">
        <v>4</v>
      </c>
      <c r="F35" s="290">
        <v>1</v>
      </c>
      <c r="G35" s="290">
        <v>0</v>
      </c>
      <c r="H35" s="291">
        <v>8</v>
      </c>
      <c r="I35" s="292"/>
      <c r="J35" s="72">
        <f t="shared" si="0"/>
        <v>-0.75</v>
      </c>
      <c r="K35" s="293"/>
      <c r="L35" s="15"/>
    </row>
    <row r="36" spans="1:12" ht="12.75">
      <c r="A36" s="15"/>
      <c r="B36" s="288"/>
      <c r="C36" s="295" t="s">
        <v>44</v>
      </c>
      <c r="D36" s="289">
        <v>0</v>
      </c>
      <c r="E36" s="290">
        <v>1</v>
      </c>
      <c r="F36" s="290">
        <v>0</v>
      </c>
      <c r="G36" s="290">
        <v>0</v>
      </c>
      <c r="H36" s="291">
        <v>2</v>
      </c>
      <c r="I36" s="292"/>
      <c r="J36" s="72">
        <f t="shared" si="0"/>
        <v>-1</v>
      </c>
      <c r="K36" s="293"/>
      <c r="L36" s="15"/>
    </row>
    <row r="37" spans="1:12" ht="12.75">
      <c r="A37" s="15"/>
      <c r="B37" s="288"/>
      <c r="C37" s="295" t="s">
        <v>188</v>
      </c>
      <c r="D37" s="289">
        <v>-98</v>
      </c>
      <c r="E37" s="290">
        <v>-241</v>
      </c>
      <c r="F37" s="290">
        <v>-10</v>
      </c>
      <c r="G37" s="290">
        <v>-12</v>
      </c>
      <c r="H37" s="291">
        <v>-9</v>
      </c>
      <c r="I37" s="292"/>
      <c r="J37" s="72" t="str">
        <f t="shared" si="0"/>
        <v>&gt;100%</v>
      </c>
      <c r="K37" s="293"/>
      <c r="L37" s="15"/>
    </row>
    <row r="38" spans="1:12" s="287" customFormat="1" ht="12.75">
      <c r="A38" s="15"/>
      <c r="B38" s="280"/>
      <c r="C38" s="281" t="s">
        <v>421</v>
      </c>
      <c r="D38" s="282">
        <f>+D30+D31+D32+D33+D34+D35+D36+D37</f>
        <v>-442</v>
      </c>
      <c r="E38" s="283">
        <f>+E30+E31+E32+E33+E34+E35+E36+E37</f>
        <v>-774</v>
      </c>
      <c r="F38" s="283">
        <f>+F30+F31+F32+F33+F34+F35+F36+F37</f>
        <v>-384</v>
      </c>
      <c r="G38" s="283">
        <f>+G30+G31+G32+G33+G34+G35+G36+G37</f>
        <v>-382</v>
      </c>
      <c r="H38" s="284">
        <f>+H30+H31+H32+H33+H34+H35+H36+H37</f>
        <v>-1788</v>
      </c>
      <c r="I38" s="241"/>
      <c r="J38" s="54">
        <f t="shared" si="0"/>
        <v>-0.75279642058165552</v>
      </c>
      <c r="K38" s="286"/>
      <c r="L38" s="15"/>
    </row>
    <row r="39" spans="1:12" s="287" customFormat="1" ht="12.75">
      <c r="A39" s="15"/>
      <c r="B39" s="280"/>
      <c r="C39" s="296" t="s">
        <v>424</v>
      </c>
      <c r="D39" s="297">
        <v>-84</v>
      </c>
      <c r="E39" s="298">
        <v>-273</v>
      </c>
      <c r="F39" s="298">
        <v>-126</v>
      </c>
      <c r="G39" s="298">
        <v>-141</v>
      </c>
      <c r="H39" s="299">
        <v>-120</v>
      </c>
      <c r="I39" s="300"/>
      <c r="J39" s="112">
        <f t="shared" si="0"/>
        <v>-0.30000000000000004</v>
      </c>
      <c r="K39" s="286"/>
      <c r="L39" s="15"/>
    </row>
    <row r="40" spans="1:12" ht="12.75">
      <c r="A40" s="15"/>
      <c r="B40" s="288"/>
      <c r="C40" s="295"/>
      <c r="D40" s="289"/>
      <c r="E40" s="290"/>
      <c r="F40" s="290"/>
      <c r="G40" s="290"/>
      <c r="H40" s="291"/>
      <c r="I40" s="292"/>
      <c r="J40" s="54"/>
      <c r="K40" s="286"/>
      <c r="L40" s="15"/>
    </row>
    <row r="41" spans="1:12" ht="12.75">
      <c r="A41" s="15"/>
      <c r="B41" s="288"/>
      <c r="C41" s="295" t="s">
        <v>324</v>
      </c>
      <c r="D41" s="289">
        <v>0</v>
      </c>
      <c r="E41" s="290">
        <v>0</v>
      </c>
      <c r="F41" s="290">
        <v>0</v>
      </c>
      <c r="G41" s="290">
        <v>0</v>
      </c>
      <c r="H41" s="291">
        <v>0</v>
      </c>
      <c r="I41" s="292"/>
      <c r="J41" s="72" t="str">
        <f t="shared" si="0"/>
        <v>n.m.</v>
      </c>
      <c r="K41" s="293"/>
      <c r="L41" s="15"/>
    </row>
    <row r="42" spans="1:12" ht="12.75">
      <c r="A42" s="15"/>
      <c r="B42" s="288"/>
      <c r="C42" s="295" t="s">
        <v>189</v>
      </c>
      <c r="D42" s="289">
        <v>0</v>
      </c>
      <c r="E42" s="290">
        <v>0</v>
      </c>
      <c r="F42" s="290">
        <v>0</v>
      </c>
      <c r="G42" s="290">
        <v>0</v>
      </c>
      <c r="H42" s="291">
        <v>0</v>
      </c>
      <c r="I42" s="292"/>
      <c r="J42" s="72" t="str">
        <f t="shared" si="0"/>
        <v>n.m.</v>
      </c>
      <c r="K42" s="293"/>
      <c r="L42" s="15"/>
    </row>
    <row r="43" spans="1:12" ht="12.75">
      <c r="A43" s="15"/>
      <c r="B43" s="288"/>
      <c r="C43" s="295" t="s">
        <v>45</v>
      </c>
      <c r="D43" s="289">
        <v>0</v>
      </c>
      <c r="E43" s="290">
        <v>0</v>
      </c>
      <c r="F43" s="290">
        <v>-2</v>
      </c>
      <c r="G43" s="290">
        <v>0</v>
      </c>
      <c r="H43" s="291">
        <v>-4</v>
      </c>
      <c r="I43" s="292"/>
      <c r="J43" s="72">
        <f t="shared" si="0"/>
        <v>-1</v>
      </c>
      <c r="K43" s="293"/>
      <c r="L43" s="15"/>
    </row>
    <row r="44" spans="1:12" ht="12.75">
      <c r="A44" s="15"/>
      <c r="B44" s="288"/>
      <c r="C44" s="185" t="s">
        <v>495</v>
      </c>
      <c r="D44" s="289">
        <v>0</v>
      </c>
      <c r="E44" s="290">
        <v>0</v>
      </c>
      <c r="F44" s="290">
        <v>-34</v>
      </c>
      <c r="G44" s="290">
        <v>0</v>
      </c>
      <c r="H44" s="291">
        <v>0</v>
      </c>
      <c r="I44" s="292"/>
      <c r="J44" s="72" t="str">
        <f t="shared" si="0"/>
        <v>n.m.</v>
      </c>
      <c r="K44" s="293"/>
      <c r="L44" s="15"/>
    </row>
    <row r="45" spans="1:12" ht="12.75">
      <c r="A45" s="15"/>
      <c r="B45" s="288"/>
      <c r="C45" s="295" t="s">
        <v>190</v>
      </c>
      <c r="D45" s="289">
        <v>0</v>
      </c>
      <c r="E45" s="290">
        <v>0</v>
      </c>
      <c r="F45" s="290">
        <v>0</v>
      </c>
      <c r="G45" s="290">
        <v>0</v>
      </c>
      <c r="H45" s="291">
        <v>0</v>
      </c>
      <c r="I45" s="292"/>
      <c r="J45" s="72" t="str">
        <f t="shared" si="0"/>
        <v>n.m.</v>
      </c>
      <c r="K45" s="293"/>
      <c r="L45" s="15"/>
    </row>
    <row r="46" spans="1:12" ht="12.75">
      <c r="A46" s="15"/>
      <c r="B46" s="288"/>
      <c r="C46" s="295" t="s">
        <v>375</v>
      </c>
      <c r="D46" s="289">
        <v>0</v>
      </c>
      <c r="E46" s="290">
        <v>0</v>
      </c>
      <c r="F46" s="290">
        <v>0</v>
      </c>
      <c r="G46" s="290">
        <v>-2</v>
      </c>
      <c r="H46" s="291">
        <v>1087</v>
      </c>
      <c r="I46" s="292"/>
      <c r="J46" s="72">
        <f t="shared" si="0"/>
        <v>-1</v>
      </c>
      <c r="K46" s="293"/>
      <c r="L46" s="15"/>
    </row>
    <row r="47" spans="1:12" ht="12.75">
      <c r="A47" s="15"/>
      <c r="B47" s="288"/>
      <c r="C47" s="295" t="s">
        <v>349</v>
      </c>
      <c r="D47" s="289">
        <v>0</v>
      </c>
      <c r="E47" s="290">
        <v>0</v>
      </c>
      <c r="F47" s="290">
        <v>0</v>
      </c>
      <c r="G47" s="290">
        <v>0</v>
      </c>
      <c r="H47" s="291">
        <v>915</v>
      </c>
      <c r="I47" s="292"/>
      <c r="J47" s="72">
        <f t="shared" si="0"/>
        <v>-1</v>
      </c>
      <c r="K47" s="293"/>
      <c r="L47" s="15"/>
    </row>
    <row r="48" spans="1:12" ht="12.75">
      <c r="A48" s="15"/>
      <c r="B48" s="288"/>
      <c r="C48" s="295" t="s">
        <v>489</v>
      </c>
      <c r="D48" s="289">
        <v>-255</v>
      </c>
      <c r="E48" s="290">
        <v>0</v>
      </c>
      <c r="F48" s="290">
        <v>256</v>
      </c>
      <c r="G48" s="290">
        <v>0</v>
      </c>
      <c r="H48" s="291">
        <v>0</v>
      </c>
      <c r="I48" s="292"/>
      <c r="J48" s="72" t="str">
        <f t="shared" si="0"/>
        <v>n.m.</v>
      </c>
      <c r="K48" s="293"/>
      <c r="L48" s="15"/>
    </row>
    <row r="49" spans="1:12" ht="12.75">
      <c r="A49" s="15"/>
      <c r="B49" s="288"/>
      <c r="C49" s="295" t="s">
        <v>191</v>
      </c>
      <c r="D49" s="289">
        <v>-754</v>
      </c>
      <c r="E49" s="290">
        <v>-36</v>
      </c>
      <c r="F49" s="290">
        <v>-553</v>
      </c>
      <c r="G49" s="290">
        <v>-7</v>
      </c>
      <c r="H49" s="291">
        <v>-546</v>
      </c>
      <c r="I49" s="292"/>
      <c r="J49" s="72">
        <f t="shared" si="0"/>
        <v>0.38095238095238093</v>
      </c>
      <c r="K49" s="293"/>
      <c r="L49" s="15"/>
    </row>
    <row r="50" spans="1:12" ht="12.75">
      <c r="A50" s="15"/>
      <c r="B50" s="288"/>
      <c r="C50" s="295" t="s">
        <v>395</v>
      </c>
      <c r="D50" s="289">
        <v>1</v>
      </c>
      <c r="E50" s="290">
        <v>-1</v>
      </c>
      <c r="F50" s="290">
        <v>-8</v>
      </c>
      <c r="G50" s="290">
        <v>2948</v>
      </c>
      <c r="H50" s="291">
        <v>0</v>
      </c>
      <c r="I50" s="292"/>
      <c r="J50" s="72" t="str">
        <f t="shared" si="0"/>
        <v>n.m.</v>
      </c>
      <c r="K50" s="293"/>
      <c r="L50" s="15"/>
    </row>
    <row r="51" spans="1:12" ht="12.75">
      <c r="A51" s="15"/>
      <c r="B51" s="288"/>
      <c r="C51" s="295" t="s">
        <v>192</v>
      </c>
      <c r="D51" s="289">
        <v>-2</v>
      </c>
      <c r="E51" s="290">
        <v>-7</v>
      </c>
      <c r="F51" s="290">
        <v>0</v>
      </c>
      <c r="G51" s="290">
        <v>2</v>
      </c>
      <c r="H51" s="291">
        <v>-28</v>
      </c>
      <c r="I51" s="292"/>
      <c r="J51" s="72">
        <f t="shared" si="0"/>
        <v>-0.9285714285714286</v>
      </c>
      <c r="K51" s="293"/>
      <c r="L51" s="15"/>
    </row>
    <row r="52" spans="1:12" s="287" customFormat="1" ht="12.75">
      <c r="A52" s="15"/>
      <c r="B52" s="280"/>
      <c r="C52" s="281" t="s">
        <v>422</v>
      </c>
      <c r="D52" s="282">
        <f t="shared" ref="D52" si="1">+D41+D42+D43+D45+D46+D47+D49+D50+D51+D44+D48</f>
        <v>-1010</v>
      </c>
      <c r="E52" s="283">
        <f>+E41+E42+E43+E45+E46+E47+E49+E50+E51+E44+E48</f>
        <v>-44</v>
      </c>
      <c r="F52" s="283">
        <f>+F41+F42+F43+F45+F46+F47+F49+F50+F51+F44+F48</f>
        <v>-341</v>
      </c>
      <c r="G52" s="283">
        <f t="shared" ref="G52:H52" si="2">+G41+G42+G43+G45+G46+G47+G49+G50+G51+G44+G48</f>
        <v>2941</v>
      </c>
      <c r="H52" s="284">
        <f t="shared" si="2"/>
        <v>1424</v>
      </c>
      <c r="I52" s="241"/>
      <c r="J52" s="54" t="str">
        <f t="shared" si="0"/>
        <v>n.m.</v>
      </c>
      <c r="K52" s="286"/>
      <c r="L52" s="15"/>
    </row>
    <row r="53" spans="1:12" s="287" customFormat="1" ht="12.75">
      <c r="A53" s="15"/>
      <c r="B53" s="280"/>
      <c r="C53" s="296" t="s">
        <v>425</v>
      </c>
      <c r="D53" s="297">
        <v>-74</v>
      </c>
      <c r="E53" s="298">
        <v>-63</v>
      </c>
      <c r="F53" s="298">
        <v>-50</v>
      </c>
      <c r="G53" s="298">
        <v>-33</v>
      </c>
      <c r="H53" s="299">
        <v>-26</v>
      </c>
      <c r="I53" s="300"/>
      <c r="J53" s="112" t="str">
        <f t="shared" si="0"/>
        <v>&gt;100%</v>
      </c>
      <c r="K53" s="286"/>
      <c r="L53" s="15"/>
    </row>
    <row r="54" spans="1:12" s="287" customFormat="1" ht="12.75">
      <c r="A54" s="15"/>
      <c r="B54" s="280"/>
      <c r="C54" s="302"/>
      <c r="D54" s="303"/>
      <c r="E54" s="304"/>
      <c r="F54" s="304"/>
      <c r="G54" s="304"/>
      <c r="H54" s="305"/>
      <c r="I54" s="285"/>
      <c r="J54" s="54"/>
      <c r="K54" s="286"/>
      <c r="L54" s="15"/>
    </row>
    <row r="55" spans="1:12" s="311" customFormat="1" ht="12.75">
      <c r="A55" s="15"/>
      <c r="B55" s="306"/>
      <c r="C55" s="269" t="s">
        <v>490</v>
      </c>
      <c r="D55" s="307">
        <f t="shared" ref="D55:D56" si="3">+D27+D38+D52</f>
        <v>-1407</v>
      </c>
      <c r="E55" s="308">
        <f t="shared" ref="E55:H55" si="4">+E27+E38+E52</f>
        <v>-169</v>
      </c>
      <c r="F55" s="308">
        <f t="shared" si="4"/>
        <v>-363</v>
      </c>
      <c r="G55" s="308">
        <f t="shared" si="4"/>
        <v>2970</v>
      </c>
      <c r="H55" s="309">
        <f t="shared" si="4"/>
        <v>140</v>
      </c>
      <c r="I55" s="310"/>
      <c r="J55" s="112" t="str">
        <f t="shared" si="0"/>
        <v>n.m.</v>
      </c>
      <c r="K55" s="301"/>
      <c r="L55" s="15"/>
    </row>
    <row r="56" spans="1:12" s="311" customFormat="1" ht="12.75">
      <c r="A56" s="15"/>
      <c r="B56" s="306"/>
      <c r="C56" s="269" t="s">
        <v>491</v>
      </c>
      <c r="D56" s="307">
        <f t="shared" si="3"/>
        <v>-209</v>
      </c>
      <c r="E56" s="308">
        <f t="shared" ref="E56:F56" si="5">+E28+E39+E53</f>
        <v>47</v>
      </c>
      <c r="F56" s="308">
        <f t="shared" si="5"/>
        <v>71</v>
      </c>
      <c r="G56" s="308">
        <f>+G28+G39+G53</f>
        <v>46</v>
      </c>
      <c r="H56" s="309">
        <f t="shared" ref="H56" si="6">+H28+H39+H53</f>
        <v>-69</v>
      </c>
      <c r="I56" s="310"/>
      <c r="J56" s="112" t="str">
        <f t="shared" si="0"/>
        <v>&gt;100%</v>
      </c>
      <c r="K56" s="301"/>
      <c r="L56" s="15"/>
    </row>
    <row r="57" spans="1:12" s="287" customFormat="1" ht="12.75">
      <c r="A57" s="15"/>
      <c r="B57" s="280"/>
      <c r="C57" s="281" t="s">
        <v>492</v>
      </c>
      <c r="D57" s="282">
        <f>+D53+D39+D28+D52+D38+D27</f>
        <v>-1616</v>
      </c>
      <c r="E57" s="283">
        <f>+E53+E39+E28+E52+E38+E27</f>
        <v>-122</v>
      </c>
      <c r="F57" s="283">
        <f>+F53+F39+F28+F52+F38+F27</f>
        <v>-292</v>
      </c>
      <c r="G57" s="283">
        <f>+G53+G39+G28+G52+G38+G27</f>
        <v>3016</v>
      </c>
      <c r="H57" s="284">
        <f>+H53+H39+H28+H52+H38+H27</f>
        <v>71</v>
      </c>
      <c r="I57" s="241"/>
      <c r="J57" s="54" t="str">
        <f t="shared" si="0"/>
        <v>n.m.</v>
      </c>
      <c r="K57" s="286"/>
      <c r="L57" s="15"/>
    </row>
    <row r="58" spans="1:12" s="287" customFormat="1" ht="12.75">
      <c r="A58" s="15"/>
      <c r="B58" s="280"/>
      <c r="C58" s="281"/>
      <c r="D58" s="303"/>
      <c r="E58" s="304"/>
      <c r="F58" s="304"/>
      <c r="G58" s="304"/>
      <c r="H58" s="305"/>
      <c r="I58" s="285"/>
      <c r="J58" s="54"/>
      <c r="K58" s="286"/>
      <c r="L58" s="15"/>
    </row>
    <row r="59" spans="1:12" s="287" customFormat="1" ht="12.75">
      <c r="A59" s="15"/>
      <c r="B59" s="280"/>
      <c r="C59" s="281" t="s">
        <v>308</v>
      </c>
      <c r="D59" s="282">
        <f>+E62</f>
        <v>3620</v>
      </c>
      <c r="E59" s="283">
        <f>+F62</f>
        <v>3742</v>
      </c>
      <c r="F59" s="283">
        <f>+G62</f>
        <v>4034</v>
      </c>
      <c r="G59" s="283">
        <v>1018</v>
      </c>
      <c r="H59" s="284">
        <v>947</v>
      </c>
      <c r="I59" s="241"/>
      <c r="J59" s="54" t="str">
        <f t="shared" si="0"/>
        <v>&gt;100%</v>
      </c>
      <c r="K59" s="286"/>
      <c r="L59" s="15"/>
    </row>
    <row r="60" spans="1:12" ht="12.75">
      <c r="A60" s="15"/>
      <c r="B60" s="288"/>
      <c r="C60" s="295" t="s">
        <v>193</v>
      </c>
      <c r="D60" s="289">
        <f>+D57</f>
        <v>-1616</v>
      </c>
      <c r="E60" s="290">
        <f>+E57</f>
        <v>-122</v>
      </c>
      <c r="F60" s="290">
        <f>+F57</f>
        <v>-292</v>
      </c>
      <c r="G60" s="290">
        <v>3016</v>
      </c>
      <c r="H60" s="291">
        <v>71</v>
      </c>
      <c r="I60" s="292"/>
      <c r="J60" s="72" t="str">
        <f t="shared" si="0"/>
        <v>n.m.</v>
      </c>
      <c r="K60" s="293"/>
      <c r="L60" s="15"/>
    </row>
    <row r="61" spans="1:12" ht="12.75">
      <c r="A61" s="15"/>
      <c r="B61" s="288"/>
      <c r="C61" s="295" t="s">
        <v>194</v>
      </c>
      <c r="D61" s="289">
        <v>0</v>
      </c>
      <c r="E61" s="290">
        <v>0</v>
      </c>
      <c r="F61" s="290">
        <v>0</v>
      </c>
      <c r="G61" s="290">
        <v>0</v>
      </c>
      <c r="H61" s="291">
        <v>0</v>
      </c>
      <c r="I61" s="292"/>
      <c r="J61" s="72" t="str">
        <f t="shared" si="0"/>
        <v>n.m.</v>
      </c>
      <c r="K61" s="293"/>
      <c r="L61" s="15"/>
    </row>
    <row r="62" spans="1:12" s="287" customFormat="1" ht="12.75">
      <c r="A62" s="15"/>
      <c r="B62" s="280"/>
      <c r="C62" s="281" t="s">
        <v>309</v>
      </c>
      <c r="D62" s="282">
        <f>+D59+D60+D61</f>
        <v>2004</v>
      </c>
      <c r="E62" s="283">
        <f>+E59+E60</f>
        <v>3620</v>
      </c>
      <c r="F62" s="283">
        <f>+F59+F60</f>
        <v>3742</v>
      </c>
      <c r="G62" s="283">
        <f>+G59+G60+G61</f>
        <v>4034</v>
      </c>
      <c r="H62" s="284">
        <f>+H59+H60+H61</f>
        <v>1018</v>
      </c>
      <c r="I62" s="241"/>
      <c r="J62" s="54">
        <f t="shared" si="0"/>
        <v>0.96856581532416497</v>
      </c>
      <c r="K62" s="286"/>
      <c r="L62" s="15"/>
    </row>
    <row r="63" spans="1:12" ht="12.75">
      <c r="A63" s="15"/>
      <c r="B63" s="288"/>
      <c r="C63" s="295" t="s">
        <v>195</v>
      </c>
      <c r="D63" s="289">
        <v>141</v>
      </c>
      <c r="E63" s="290">
        <v>326</v>
      </c>
      <c r="F63" s="290">
        <v>391</v>
      </c>
      <c r="G63" s="290">
        <v>311</v>
      </c>
      <c r="H63" s="291">
        <v>199</v>
      </c>
      <c r="I63" s="292"/>
      <c r="J63" s="72">
        <f t="shared" si="0"/>
        <v>-0.29145728643216084</v>
      </c>
      <c r="K63" s="293"/>
      <c r="L63" s="15"/>
    </row>
    <row r="64" spans="1:12" ht="12.75">
      <c r="A64" s="15"/>
      <c r="B64" s="288"/>
      <c r="C64" s="295" t="s">
        <v>214</v>
      </c>
      <c r="D64" s="289">
        <v>0</v>
      </c>
      <c r="E64" s="290">
        <v>0</v>
      </c>
      <c r="F64" s="290">
        <v>0</v>
      </c>
      <c r="G64" s="290">
        <v>0</v>
      </c>
      <c r="H64" s="291">
        <v>-4</v>
      </c>
      <c r="I64" s="292"/>
      <c r="J64" s="72">
        <f t="shared" si="0"/>
        <v>-1</v>
      </c>
      <c r="K64" s="293"/>
      <c r="L64" s="15"/>
    </row>
    <row r="65" spans="1:12" s="287" customFormat="1" ht="12.75">
      <c r="A65" s="15"/>
      <c r="B65" s="280"/>
      <c r="C65" s="281" t="s">
        <v>196</v>
      </c>
      <c r="D65" s="282">
        <f>+D62+D63+D64</f>
        <v>2145</v>
      </c>
      <c r="E65" s="283">
        <f>+E62+E63</f>
        <v>3946</v>
      </c>
      <c r="F65" s="283">
        <f>+F62+F63</f>
        <v>4133</v>
      </c>
      <c r="G65" s="283">
        <f>+G62+G63+G64</f>
        <v>4345</v>
      </c>
      <c r="H65" s="284">
        <f>+H62+H63+H64</f>
        <v>1213</v>
      </c>
      <c r="I65" s="241"/>
      <c r="J65" s="54">
        <f t="shared" si="0"/>
        <v>0.76834295136026376</v>
      </c>
      <c r="K65" s="286"/>
      <c r="L65" s="15"/>
    </row>
    <row r="66" spans="1:12" ht="12.75">
      <c r="A66" s="15"/>
      <c r="B66" s="288"/>
      <c r="C66" s="281"/>
      <c r="D66" s="312"/>
      <c r="E66" s="313"/>
      <c r="F66" s="313"/>
      <c r="G66" s="313"/>
      <c r="H66" s="314"/>
      <c r="I66" s="285"/>
      <c r="J66" s="54"/>
      <c r="K66" s="286"/>
      <c r="L66" s="15"/>
    </row>
    <row r="67" spans="1:12" ht="12.75">
      <c r="A67" s="15"/>
      <c r="B67" s="288"/>
      <c r="C67" s="315" t="s">
        <v>437</v>
      </c>
      <c r="D67" s="289">
        <f>+D27</f>
        <v>45</v>
      </c>
      <c r="E67" s="290">
        <f>+E27</f>
        <v>649</v>
      </c>
      <c r="F67" s="290">
        <f>+F27</f>
        <v>362</v>
      </c>
      <c r="G67" s="290">
        <f>+G27</f>
        <v>411</v>
      </c>
      <c r="H67" s="291">
        <f>+H27</f>
        <v>504</v>
      </c>
      <c r="I67" s="292"/>
      <c r="J67" s="72">
        <f t="shared" si="0"/>
        <v>-0.9107142857142857</v>
      </c>
      <c r="K67" s="293"/>
      <c r="L67" s="15"/>
    </row>
    <row r="68" spans="1:12" ht="14.25">
      <c r="A68" s="15"/>
      <c r="B68" s="288"/>
      <c r="C68" s="315" t="s">
        <v>464</v>
      </c>
      <c r="D68" s="289">
        <v>-337</v>
      </c>
      <c r="E68" s="290">
        <v>-411</v>
      </c>
      <c r="F68" s="290">
        <v>-357</v>
      </c>
      <c r="G68" s="290">
        <v>-415</v>
      </c>
      <c r="H68" s="291">
        <v>-433</v>
      </c>
      <c r="I68" s="292"/>
      <c r="J68" s="72">
        <f t="shared" si="0"/>
        <v>-0.22170900692840645</v>
      </c>
      <c r="K68" s="293"/>
      <c r="L68" s="15"/>
    </row>
    <row r="69" spans="1:12" ht="12.75">
      <c r="A69" s="15"/>
      <c r="B69" s="288"/>
      <c r="C69" s="315" t="s">
        <v>453</v>
      </c>
      <c r="D69" s="289">
        <v>0</v>
      </c>
      <c r="E69" s="290">
        <v>1</v>
      </c>
      <c r="F69" s="290">
        <v>0</v>
      </c>
      <c r="G69" s="290">
        <v>0</v>
      </c>
      <c r="H69" s="291">
        <v>2</v>
      </c>
      <c r="I69" s="292"/>
      <c r="J69" s="72">
        <f t="shared" ref="J69:J77" si="7">+IFERROR(IF(D69*H69&lt;0,"n.m.",IF(D69/H69-1&gt;100%,"&gt;100%",D69/H69-1)),"n.m.")</f>
        <v>-1</v>
      </c>
      <c r="K69" s="293"/>
      <c r="L69" s="15"/>
    </row>
    <row r="70" spans="1:12" ht="12.75">
      <c r="A70" s="15"/>
      <c r="B70" s="288"/>
      <c r="C70" s="315" t="s">
        <v>12</v>
      </c>
      <c r="D70" s="289">
        <v>0</v>
      </c>
      <c r="E70" s="290">
        <v>25</v>
      </c>
      <c r="F70" s="290">
        <v>58</v>
      </c>
      <c r="G70" s="290">
        <v>56</v>
      </c>
      <c r="H70" s="291">
        <v>37</v>
      </c>
      <c r="I70" s="292"/>
      <c r="J70" s="72">
        <f t="shared" si="7"/>
        <v>-1</v>
      </c>
      <c r="K70" s="293"/>
      <c r="L70" s="15"/>
    </row>
    <row r="71" spans="1:12" ht="14.25">
      <c r="A71" s="15"/>
      <c r="B71" s="288"/>
      <c r="C71" s="281" t="s">
        <v>465</v>
      </c>
      <c r="D71" s="282">
        <f t="shared" ref="D71" si="8">+D67+D68+D70+D69</f>
        <v>-292</v>
      </c>
      <c r="E71" s="283">
        <f t="shared" ref="E71:H71" si="9">+E67+E68+E70+E69</f>
        <v>264</v>
      </c>
      <c r="F71" s="283">
        <f t="shared" si="9"/>
        <v>63</v>
      </c>
      <c r="G71" s="283">
        <f t="shared" si="9"/>
        <v>52</v>
      </c>
      <c r="H71" s="284">
        <f t="shared" si="9"/>
        <v>110</v>
      </c>
      <c r="I71" s="241"/>
      <c r="J71" s="54" t="str">
        <f t="shared" si="7"/>
        <v>n.m.</v>
      </c>
      <c r="K71" s="293"/>
      <c r="L71" s="15"/>
    </row>
    <row r="72" spans="1:12" ht="12.75">
      <c r="A72" s="15"/>
      <c r="B72" s="288"/>
      <c r="C72" s="281"/>
      <c r="D72" s="282"/>
      <c r="E72" s="283"/>
      <c r="F72" s="283"/>
      <c r="G72" s="283"/>
      <c r="H72" s="284"/>
      <c r="I72" s="241"/>
      <c r="J72" s="54"/>
      <c r="K72" s="293"/>
      <c r="L72" s="15"/>
    </row>
    <row r="73" spans="1:12" ht="12.75">
      <c r="A73" s="15"/>
      <c r="B73" s="288"/>
      <c r="C73" s="315" t="s">
        <v>438</v>
      </c>
      <c r="D73" s="289">
        <f>+D27+D28</f>
        <v>-6</v>
      </c>
      <c r="E73" s="290">
        <f>+E27+E28</f>
        <v>1032</v>
      </c>
      <c r="F73" s="290">
        <f>+F27+F28</f>
        <v>609</v>
      </c>
      <c r="G73" s="290">
        <f>+G27+G28</f>
        <v>631</v>
      </c>
      <c r="H73" s="291">
        <f>+H27+H28</f>
        <v>581</v>
      </c>
      <c r="I73" s="292"/>
      <c r="J73" s="72" t="str">
        <f t="shared" si="7"/>
        <v>n.m.</v>
      </c>
      <c r="K73" s="293"/>
      <c r="L73" s="15"/>
    </row>
    <row r="74" spans="1:12" ht="14.25">
      <c r="A74" s="15"/>
      <c r="B74" s="288"/>
      <c r="C74" s="315" t="s">
        <v>474</v>
      </c>
      <c r="D74" s="289">
        <f>(+D105)*-1</f>
        <v>-420</v>
      </c>
      <c r="E74" s="290">
        <f>(+E105)*-1</f>
        <v>-683</v>
      </c>
      <c r="F74" s="290">
        <f>(+F105)*-1</f>
        <v>-483</v>
      </c>
      <c r="G74" s="290">
        <f>(+G105)*-1</f>
        <v>-548</v>
      </c>
      <c r="H74" s="291">
        <f>(+H105)*-1</f>
        <v>-535</v>
      </c>
      <c r="I74" s="292"/>
      <c r="J74" s="72">
        <f t="shared" si="7"/>
        <v>-0.21495327102803741</v>
      </c>
      <c r="K74" s="293"/>
      <c r="L74" s="15"/>
    </row>
    <row r="75" spans="1:12" ht="12.75">
      <c r="A75" s="15"/>
      <c r="B75" s="288"/>
      <c r="C75" s="315" t="s">
        <v>439</v>
      </c>
      <c r="D75" s="289">
        <v>0</v>
      </c>
      <c r="E75" s="290">
        <v>1</v>
      </c>
      <c r="F75" s="290">
        <v>0</v>
      </c>
      <c r="G75" s="290">
        <v>0</v>
      </c>
      <c r="H75" s="291">
        <v>2</v>
      </c>
      <c r="I75" s="292"/>
      <c r="J75" s="72">
        <f t="shared" si="7"/>
        <v>-1</v>
      </c>
      <c r="K75" s="293"/>
      <c r="L75" s="15"/>
    </row>
    <row r="76" spans="1:12" ht="12.75">
      <c r="A76" s="15"/>
      <c r="B76" s="288"/>
      <c r="C76" s="315" t="s">
        <v>12</v>
      </c>
      <c r="D76" s="289">
        <f t="shared" ref="D76" si="10">+D70</f>
        <v>0</v>
      </c>
      <c r="E76" s="290">
        <f t="shared" ref="E76:H76" si="11">+E70</f>
        <v>25</v>
      </c>
      <c r="F76" s="290">
        <f t="shared" si="11"/>
        <v>58</v>
      </c>
      <c r="G76" s="290">
        <f t="shared" si="11"/>
        <v>56</v>
      </c>
      <c r="H76" s="291">
        <f t="shared" si="11"/>
        <v>37</v>
      </c>
      <c r="I76" s="292"/>
      <c r="J76" s="72">
        <f t="shared" si="7"/>
        <v>-1</v>
      </c>
      <c r="K76" s="293"/>
      <c r="L76" s="15"/>
    </row>
    <row r="77" spans="1:12" ht="14.25">
      <c r="A77" s="15"/>
      <c r="B77" s="288"/>
      <c r="C77" s="281" t="s">
        <v>473</v>
      </c>
      <c r="D77" s="282">
        <f t="shared" ref="D77" si="12">+D73+D74+D76+D75</f>
        <v>-426</v>
      </c>
      <c r="E77" s="283">
        <f t="shared" ref="E77:H77" si="13">+E73+E74+E76+E75</f>
        <v>375</v>
      </c>
      <c r="F77" s="283">
        <f t="shared" si="13"/>
        <v>184</v>
      </c>
      <c r="G77" s="283">
        <f t="shared" si="13"/>
        <v>139</v>
      </c>
      <c r="H77" s="284">
        <f t="shared" si="13"/>
        <v>85</v>
      </c>
      <c r="I77" s="241"/>
      <c r="J77" s="54" t="str">
        <f t="shared" si="7"/>
        <v>n.m.</v>
      </c>
      <c r="K77" s="293"/>
      <c r="L77" s="15"/>
    </row>
    <row r="78" spans="1:12" ht="12.75">
      <c r="A78" s="15"/>
      <c r="B78" s="281"/>
      <c r="C78" s="281"/>
      <c r="D78" s="316"/>
      <c r="E78" s="316"/>
      <c r="F78" s="316"/>
      <c r="G78" s="316"/>
      <c r="H78" s="316"/>
      <c r="I78" s="213"/>
      <c r="J78" s="317"/>
      <c r="K78" s="213"/>
      <c r="L78" s="15"/>
    </row>
    <row r="79" spans="1:12" s="34" customFormat="1" ht="9" customHeight="1">
      <c r="A79" s="15"/>
      <c r="B79" s="15"/>
      <c r="C79" s="15"/>
      <c r="D79" s="15"/>
      <c r="E79" s="15"/>
      <c r="F79" s="15"/>
      <c r="G79" s="15"/>
      <c r="H79" s="15"/>
      <c r="I79" s="15"/>
      <c r="J79" s="15"/>
      <c r="K79" s="15"/>
      <c r="L79" s="15"/>
    </row>
    <row r="80" spans="1:12" ht="14.25">
      <c r="A80" s="318"/>
      <c r="B80" s="1" t="s">
        <v>459</v>
      </c>
      <c r="C80" s="319"/>
      <c r="D80" s="319"/>
      <c r="E80" s="318"/>
      <c r="F80" s="319"/>
      <c r="G80" s="318"/>
      <c r="H80" s="319"/>
      <c r="I80" s="318"/>
      <c r="J80" s="2"/>
      <c r="K80" s="318"/>
      <c r="L80" s="318"/>
    </row>
    <row r="81" spans="1:12" ht="14.25">
      <c r="A81" s="318"/>
      <c r="B81" s="1" t="s">
        <v>460</v>
      </c>
      <c r="C81" s="319"/>
      <c r="D81" s="319"/>
      <c r="E81" s="318"/>
      <c r="F81" s="319"/>
      <c r="G81" s="318"/>
      <c r="H81" s="319"/>
      <c r="I81" s="318"/>
      <c r="J81" s="2"/>
      <c r="K81" s="318"/>
      <c r="L81" s="318"/>
    </row>
    <row r="82" spans="1:12" ht="14.25">
      <c r="A82" s="318"/>
      <c r="B82" s="1" t="s">
        <v>461</v>
      </c>
      <c r="C82" s="319"/>
      <c r="D82" s="319"/>
      <c r="E82" s="318"/>
      <c r="F82" s="319"/>
      <c r="G82" s="318"/>
      <c r="H82" s="319"/>
      <c r="I82" s="318"/>
      <c r="J82" s="2"/>
      <c r="K82" s="318"/>
      <c r="L82" s="318"/>
    </row>
    <row r="83" spans="1:12" ht="14.25">
      <c r="A83" s="318"/>
      <c r="B83" s="9" t="s">
        <v>462</v>
      </c>
      <c r="C83" s="319"/>
      <c r="D83" s="319"/>
      <c r="E83" s="318"/>
      <c r="F83" s="319"/>
      <c r="G83" s="318"/>
      <c r="H83" s="319"/>
      <c r="I83" s="318"/>
      <c r="J83" s="2"/>
      <c r="K83" s="318"/>
      <c r="L83" s="318"/>
    </row>
    <row r="84" spans="1:12" ht="14.25">
      <c r="A84" s="318"/>
      <c r="B84" s="195"/>
      <c r="C84" s="319"/>
      <c r="D84" s="319"/>
      <c r="E84" s="318"/>
      <c r="F84" s="319"/>
      <c r="G84" s="318"/>
      <c r="H84" s="319"/>
      <c r="I84" s="318"/>
      <c r="J84" s="2"/>
      <c r="K84" s="318"/>
      <c r="L84" s="318"/>
    </row>
    <row r="85" spans="1:12" s="34" customFormat="1" ht="9" customHeight="1">
      <c r="A85" s="15"/>
      <c r="B85" s="15"/>
      <c r="C85" s="15"/>
      <c r="D85" s="15"/>
      <c r="E85" s="15"/>
      <c r="F85" s="15"/>
      <c r="G85" s="15"/>
      <c r="H85" s="15"/>
      <c r="I85" s="15"/>
      <c r="J85" s="15"/>
      <c r="K85" s="15"/>
      <c r="L85" s="15"/>
    </row>
    <row r="86" spans="1:12" ht="12.75">
      <c r="A86" s="15"/>
      <c r="B86" s="270"/>
      <c r="C86" s="36" t="s">
        <v>0</v>
      </c>
      <c r="D86" s="270" t="str">
        <f>+D2</f>
        <v>Q1 '14</v>
      </c>
      <c r="E86" s="270" t="str">
        <f>+E2</f>
        <v>Q4 '13</v>
      </c>
      <c r="F86" s="270" t="str">
        <f>+F2</f>
        <v>Q3 '13</v>
      </c>
      <c r="G86" s="270" t="str">
        <f>+G2</f>
        <v>Q2 '13</v>
      </c>
      <c r="H86" s="270" t="s">
        <v>343</v>
      </c>
      <c r="I86" s="270"/>
      <c r="J86" s="320" t="s">
        <v>316</v>
      </c>
      <c r="K86" s="321"/>
      <c r="L86" s="15"/>
    </row>
    <row r="87" spans="1:12" ht="14.25">
      <c r="A87" s="15"/>
      <c r="B87" s="274"/>
      <c r="C87" s="275" t="s">
        <v>350</v>
      </c>
      <c r="D87" s="270"/>
      <c r="E87" s="270"/>
      <c r="F87" s="270"/>
      <c r="G87" s="270"/>
      <c r="H87" s="270"/>
      <c r="I87" s="274"/>
      <c r="J87" s="44" t="str">
        <f>+J3</f>
        <v>Q1%</v>
      </c>
      <c r="K87" s="270"/>
      <c r="L87" s="15"/>
    </row>
    <row r="88" spans="1:12" ht="12.75">
      <c r="A88" s="15"/>
      <c r="B88" s="274"/>
      <c r="C88" s="274"/>
      <c r="D88" s="274"/>
      <c r="E88" s="274"/>
      <c r="F88" s="274"/>
      <c r="G88" s="274"/>
      <c r="H88" s="274"/>
      <c r="I88" s="274"/>
      <c r="J88" s="49"/>
      <c r="K88" s="274"/>
      <c r="L88" s="15"/>
    </row>
    <row r="89" spans="1:12" ht="12.75">
      <c r="A89" s="15"/>
      <c r="B89" s="288"/>
      <c r="C89" s="315" t="s">
        <v>417</v>
      </c>
      <c r="D89" s="322">
        <v>83</v>
      </c>
      <c r="E89" s="323">
        <v>273</v>
      </c>
      <c r="F89" s="323">
        <v>126</v>
      </c>
      <c r="G89" s="323">
        <v>133</v>
      </c>
      <c r="H89" s="324">
        <v>102</v>
      </c>
      <c r="I89" s="325"/>
      <c r="J89" s="326">
        <f t="shared" ref="J89:J109" si="14">+IFERROR(IF(D89*H89&lt;0,"n.m.",IF(D89/H89-1&gt;100%,"&gt;100%",D89/H89-1)),"n.m.")</f>
        <v>-0.18627450980392157</v>
      </c>
      <c r="K89" s="327"/>
      <c r="L89" s="15"/>
    </row>
    <row r="90" spans="1:12" ht="12.75">
      <c r="A90" s="15"/>
      <c r="B90" s="288"/>
      <c r="C90" s="315" t="s">
        <v>23</v>
      </c>
      <c r="D90" s="322">
        <v>38</v>
      </c>
      <c r="E90" s="323">
        <v>67</v>
      </c>
      <c r="F90" s="323">
        <v>46</v>
      </c>
      <c r="G90" s="323">
        <v>44</v>
      </c>
      <c r="H90" s="324">
        <v>30</v>
      </c>
      <c r="I90" s="325"/>
      <c r="J90" s="326">
        <f t="shared" si="14"/>
        <v>0.26666666666666661</v>
      </c>
      <c r="K90" s="327"/>
      <c r="L90" s="15"/>
    </row>
    <row r="91" spans="1:12" ht="12.75">
      <c r="A91" s="15"/>
      <c r="B91" s="288"/>
      <c r="C91" s="315" t="s">
        <v>299</v>
      </c>
      <c r="D91" s="322">
        <v>0</v>
      </c>
      <c r="E91" s="323">
        <v>0</v>
      </c>
      <c r="F91" s="323">
        <v>0</v>
      </c>
      <c r="G91" s="323">
        <v>0</v>
      </c>
      <c r="H91" s="324">
        <v>0</v>
      </c>
      <c r="I91" s="325"/>
      <c r="J91" s="326" t="str">
        <f t="shared" si="14"/>
        <v>n.m.</v>
      </c>
      <c r="K91" s="327"/>
      <c r="L91" s="15"/>
    </row>
    <row r="92" spans="1:12" ht="12.75">
      <c r="A92" s="15"/>
      <c r="B92" s="280"/>
      <c r="C92" s="328" t="s">
        <v>418</v>
      </c>
      <c r="D92" s="115">
        <f>+D89+D90+D91</f>
        <v>121</v>
      </c>
      <c r="E92" s="51">
        <f>+E89+E90+E91</f>
        <v>340</v>
      </c>
      <c r="F92" s="51">
        <f>+F89+F90+F91</f>
        <v>172</v>
      </c>
      <c r="G92" s="51">
        <f>+G89+G90+G91</f>
        <v>177</v>
      </c>
      <c r="H92" s="214">
        <f>+H89+H90+H91</f>
        <v>132</v>
      </c>
      <c r="I92" s="51"/>
      <c r="J92" s="329">
        <f t="shared" si="14"/>
        <v>-8.333333333333337E-2</v>
      </c>
      <c r="K92" s="330"/>
      <c r="L92" s="15"/>
    </row>
    <row r="93" spans="1:12" s="287" customFormat="1" ht="12.75">
      <c r="A93" s="15"/>
      <c r="B93" s="288"/>
      <c r="C93" s="274"/>
      <c r="D93" s="331"/>
      <c r="E93" s="332"/>
      <c r="F93" s="332"/>
      <c r="G93" s="332"/>
      <c r="H93" s="333"/>
      <c r="I93" s="334"/>
      <c r="J93" s="326"/>
      <c r="K93" s="330"/>
      <c r="L93" s="15"/>
    </row>
    <row r="94" spans="1:12" s="287" customFormat="1" ht="12.75">
      <c r="A94" s="15"/>
      <c r="B94" s="288"/>
      <c r="C94" s="315" t="s">
        <v>273</v>
      </c>
      <c r="D94" s="322">
        <v>11</v>
      </c>
      <c r="E94" s="323">
        <v>26</v>
      </c>
      <c r="F94" s="323">
        <v>38</v>
      </c>
      <c r="G94" s="323">
        <v>80</v>
      </c>
      <c r="H94" s="324">
        <v>86</v>
      </c>
      <c r="I94" s="325"/>
      <c r="J94" s="326">
        <f t="shared" si="14"/>
        <v>-0.87209302325581395</v>
      </c>
      <c r="K94" s="335"/>
      <c r="L94" s="15"/>
    </row>
    <row r="95" spans="1:12" s="287" customFormat="1" ht="12.75">
      <c r="A95" s="15"/>
      <c r="B95" s="288"/>
      <c r="C95" s="315" t="s">
        <v>274</v>
      </c>
      <c r="D95" s="322">
        <v>41</v>
      </c>
      <c r="E95" s="323">
        <v>62</v>
      </c>
      <c r="F95" s="323">
        <v>55</v>
      </c>
      <c r="G95" s="323">
        <v>72</v>
      </c>
      <c r="H95" s="324">
        <v>86</v>
      </c>
      <c r="I95" s="325"/>
      <c r="J95" s="326">
        <f t="shared" si="14"/>
        <v>-0.52325581395348841</v>
      </c>
      <c r="K95" s="335"/>
      <c r="L95" s="15"/>
    </row>
    <row r="96" spans="1:12" ht="12.75">
      <c r="A96" s="15"/>
      <c r="B96" s="288"/>
      <c r="C96" s="315" t="s">
        <v>24</v>
      </c>
      <c r="D96" s="322">
        <v>21</v>
      </c>
      <c r="E96" s="323">
        <v>52</v>
      </c>
      <c r="F96" s="323">
        <v>37</v>
      </c>
      <c r="G96" s="323">
        <v>38</v>
      </c>
      <c r="H96" s="324">
        <v>31</v>
      </c>
      <c r="I96" s="325"/>
      <c r="J96" s="326">
        <f t="shared" si="14"/>
        <v>-0.32258064516129037</v>
      </c>
      <c r="K96" s="335"/>
      <c r="L96" s="15"/>
    </row>
    <row r="97" spans="1:12" s="287" customFormat="1" ht="12.75">
      <c r="A97" s="15"/>
      <c r="B97" s="288"/>
      <c r="C97" s="315" t="s">
        <v>281</v>
      </c>
      <c r="D97" s="322">
        <v>159</v>
      </c>
      <c r="E97" s="323">
        <v>190</v>
      </c>
      <c r="F97" s="323">
        <v>171</v>
      </c>
      <c r="G97" s="323">
        <v>176</v>
      </c>
      <c r="H97" s="324">
        <v>195</v>
      </c>
      <c r="I97" s="325"/>
      <c r="J97" s="326">
        <f t="shared" si="14"/>
        <v>-0.18461538461538463</v>
      </c>
      <c r="K97" s="335"/>
      <c r="L97" s="15"/>
    </row>
    <row r="98" spans="1:12" ht="12.75">
      <c r="A98" s="15"/>
      <c r="B98" s="288"/>
      <c r="C98" s="315" t="s">
        <v>299</v>
      </c>
      <c r="D98" s="322">
        <v>65</v>
      </c>
      <c r="E98" s="323">
        <v>9</v>
      </c>
      <c r="F98" s="323">
        <v>7</v>
      </c>
      <c r="G98" s="323">
        <v>3</v>
      </c>
      <c r="H98" s="324">
        <v>3</v>
      </c>
      <c r="I98" s="325"/>
      <c r="J98" s="336" t="str">
        <f t="shared" si="14"/>
        <v>&gt;100%</v>
      </c>
      <c r="K98" s="335"/>
      <c r="L98" s="15"/>
    </row>
    <row r="99" spans="1:12" ht="12.75">
      <c r="A99" s="15"/>
      <c r="B99" s="280"/>
      <c r="C99" s="281" t="s">
        <v>158</v>
      </c>
      <c r="D99" s="115">
        <f t="shared" ref="D99" si="15">D94+D95+D96+D97+D98</f>
        <v>297</v>
      </c>
      <c r="E99" s="51">
        <f t="shared" ref="E99:H99" si="16">E94+E95+E96+E97+E98</f>
        <v>339</v>
      </c>
      <c r="F99" s="51">
        <f t="shared" si="16"/>
        <v>308</v>
      </c>
      <c r="G99" s="51">
        <f t="shared" si="16"/>
        <v>369</v>
      </c>
      <c r="H99" s="214">
        <f t="shared" si="16"/>
        <v>401</v>
      </c>
      <c r="I99" s="334"/>
      <c r="J99" s="329">
        <f t="shared" si="14"/>
        <v>-0.25935162094763087</v>
      </c>
      <c r="K99" s="330"/>
      <c r="L99" s="15"/>
    </row>
    <row r="100" spans="1:12" ht="12.75">
      <c r="A100" s="15"/>
      <c r="B100" s="280"/>
      <c r="C100" s="337"/>
      <c r="D100" s="338"/>
      <c r="E100" s="339"/>
      <c r="F100" s="339"/>
      <c r="G100" s="339"/>
      <c r="H100" s="340"/>
      <c r="I100" s="334"/>
      <c r="J100" s="329"/>
      <c r="K100" s="330"/>
      <c r="L100" s="15"/>
    </row>
    <row r="101" spans="1:12" s="287" customFormat="1" ht="12.75">
      <c r="A101" s="15"/>
      <c r="B101" s="280"/>
      <c r="C101" s="337" t="s">
        <v>173</v>
      </c>
      <c r="D101" s="341">
        <v>1</v>
      </c>
      <c r="E101" s="342">
        <v>3</v>
      </c>
      <c r="F101" s="342">
        <v>1</v>
      </c>
      <c r="G101" s="342">
        <v>2</v>
      </c>
      <c r="H101" s="343">
        <v>1</v>
      </c>
      <c r="I101" s="344"/>
      <c r="J101" s="329">
        <f t="shared" si="14"/>
        <v>0</v>
      </c>
      <c r="K101" s="345"/>
      <c r="L101" s="15"/>
    </row>
    <row r="102" spans="1:12" ht="12.75">
      <c r="A102" s="15"/>
      <c r="B102" s="280"/>
      <c r="C102" s="337"/>
      <c r="D102" s="338"/>
      <c r="E102" s="339"/>
      <c r="F102" s="339"/>
      <c r="G102" s="339"/>
      <c r="H102" s="340"/>
      <c r="I102" s="334"/>
      <c r="J102" s="329"/>
      <c r="K102" s="330"/>
      <c r="L102" s="15"/>
    </row>
    <row r="103" spans="1:12" s="311" customFormat="1" ht="12.75">
      <c r="A103" s="15"/>
      <c r="B103" s="281"/>
      <c r="C103" s="281" t="s">
        <v>33</v>
      </c>
      <c r="D103" s="346">
        <v>1</v>
      </c>
      <c r="E103" s="347">
        <v>1</v>
      </c>
      <c r="F103" s="347">
        <v>2</v>
      </c>
      <c r="G103" s="347">
        <v>0</v>
      </c>
      <c r="H103" s="348">
        <v>1</v>
      </c>
      <c r="I103" s="344"/>
      <c r="J103" s="329">
        <f t="shared" si="14"/>
        <v>0</v>
      </c>
      <c r="K103" s="345"/>
      <c r="L103" s="15"/>
    </row>
    <row r="104" spans="1:12" s="287" customFormat="1" ht="12.75">
      <c r="A104" s="15"/>
      <c r="B104" s="281"/>
      <c r="C104" s="337"/>
      <c r="D104" s="338"/>
      <c r="E104" s="339"/>
      <c r="F104" s="339"/>
      <c r="G104" s="339"/>
      <c r="H104" s="340"/>
      <c r="I104" s="334"/>
      <c r="J104" s="329"/>
      <c r="K104" s="330"/>
      <c r="L104" s="15"/>
    </row>
    <row r="105" spans="1:12" s="287" customFormat="1" ht="12.75">
      <c r="A105" s="15"/>
      <c r="B105" s="281"/>
      <c r="C105" s="281" t="s">
        <v>475</v>
      </c>
      <c r="D105" s="338">
        <f>D92+D101+D99+D103</f>
        <v>420</v>
      </c>
      <c r="E105" s="339">
        <f>E92+E101+E99+E103</f>
        <v>683</v>
      </c>
      <c r="F105" s="339">
        <f>F92+F101+F99+F103</f>
        <v>483</v>
      </c>
      <c r="G105" s="339">
        <f>G92+G101+G99+G103</f>
        <v>548</v>
      </c>
      <c r="H105" s="340">
        <f>H92+H101+H99+H103</f>
        <v>535</v>
      </c>
      <c r="I105" s="334"/>
      <c r="J105" s="329">
        <f t="shared" si="14"/>
        <v>-0.21495327102803741</v>
      </c>
      <c r="K105" s="330"/>
      <c r="L105" s="15"/>
    </row>
    <row r="106" spans="1:12" s="287" customFormat="1" ht="12.75">
      <c r="A106" s="15"/>
      <c r="B106" s="281"/>
      <c r="C106" s="281"/>
      <c r="D106" s="338"/>
      <c r="E106" s="339"/>
      <c r="F106" s="339"/>
      <c r="G106" s="339"/>
      <c r="H106" s="340"/>
      <c r="I106" s="334"/>
      <c r="J106" s="329"/>
      <c r="K106" s="330"/>
      <c r="L106" s="15"/>
    </row>
    <row r="107" spans="1:12" s="311" customFormat="1" ht="12.75">
      <c r="A107" s="15"/>
      <c r="B107" s="296"/>
      <c r="C107" s="349" t="s">
        <v>415</v>
      </c>
      <c r="D107" s="350">
        <v>83</v>
      </c>
      <c r="E107" s="351">
        <v>272</v>
      </c>
      <c r="F107" s="351">
        <v>126</v>
      </c>
      <c r="G107" s="351">
        <v>133</v>
      </c>
      <c r="H107" s="352">
        <v>102</v>
      </c>
      <c r="I107" s="353"/>
      <c r="J107" s="354">
        <f t="shared" si="14"/>
        <v>-0.18627450980392157</v>
      </c>
      <c r="K107" s="355"/>
      <c r="L107" s="15"/>
    </row>
    <row r="108" spans="1:12" s="287" customFormat="1" ht="12.75">
      <c r="A108" s="15"/>
      <c r="B108" s="281"/>
      <c r="C108" s="349"/>
      <c r="D108" s="338"/>
      <c r="E108" s="339"/>
      <c r="F108" s="339"/>
      <c r="G108" s="339"/>
      <c r="H108" s="340"/>
      <c r="I108" s="334"/>
      <c r="J108" s="329"/>
      <c r="K108" s="330"/>
      <c r="L108" s="15"/>
    </row>
    <row r="109" spans="1:12" s="287" customFormat="1" ht="12.75">
      <c r="A109" s="15"/>
      <c r="B109" s="281"/>
      <c r="C109" s="281" t="s">
        <v>440</v>
      </c>
      <c r="D109" s="338">
        <f>+D105-D107</f>
        <v>337</v>
      </c>
      <c r="E109" s="339">
        <f>+E105-E107</f>
        <v>411</v>
      </c>
      <c r="F109" s="339">
        <f>+F105-F107</f>
        <v>357</v>
      </c>
      <c r="G109" s="339">
        <f>+G105-G107</f>
        <v>415</v>
      </c>
      <c r="H109" s="340">
        <f>+H105-H107</f>
        <v>433</v>
      </c>
      <c r="I109" s="334"/>
      <c r="J109" s="329">
        <f t="shared" si="14"/>
        <v>-0.22170900692840645</v>
      </c>
      <c r="K109" s="330"/>
      <c r="L109" s="15"/>
    </row>
    <row r="110" spans="1:12" s="287" customFormat="1" ht="12.75">
      <c r="A110" s="15"/>
      <c r="B110" s="274"/>
      <c r="C110" s="356"/>
      <c r="D110" s="357"/>
      <c r="E110" s="357"/>
      <c r="F110" s="357"/>
      <c r="G110" s="357"/>
      <c r="H110" s="357"/>
      <c r="I110" s="330"/>
      <c r="J110" s="358"/>
      <c r="K110" s="330"/>
      <c r="L110" s="15"/>
    </row>
    <row r="111" spans="1:12" s="34" customFormat="1" ht="9" customHeight="1">
      <c r="A111" s="15"/>
      <c r="B111" s="15"/>
      <c r="C111" s="15"/>
      <c r="D111" s="15"/>
      <c r="E111" s="15"/>
      <c r="F111" s="15"/>
      <c r="G111" s="15"/>
      <c r="H111" s="15"/>
      <c r="I111" s="15"/>
      <c r="J111" s="15"/>
      <c r="K111" s="15"/>
      <c r="L111" s="15"/>
    </row>
    <row r="112" spans="1:12" s="287" customFormat="1" ht="14.25">
      <c r="A112" s="281"/>
      <c r="B112" s="5" t="s">
        <v>302</v>
      </c>
      <c r="C112" s="319"/>
      <c r="D112" s="319"/>
      <c r="E112" s="318"/>
      <c r="F112" s="319"/>
      <c r="G112" s="318"/>
      <c r="H112" s="319"/>
      <c r="I112" s="318"/>
      <c r="J112" s="2"/>
      <c r="K112" s="359"/>
      <c r="L112" s="281"/>
    </row>
    <row r="113" spans="1:12" ht="14.25">
      <c r="A113" s="274"/>
      <c r="B113" s="6"/>
      <c r="C113" s="360"/>
      <c r="D113" s="360"/>
      <c r="E113" s="360"/>
      <c r="F113" s="360"/>
      <c r="G113" s="360"/>
      <c r="H113" s="360"/>
      <c r="I113" s="360"/>
      <c r="J113" s="153"/>
      <c r="K113" s="360"/>
      <c r="L113" s="274"/>
    </row>
    <row r="114" spans="1:12" s="34" customFormat="1" ht="9" customHeight="1">
      <c r="A114" s="15"/>
      <c r="B114" s="15"/>
      <c r="C114" s="15"/>
      <c r="D114" s="15"/>
      <c r="E114" s="15"/>
      <c r="F114" s="15"/>
      <c r="G114" s="15"/>
      <c r="H114" s="15"/>
      <c r="I114" s="15"/>
      <c r="J114" s="15"/>
      <c r="K114" s="15"/>
      <c r="L114" s="15"/>
    </row>
    <row r="115" spans="1:12" ht="12.75">
      <c r="A115" s="15"/>
      <c r="B115" s="270"/>
      <c r="C115" s="36" t="s">
        <v>0</v>
      </c>
      <c r="D115" s="270" t="str">
        <f>+D86</f>
        <v>Q1 '14</v>
      </c>
      <c r="E115" s="270" t="str">
        <f>+E86</f>
        <v>Q4 '13</v>
      </c>
      <c r="F115" s="270" t="str">
        <f>+F2</f>
        <v>Q3 '13</v>
      </c>
      <c r="G115" s="270" t="str">
        <f>+G86</f>
        <v>Q2 '13</v>
      </c>
      <c r="H115" s="270" t="s">
        <v>343</v>
      </c>
      <c r="I115" s="270"/>
      <c r="J115" s="320"/>
      <c r="K115" s="321"/>
      <c r="L115" s="15"/>
    </row>
    <row r="116" spans="1:12" s="361" customFormat="1" ht="13.5">
      <c r="A116" s="15"/>
      <c r="B116" s="274"/>
      <c r="C116" s="275" t="s">
        <v>642</v>
      </c>
      <c r="D116" s="270"/>
      <c r="E116" s="270"/>
      <c r="F116" s="270"/>
      <c r="G116" s="270"/>
      <c r="H116" s="270"/>
      <c r="I116" s="274"/>
      <c r="J116" s="44"/>
      <c r="K116" s="270"/>
      <c r="L116" s="15"/>
    </row>
    <row r="117" spans="1:12" ht="9" customHeight="1">
      <c r="A117" s="15"/>
      <c r="B117" s="274"/>
      <c r="C117" s="274"/>
      <c r="D117" s="274"/>
      <c r="E117" s="274"/>
      <c r="F117" s="274"/>
      <c r="G117" s="274"/>
      <c r="H117" s="274"/>
      <c r="I117" s="274"/>
      <c r="J117" s="49"/>
      <c r="K117" s="274"/>
      <c r="L117" s="15"/>
    </row>
    <row r="118" spans="1:12" ht="12.75">
      <c r="A118" s="15"/>
      <c r="B118" s="288"/>
      <c r="C118" s="315" t="s">
        <v>417</v>
      </c>
      <c r="D118" s="254">
        <f>D89/'Growth analysis Q1'!G5</f>
        <v>0.10654685494223363</v>
      </c>
      <c r="E118" s="362">
        <f>E89/'Growth analysis Q4'!L5</f>
        <v>0.32694610778443112</v>
      </c>
      <c r="F118" s="362">
        <f>F89/'Growth analysis Q3'!L5</f>
        <v>0.15769712140175218</v>
      </c>
      <c r="G118" s="362">
        <f>G89/'Growth analysis Q2'!L5</f>
        <v>0.17183462532299743</v>
      </c>
      <c r="H118" s="256">
        <f>H89/'Growth analysis Q1'!L5</f>
        <v>0.13421052631578947</v>
      </c>
      <c r="I118" s="362"/>
      <c r="J118" s="363"/>
      <c r="K118" s="327"/>
      <c r="L118" s="15"/>
    </row>
    <row r="119" spans="1:12" ht="12.75">
      <c r="A119" s="15"/>
      <c r="B119" s="288"/>
      <c r="C119" s="315" t="s">
        <v>23</v>
      </c>
      <c r="D119" s="254">
        <f>D90/'Growth analysis Q1'!G6</f>
        <v>0.21468926553672316</v>
      </c>
      <c r="E119" s="362">
        <f>E90/'Growth analysis Q4'!L6</f>
        <v>0.37016574585635359</v>
      </c>
      <c r="F119" s="362">
        <f>F90/'Growth analysis Q3'!L6</f>
        <v>0.2541436464088398</v>
      </c>
      <c r="G119" s="362">
        <f>G90/'Growth analysis Q2'!L6</f>
        <v>0.24043715846994534</v>
      </c>
      <c r="H119" s="256">
        <f>H90/'Growth analysis Q1'!L6</f>
        <v>0.16393442622950818</v>
      </c>
      <c r="I119" s="362"/>
      <c r="J119" s="363"/>
      <c r="K119" s="327"/>
      <c r="L119" s="15"/>
    </row>
    <row r="120" spans="1:12" ht="12.75">
      <c r="A120" s="15"/>
      <c r="B120" s="288"/>
      <c r="C120" s="315" t="s">
        <v>299</v>
      </c>
      <c r="D120" s="254">
        <f>D91/'Growth analysis Q1'!G7</f>
        <v>0</v>
      </c>
      <c r="E120" s="362">
        <f>E91/'Growth analysis Q4'!L7</f>
        <v>0</v>
      </c>
      <c r="F120" s="362">
        <f>F91/'Growth analysis Q3'!L7</f>
        <v>0</v>
      </c>
      <c r="G120" s="362">
        <f>G91/'Growth analysis Q2'!L7</f>
        <v>0</v>
      </c>
      <c r="H120" s="256">
        <f>H91/'Growth analysis Q1'!L7</f>
        <v>0</v>
      </c>
      <c r="I120" s="362"/>
      <c r="J120" s="363"/>
      <c r="K120" s="327"/>
      <c r="L120" s="15"/>
    </row>
    <row r="121" spans="1:12" ht="12.75">
      <c r="A121" s="15"/>
      <c r="B121" s="280"/>
      <c r="C121" s="328" t="s">
        <v>418</v>
      </c>
      <c r="D121" s="258">
        <f>D92/'Growth analysis Q1'!G8</f>
        <v>0.12525879917184266</v>
      </c>
      <c r="E121" s="364">
        <f>E92/'Growth analysis Q4'!L8</f>
        <v>0.33138401559454189</v>
      </c>
      <c r="F121" s="364">
        <f>F92/'Growth analysis Q3'!L8</f>
        <v>0.17373737373737375</v>
      </c>
      <c r="G121" s="364">
        <f>G92/'Growth analysis Q2'!L8</f>
        <v>0.18285123966942149</v>
      </c>
      <c r="H121" s="260">
        <f>H92/'Growth analysis Q1'!L8</f>
        <v>0.13850996852046171</v>
      </c>
      <c r="I121" s="364"/>
      <c r="J121" s="365"/>
      <c r="K121" s="330"/>
      <c r="L121" s="15"/>
    </row>
    <row r="122" spans="1:12" ht="12.75">
      <c r="A122" s="15"/>
      <c r="B122" s="288"/>
      <c r="C122" s="274"/>
      <c r="D122" s="258"/>
      <c r="E122" s="364"/>
      <c r="F122" s="364"/>
      <c r="G122" s="362"/>
      <c r="H122" s="260"/>
      <c r="I122" s="364"/>
      <c r="J122" s="365"/>
      <c r="K122" s="330"/>
      <c r="L122" s="15"/>
    </row>
    <row r="123" spans="1:12" ht="12.75">
      <c r="A123" s="15"/>
      <c r="B123" s="288"/>
      <c r="C123" s="315" t="s">
        <v>273</v>
      </c>
      <c r="D123" s="254">
        <f>D94/'Growth analysis Q1'!G10</f>
        <v>3.1700288184438041E-2</v>
      </c>
      <c r="E123" s="362">
        <f>E94/'Growth analysis Q4'!L10</f>
        <v>7.3654390934844188E-2</v>
      </c>
      <c r="F123" s="362">
        <f>F94/'Growth analysis Q3'!L10</f>
        <v>0.10133333333333333</v>
      </c>
      <c r="G123" s="362">
        <f>G94/'Growth analysis Q2'!L10</f>
        <v>0.20565552699228792</v>
      </c>
      <c r="H123" s="256">
        <f>H94/'Growth analysis Q1'!L10</f>
        <v>0.22279792746113988</v>
      </c>
      <c r="I123" s="364"/>
      <c r="J123" s="365"/>
      <c r="K123" s="330"/>
      <c r="L123" s="15"/>
    </row>
    <row r="124" spans="1:12" ht="12.75">
      <c r="A124" s="15"/>
      <c r="B124" s="288"/>
      <c r="C124" s="315" t="s">
        <v>274</v>
      </c>
      <c r="D124" s="254">
        <f>D95/'Growth analysis Q1'!G11</f>
        <v>8.4886128364389232E-2</v>
      </c>
      <c r="E124" s="362">
        <f>E95/'Growth analysis Q4'!L11</f>
        <v>0.12601626016260162</v>
      </c>
      <c r="F124" s="362">
        <f>F95/'Growth analysis Q3'!L11</f>
        <v>0.11247443762781185</v>
      </c>
      <c r="G124" s="362">
        <f>G95/'Growth analysis Q2'!L11</f>
        <v>0.15</v>
      </c>
      <c r="H124" s="256">
        <f>H95/'Growth analysis Q1'!L11</f>
        <v>0.17622950819672131</v>
      </c>
      <c r="I124" s="364"/>
      <c r="J124" s="365"/>
      <c r="K124" s="330"/>
      <c r="L124" s="15"/>
    </row>
    <row r="125" spans="1:12" ht="12.75">
      <c r="A125" s="15"/>
      <c r="B125" s="288"/>
      <c r="C125" s="315" t="s">
        <v>24</v>
      </c>
      <c r="D125" s="254">
        <f>D96/'Growth analysis Q1'!G12</f>
        <v>2.8767123287671233E-2</v>
      </c>
      <c r="E125" s="362">
        <f>E96/'Growth analysis Q4'!L12</f>
        <v>6.6496163682864456E-2</v>
      </c>
      <c r="F125" s="362">
        <f>F96/'Growth analysis Q3'!L12</f>
        <v>4.8748353096179184E-2</v>
      </c>
      <c r="G125" s="362">
        <f>G96/'Growth analysis Q2'!L12</f>
        <v>4.6740467404674045E-2</v>
      </c>
      <c r="H125" s="256">
        <f>H96/'Growth analysis Q1'!L12</f>
        <v>3.7621359223300968E-2</v>
      </c>
      <c r="I125" s="364"/>
      <c r="J125" s="365"/>
      <c r="K125" s="330"/>
      <c r="L125" s="15"/>
    </row>
    <row r="126" spans="1:12" ht="12.75">
      <c r="A126" s="15"/>
      <c r="B126" s="288"/>
      <c r="C126" s="315" t="s">
        <v>281</v>
      </c>
      <c r="D126" s="254">
        <f>D97/'Growth analysis Q1'!G13</f>
        <v>0.28291814946619215</v>
      </c>
      <c r="E126" s="362">
        <f>E97/'Growth analysis Q4'!L13</f>
        <v>0.3292894280762565</v>
      </c>
      <c r="F126" s="362">
        <f>F97/'Growth analysis Q3'!L13</f>
        <v>0.29331046312178388</v>
      </c>
      <c r="G126" s="362">
        <f>G97/'Growth analysis Q2'!L13</f>
        <v>0.29679595278246207</v>
      </c>
      <c r="H126" s="256">
        <f>H97/'Growth analysis Q1'!L13</f>
        <v>0.32338308457711445</v>
      </c>
      <c r="I126" s="364"/>
      <c r="J126" s="365"/>
      <c r="K126" s="330"/>
      <c r="L126" s="15"/>
    </row>
    <row r="127" spans="1:12" s="287" customFormat="1" ht="12.75">
      <c r="A127" s="15"/>
      <c r="B127" s="288"/>
      <c r="C127" s="315" t="s">
        <v>299</v>
      </c>
      <c r="D127" s="254">
        <f>D98/'Growth analysis Q1'!G14</f>
        <v>-0.1224105461393597</v>
      </c>
      <c r="E127" s="362">
        <f>E98/'Growth analysis Q4'!L14</f>
        <v>-1.6363636363636365E-2</v>
      </c>
      <c r="F127" s="362">
        <f>F98/'Growth analysis Q3'!L14</f>
        <v>-1.2844036697247707E-2</v>
      </c>
      <c r="G127" s="362">
        <f>G98/'Growth analysis Q2'!L14</f>
        <v>-5.3859964093357273E-3</v>
      </c>
      <c r="H127" s="256">
        <f>H98/'Growth analysis Q1'!L14</f>
        <v>-5.3380782918149468E-3</v>
      </c>
      <c r="I127" s="364"/>
      <c r="J127" s="365"/>
      <c r="K127" s="330"/>
      <c r="L127" s="15"/>
    </row>
    <row r="128" spans="1:12" ht="12.75">
      <c r="A128" s="15"/>
      <c r="B128" s="288"/>
      <c r="C128" s="281" t="s">
        <v>158</v>
      </c>
      <c r="D128" s="258">
        <f>D99/'Growth analysis Q1'!G15</f>
        <v>0.18667504714016342</v>
      </c>
      <c r="E128" s="364">
        <f>E99/'Growth analysis Q4'!L15</f>
        <v>0.20495767835550183</v>
      </c>
      <c r="F128" s="364">
        <f>F99/'Growth analysis Q3'!L15</f>
        <v>0.18543046357615894</v>
      </c>
      <c r="G128" s="364">
        <f>G99/'Growth analysis Q2'!L15</f>
        <v>0.21478463329452852</v>
      </c>
      <c r="H128" s="260">
        <f>H99/'Growth analysis Q1'!L15</f>
        <v>0.23059229442208165</v>
      </c>
      <c r="I128" s="364"/>
      <c r="J128" s="365"/>
      <c r="K128" s="327"/>
      <c r="L128" s="15"/>
    </row>
    <row r="129" spans="1:12" ht="12.75">
      <c r="A129" s="15"/>
      <c r="B129" s="288"/>
      <c r="C129" s="337"/>
      <c r="D129" s="258"/>
      <c r="E129" s="364"/>
      <c r="F129" s="364"/>
      <c r="G129" s="362"/>
      <c r="H129" s="260"/>
      <c r="I129" s="364"/>
      <c r="J129" s="365"/>
      <c r="K129" s="327"/>
      <c r="L129" s="15"/>
    </row>
    <row r="130" spans="1:12" ht="12.75">
      <c r="A130" s="15"/>
      <c r="B130" s="288"/>
      <c r="C130" s="337" t="s">
        <v>173</v>
      </c>
      <c r="D130" s="258">
        <f>D101/'Growth analysis Q1'!G17</f>
        <v>4.4247787610619468E-3</v>
      </c>
      <c r="E130" s="364">
        <f>E101/'Growth analysis Q4'!L17</f>
        <v>1.2931034482758621E-2</v>
      </c>
      <c r="F130" s="364">
        <f>F101/'Growth analysis Q3'!L17</f>
        <v>4.0322580645161289E-3</v>
      </c>
      <c r="G130" s="364">
        <f>G101/'Growth analysis Q2'!L17</f>
        <v>8.0971659919028341E-3</v>
      </c>
      <c r="H130" s="260">
        <f>H101/'Growth analysis Q1'!L17</f>
        <v>4.1322314049586778E-3</v>
      </c>
      <c r="I130" s="364"/>
      <c r="J130" s="365"/>
      <c r="K130" s="330"/>
      <c r="L130" s="15"/>
    </row>
    <row r="131" spans="1:12" ht="12.75">
      <c r="A131" s="15"/>
      <c r="B131" s="288"/>
      <c r="C131" s="337"/>
      <c r="D131" s="258"/>
      <c r="E131" s="364"/>
      <c r="F131" s="364"/>
      <c r="G131" s="364"/>
      <c r="H131" s="260"/>
      <c r="I131" s="364"/>
      <c r="J131" s="365"/>
      <c r="K131" s="327"/>
      <c r="L131" s="15"/>
    </row>
    <row r="132" spans="1:12" ht="12.75">
      <c r="A132" s="15"/>
      <c r="B132" s="306"/>
      <c r="C132" s="281" t="s">
        <v>33</v>
      </c>
      <c r="D132" s="258">
        <f>D103/'Growth analysis Q1'!G19</f>
        <v>4.7619047619047616E-2</v>
      </c>
      <c r="E132" s="364">
        <f>E103/'Growth analysis Q4'!L19</f>
        <v>5.8823529411764705E-2</v>
      </c>
      <c r="F132" s="364">
        <f>F103/'Growth analysis Q3'!L19</f>
        <v>9.0909090909090912E-2</v>
      </c>
      <c r="G132" s="364">
        <f>G103/'Growth analysis Q2'!L19</f>
        <v>0</v>
      </c>
      <c r="H132" s="260">
        <f>H103/'Growth analysis Q1'!L19</f>
        <v>4.7619047619047616E-2</v>
      </c>
      <c r="I132" s="364"/>
      <c r="J132" s="365"/>
      <c r="K132" s="366"/>
      <c r="L132" s="15"/>
    </row>
    <row r="133" spans="1:12" ht="12.75">
      <c r="A133" s="15"/>
      <c r="B133" s="280"/>
      <c r="C133" s="337"/>
      <c r="D133" s="258"/>
      <c r="E133" s="364"/>
      <c r="F133" s="364"/>
      <c r="G133" s="364"/>
      <c r="H133" s="260"/>
      <c r="I133" s="364"/>
      <c r="J133" s="365"/>
      <c r="K133" s="330"/>
      <c r="L133" s="15"/>
    </row>
    <row r="134" spans="1:12" s="287" customFormat="1" ht="12.75">
      <c r="A134" s="15"/>
      <c r="B134" s="288"/>
      <c r="C134" s="281" t="s">
        <v>476</v>
      </c>
      <c r="D134" s="258">
        <f>D105/'Growth analysis Q1'!G23</f>
        <v>0.15289406625409538</v>
      </c>
      <c r="E134" s="364">
        <f>E105/'Growth analysis Q4'!L23</f>
        <v>0.23748261474269819</v>
      </c>
      <c r="F134" s="364">
        <f>F105/'Growth analysis Q3'!L23</f>
        <v>0.16929547844374343</v>
      </c>
      <c r="G134" s="364">
        <f>G105/'Growth analysis Q2'!L23</f>
        <v>0.18968501211491864</v>
      </c>
      <c r="H134" s="260">
        <f>H105/'Growth analysis Q1'!L23</f>
        <v>0.18505707367692839</v>
      </c>
      <c r="I134" s="364"/>
      <c r="J134" s="365"/>
      <c r="K134" s="335"/>
      <c r="L134" s="15"/>
    </row>
    <row r="135" spans="1:12" s="287" customFormat="1" ht="12.75">
      <c r="A135" s="15"/>
      <c r="B135" s="288"/>
      <c r="C135" s="281"/>
      <c r="D135" s="258"/>
      <c r="E135" s="364"/>
      <c r="F135" s="364"/>
      <c r="G135" s="364"/>
      <c r="H135" s="260"/>
      <c r="I135" s="364"/>
      <c r="J135" s="365"/>
      <c r="K135" s="335"/>
      <c r="L135" s="15"/>
    </row>
    <row r="136" spans="1:12" s="311" customFormat="1" ht="12.75">
      <c r="A136" s="15"/>
      <c r="B136" s="306"/>
      <c r="C136" s="349" t="s">
        <v>607</v>
      </c>
      <c r="D136" s="263">
        <f>D107/'Growth analysis Q1'!G25</f>
        <v>0.10949868073878628</v>
      </c>
      <c r="E136" s="367">
        <f>E107/'Growth analysis Q4'!L25</f>
        <v>0.33663366336633666</v>
      </c>
      <c r="F136" s="367">
        <f>F107/'Growth analysis Q3'!L25</f>
        <v>0.16300129366106081</v>
      </c>
      <c r="G136" s="367">
        <f>G107/'Growth analysis Q2'!L25</f>
        <v>0.17733333333333334</v>
      </c>
      <c r="H136" s="265">
        <f>H107/'Growth analysis Q1'!L25</f>
        <v>0.13858695652173914</v>
      </c>
      <c r="I136" s="367"/>
      <c r="J136" s="368"/>
      <c r="K136" s="355"/>
      <c r="L136" s="15"/>
    </row>
    <row r="137" spans="1:12" ht="12.75">
      <c r="A137" s="15"/>
      <c r="B137" s="280"/>
      <c r="C137" s="349"/>
      <c r="D137" s="258"/>
      <c r="E137" s="364"/>
      <c r="F137" s="364"/>
      <c r="G137" s="364"/>
      <c r="H137" s="260"/>
      <c r="I137" s="364"/>
      <c r="J137" s="365"/>
      <c r="K137" s="330"/>
      <c r="L137" s="15"/>
    </row>
    <row r="138" spans="1:12" ht="12.75">
      <c r="A138" s="15"/>
      <c r="B138" s="280"/>
      <c r="C138" s="281" t="s">
        <v>447</v>
      </c>
      <c r="D138" s="258">
        <f>D109/'Growth analysis Q1'!G27</f>
        <v>0.16943187531422826</v>
      </c>
      <c r="E138" s="364">
        <f>E109/'Growth analysis Q4'!L27</f>
        <v>0.19874274661508703</v>
      </c>
      <c r="F138" s="364">
        <f>F109/'Growth analysis Q3'!L27</f>
        <v>0.17163461538461539</v>
      </c>
      <c r="G138" s="364">
        <f>G109/'Growth analysis Q2'!L27</f>
        <v>0.19401589527816737</v>
      </c>
      <c r="H138" s="260">
        <f>H109/'Growth analysis Q1'!L27</f>
        <v>0.20092807424593967</v>
      </c>
      <c r="I138" s="364"/>
      <c r="J138" s="365"/>
      <c r="K138" s="330"/>
      <c r="L138" s="15"/>
    </row>
    <row r="139" spans="1:12" ht="12.75">
      <c r="A139" s="15"/>
      <c r="B139" s="281"/>
      <c r="C139" s="281"/>
      <c r="D139" s="369"/>
      <c r="E139" s="369"/>
      <c r="F139" s="369"/>
      <c r="G139" s="369"/>
      <c r="H139" s="369"/>
      <c r="I139" s="369"/>
      <c r="J139" s="369"/>
      <c r="K139" s="345"/>
      <c r="L139" s="15"/>
    </row>
    <row r="140" spans="1:12" s="34" customFormat="1" ht="9" customHeight="1">
      <c r="A140" s="15"/>
      <c r="B140" s="15"/>
      <c r="C140" s="15"/>
      <c r="D140" s="15"/>
      <c r="E140" s="15"/>
      <c r="F140" s="15"/>
      <c r="G140" s="15"/>
      <c r="H140" s="15"/>
      <c r="I140" s="15"/>
      <c r="J140" s="15"/>
      <c r="K140" s="15"/>
      <c r="L140" s="15"/>
    </row>
    <row r="141" spans="1:12" s="287" customFormat="1" ht="14.25">
      <c r="A141" s="281"/>
      <c r="B141" s="6" t="s">
        <v>302</v>
      </c>
      <c r="C141" s="360"/>
      <c r="D141" s="360"/>
      <c r="E141" s="360"/>
      <c r="F141" s="360"/>
      <c r="G141" s="360"/>
      <c r="H141" s="360"/>
      <c r="I141" s="360"/>
      <c r="J141" s="153"/>
      <c r="K141" s="370"/>
      <c r="L141" s="281"/>
    </row>
    <row r="142" spans="1:12" s="287" customFormat="1" ht="14.25">
      <c r="A142" s="281"/>
      <c r="B142" s="224" t="s">
        <v>597</v>
      </c>
      <c r="C142" s="360"/>
      <c r="D142" s="360"/>
      <c r="E142" s="360"/>
      <c r="F142" s="360"/>
      <c r="G142" s="360"/>
      <c r="H142" s="360"/>
      <c r="I142" s="360"/>
      <c r="J142" s="153"/>
      <c r="K142" s="370"/>
      <c r="L142" s="281"/>
    </row>
    <row r="143" spans="1:12" s="287" customFormat="1" ht="12.75" customHeight="1">
      <c r="A143" s="281"/>
      <c r="B143" s="224"/>
      <c r="C143" s="360"/>
      <c r="D143" s="360"/>
      <c r="E143" s="360"/>
      <c r="F143" s="360"/>
      <c r="G143" s="360"/>
      <c r="H143" s="360"/>
      <c r="I143" s="360"/>
      <c r="J143" s="153"/>
      <c r="K143" s="370"/>
      <c r="L143" s="281"/>
    </row>
    <row r="144" spans="1:12" s="34" customFormat="1" ht="9" customHeight="1">
      <c r="A144" s="15"/>
      <c r="B144" s="15"/>
      <c r="C144" s="15"/>
      <c r="D144" s="15"/>
      <c r="E144" s="15"/>
      <c r="F144" s="15"/>
      <c r="G144" s="15"/>
      <c r="H144" s="15"/>
      <c r="I144" s="15"/>
      <c r="J144" s="15"/>
      <c r="K144" s="15"/>
      <c r="L144" s="15"/>
    </row>
    <row r="145" spans="1:12" s="34" customFormat="1" ht="12.75">
      <c r="A145" s="15"/>
      <c r="B145" s="37"/>
      <c r="C145" s="36" t="s">
        <v>0</v>
      </c>
      <c r="D145" s="37" t="str">
        <f>+D115</f>
        <v>Q1 '14</v>
      </c>
      <c r="E145" s="371" t="str">
        <f>+'P&amp;L &amp; Cash flow'!E59</f>
        <v>Q4 '13</v>
      </c>
      <c r="F145" s="371" t="s">
        <v>409</v>
      </c>
      <c r="G145" s="37" t="str">
        <f>+'P&amp;L &amp; Cash flow'!G59</f>
        <v>Q2 '13</v>
      </c>
      <c r="H145" s="37" t="s">
        <v>343</v>
      </c>
      <c r="I145" s="37"/>
      <c r="J145" s="320"/>
      <c r="K145" s="39"/>
      <c r="L145" s="15"/>
    </row>
    <row r="146" spans="1:12" s="34" customFormat="1" ht="12.75">
      <c r="A146" s="15"/>
      <c r="B146" s="40"/>
      <c r="C146" s="275" t="s">
        <v>13</v>
      </c>
      <c r="D146" s="37"/>
      <c r="E146" s="43"/>
      <c r="F146" s="43"/>
      <c r="G146" s="37"/>
      <c r="H146" s="37"/>
      <c r="I146" s="40"/>
      <c r="J146" s="44"/>
      <c r="K146" s="45"/>
      <c r="L146" s="15"/>
    </row>
    <row r="147" spans="1:12" s="34" customFormat="1" ht="12.75">
      <c r="A147" s="15"/>
      <c r="B147" s="40"/>
      <c r="C147" s="372"/>
      <c r="D147" s="45"/>
      <c r="E147" s="373"/>
      <c r="F147" s="373"/>
      <c r="G147" s="45"/>
      <c r="H147" s="45"/>
      <c r="I147" s="40"/>
      <c r="J147" s="49"/>
      <c r="K147" s="37"/>
      <c r="L147" s="15"/>
    </row>
    <row r="148" spans="1:12" s="34" customFormat="1" ht="12.75">
      <c r="A148" s="15"/>
      <c r="B148" s="374"/>
      <c r="C148" s="40" t="s">
        <v>46</v>
      </c>
      <c r="D148" s="211">
        <v>1169</v>
      </c>
      <c r="E148" s="375">
        <v>1169</v>
      </c>
      <c r="F148" s="77">
        <v>1170</v>
      </c>
      <c r="G148" s="77">
        <v>5158</v>
      </c>
      <c r="H148" s="212">
        <v>5151</v>
      </c>
      <c r="I148" s="77"/>
      <c r="J148" s="363"/>
      <c r="K148" s="376"/>
      <c r="L148" s="15"/>
    </row>
    <row r="149" spans="1:12" s="34" customFormat="1" ht="12.75">
      <c r="A149" s="15"/>
      <c r="B149" s="374"/>
      <c r="C149" s="377" t="s">
        <v>47</v>
      </c>
      <c r="D149" s="211">
        <v>1688</v>
      </c>
      <c r="E149" s="375">
        <v>1729</v>
      </c>
      <c r="F149" s="77">
        <v>1634</v>
      </c>
      <c r="G149" s="77">
        <v>3395</v>
      </c>
      <c r="H149" s="212">
        <v>3495</v>
      </c>
      <c r="I149" s="77"/>
      <c r="J149" s="363"/>
      <c r="K149" s="376"/>
      <c r="L149" s="15"/>
    </row>
    <row r="150" spans="1:12" s="34" customFormat="1" ht="14.25">
      <c r="A150" s="15"/>
      <c r="B150" s="374"/>
      <c r="C150" s="40" t="s">
        <v>203</v>
      </c>
      <c r="D150" s="211">
        <v>580</v>
      </c>
      <c r="E150" s="375">
        <v>610</v>
      </c>
      <c r="F150" s="77">
        <v>582</v>
      </c>
      <c r="G150" s="77">
        <v>722</v>
      </c>
      <c r="H150" s="212">
        <v>800</v>
      </c>
      <c r="I150" s="77"/>
      <c r="J150" s="363"/>
      <c r="K150" s="376"/>
      <c r="L150" s="15"/>
    </row>
    <row r="151" spans="1:12" s="34" customFormat="1" ht="12.75">
      <c r="A151" s="15"/>
      <c r="B151" s="374"/>
      <c r="C151" s="40" t="s">
        <v>48</v>
      </c>
      <c r="D151" s="211">
        <v>121</v>
      </c>
      <c r="E151" s="375">
        <v>135</v>
      </c>
      <c r="F151" s="77">
        <v>148</v>
      </c>
      <c r="G151" s="77">
        <v>189</v>
      </c>
      <c r="H151" s="212">
        <v>209</v>
      </c>
      <c r="I151" s="77"/>
      <c r="J151" s="363"/>
      <c r="K151" s="376"/>
      <c r="L151" s="15"/>
    </row>
    <row r="152" spans="1:12" s="34" customFormat="1" ht="12.75">
      <c r="A152" s="15"/>
      <c r="B152" s="374"/>
      <c r="C152" s="377" t="s">
        <v>49</v>
      </c>
      <c r="D152" s="211">
        <v>5314</v>
      </c>
      <c r="E152" s="375">
        <v>5340</v>
      </c>
      <c r="F152" s="77">
        <v>5390</v>
      </c>
      <c r="G152" s="77">
        <v>8055</v>
      </c>
      <c r="H152" s="212">
        <v>8028</v>
      </c>
      <c r="I152" s="77"/>
      <c r="J152" s="363"/>
      <c r="K152" s="376"/>
      <c r="L152" s="15"/>
    </row>
    <row r="153" spans="1:12" s="34" customFormat="1" ht="12.75">
      <c r="A153" s="15"/>
      <c r="B153" s="374"/>
      <c r="C153" s="377" t="s">
        <v>482</v>
      </c>
      <c r="D153" s="211">
        <v>2334</v>
      </c>
      <c r="E153" s="375">
        <v>2199</v>
      </c>
      <c r="F153" s="77">
        <v>1952</v>
      </c>
      <c r="G153" s="77">
        <v>2773</v>
      </c>
      <c r="H153" s="212">
        <v>2761</v>
      </c>
      <c r="I153" s="77"/>
      <c r="J153" s="363"/>
      <c r="K153" s="376"/>
      <c r="L153" s="15"/>
    </row>
    <row r="154" spans="1:12" s="34" customFormat="1" ht="12.75">
      <c r="A154" s="15"/>
      <c r="B154" s="374"/>
      <c r="C154" s="377" t="s">
        <v>50</v>
      </c>
      <c r="D154" s="211">
        <v>3477</v>
      </c>
      <c r="E154" s="375">
        <v>5221</v>
      </c>
      <c r="F154" s="77">
        <v>5469</v>
      </c>
      <c r="G154" s="77">
        <v>6191</v>
      </c>
      <c r="H154" s="212">
        <v>3105</v>
      </c>
      <c r="I154" s="77"/>
      <c r="J154" s="363"/>
      <c r="K154" s="376"/>
      <c r="L154" s="15"/>
    </row>
    <row r="155" spans="1:12" s="114" customFormat="1" ht="12.75">
      <c r="A155" s="15"/>
      <c r="B155" s="378"/>
      <c r="C155" s="379" t="s">
        <v>152</v>
      </c>
      <c r="D155" s="221">
        <v>2145</v>
      </c>
      <c r="E155" s="380">
        <v>3946</v>
      </c>
      <c r="F155" s="109">
        <v>4133</v>
      </c>
      <c r="G155" s="109">
        <v>4345</v>
      </c>
      <c r="H155" s="222">
        <v>1213</v>
      </c>
      <c r="I155" s="109"/>
      <c r="J155" s="368"/>
      <c r="K155" s="381"/>
      <c r="L155" s="15"/>
    </row>
    <row r="156" spans="1:12" s="34" customFormat="1" ht="12.75">
      <c r="A156" s="15"/>
      <c r="B156" s="374"/>
      <c r="C156" s="377" t="s">
        <v>456</v>
      </c>
      <c r="D156" s="211">
        <v>9547</v>
      </c>
      <c r="E156" s="375">
        <v>9469</v>
      </c>
      <c r="F156" s="77">
        <v>9462</v>
      </c>
      <c r="G156" s="77">
        <v>0</v>
      </c>
      <c r="H156" s="212">
        <v>34</v>
      </c>
      <c r="I156" s="77"/>
      <c r="J156" s="363"/>
      <c r="K156" s="376"/>
      <c r="L156" s="15"/>
    </row>
    <row r="157" spans="1:12" s="56" customFormat="1" ht="12.75">
      <c r="A157" s="15"/>
      <c r="B157" s="382"/>
      <c r="C157" s="383" t="s">
        <v>14</v>
      </c>
      <c r="D157" s="115">
        <f>D148+D149+D150+D151+D152+D153+D154+D156</f>
        <v>24230</v>
      </c>
      <c r="E157" s="51">
        <f>E148+E149+E150+E151+E152+E153+E154+E156</f>
        <v>25872</v>
      </c>
      <c r="F157" s="51">
        <f>F148+F149+F150+F151+F152+F153+F154+F156</f>
        <v>25807</v>
      </c>
      <c r="G157" s="51">
        <f>G148+G149+G150+G151+G152+G153+G154+G156</f>
        <v>26483</v>
      </c>
      <c r="H157" s="214">
        <f>H148+H149+H150+H151+H152+H153+H154+H156</f>
        <v>23583</v>
      </c>
      <c r="I157" s="51"/>
      <c r="J157" s="365"/>
      <c r="K157" s="384"/>
      <c r="L157" s="15"/>
    </row>
    <row r="158" spans="1:12" s="34" customFormat="1" ht="12.75">
      <c r="A158" s="15"/>
      <c r="B158" s="374"/>
      <c r="C158" s="377"/>
      <c r="D158" s="211"/>
      <c r="E158" s="375"/>
      <c r="F158" s="77"/>
      <c r="G158" s="77"/>
      <c r="H158" s="212"/>
      <c r="I158" s="77"/>
      <c r="J158" s="363"/>
      <c r="K158" s="381"/>
      <c r="L158" s="15"/>
    </row>
    <row r="159" spans="1:12" s="34" customFormat="1" ht="14.25">
      <c r="A159" s="15"/>
      <c r="B159" s="43"/>
      <c r="C159" s="377" t="s">
        <v>483</v>
      </c>
      <c r="D159" s="211">
        <v>5294</v>
      </c>
      <c r="E159" s="375">
        <v>5303</v>
      </c>
      <c r="F159" s="77">
        <v>5490</v>
      </c>
      <c r="G159" s="77">
        <v>5601</v>
      </c>
      <c r="H159" s="212">
        <v>2463</v>
      </c>
      <c r="I159" s="77"/>
      <c r="J159" s="363"/>
      <c r="K159" s="102"/>
      <c r="L159" s="15"/>
    </row>
    <row r="160" spans="1:12" s="34" customFormat="1" ht="12.75">
      <c r="A160" s="15"/>
      <c r="B160" s="40"/>
      <c r="C160" s="40" t="s">
        <v>51</v>
      </c>
      <c r="D160" s="211">
        <v>13724</v>
      </c>
      <c r="E160" s="375">
        <v>13677</v>
      </c>
      <c r="F160" s="77">
        <v>13765</v>
      </c>
      <c r="G160" s="385">
        <v>14314</v>
      </c>
      <c r="H160" s="206">
        <v>15259</v>
      </c>
      <c r="I160" s="385"/>
      <c r="J160" s="363"/>
      <c r="K160" s="116"/>
      <c r="L160" s="15"/>
    </row>
    <row r="161" spans="1:12" s="114" customFormat="1" ht="12.75">
      <c r="A161" s="15"/>
      <c r="B161" s="378"/>
      <c r="C161" s="379" t="s">
        <v>153</v>
      </c>
      <c r="D161" s="221">
        <v>1154</v>
      </c>
      <c r="E161" s="380">
        <v>1182</v>
      </c>
      <c r="F161" s="109">
        <f>1162+152</f>
        <v>1314</v>
      </c>
      <c r="G161" s="386">
        <v>1746</v>
      </c>
      <c r="H161" s="387">
        <v>2087</v>
      </c>
      <c r="I161" s="109"/>
      <c r="J161" s="368"/>
      <c r="K161" s="381"/>
      <c r="L161" s="15"/>
    </row>
    <row r="162" spans="1:12" s="34" customFormat="1" ht="14.25">
      <c r="A162" s="15"/>
      <c r="B162" s="374"/>
      <c r="C162" s="388" t="s">
        <v>484</v>
      </c>
      <c r="D162" s="211">
        <v>3825</v>
      </c>
      <c r="E162" s="375">
        <v>5354</v>
      </c>
      <c r="F162" s="77">
        <v>5202</v>
      </c>
      <c r="G162" s="77">
        <v>6568</v>
      </c>
      <c r="H162" s="212">
        <v>5834</v>
      </c>
      <c r="I162" s="77"/>
      <c r="J162" s="363"/>
      <c r="K162" s="376"/>
      <c r="L162" s="15"/>
    </row>
    <row r="163" spans="1:12" s="34" customFormat="1" ht="12.75">
      <c r="A163" s="15"/>
      <c r="B163" s="374"/>
      <c r="C163" s="388" t="s">
        <v>457</v>
      </c>
      <c r="D163" s="211">
        <v>1387</v>
      </c>
      <c r="E163" s="375">
        <v>1538</v>
      </c>
      <c r="F163" s="77">
        <v>1350</v>
      </c>
      <c r="G163" s="77">
        <v>0</v>
      </c>
      <c r="H163" s="212">
        <v>27</v>
      </c>
      <c r="I163" s="77"/>
      <c r="J163" s="363"/>
      <c r="K163" s="376"/>
      <c r="L163" s="15"/>
    </row>
    <row r="164" spans="1:12" s="56" customFormat="1" ht="12.75">
      <c r="A164" s="15"/>
      <c r="B164" s="382"/>
      <c r="C164" s="43" t="s">
        <v>15</v>
      </c>
      <c r="D164" s="115">
        <f>D159+D160+D162+D163</f>
        <v>24230</v>
      </c>
      <c r="E164" s="51">
        <f>E159+E160+E162+E163</f>
        <v>25872</v>
      </c>
      <c r="F164" s="51">
        <f>F159+F160+F162+F163</f>
        <v>25807</v>
      </c>
      <c r="G164" s="51">
        <f>G159+G160+G162+G163</f>
        <v>26483</v>
      </c>
      <c r="H164" s="214">
        <f>H159+H160+H162+H163</f>
        <v>23583</v>
      </c>
      <c r="I164" s="51"/>
      <c r="J164" s="365"/>
      <c r="K164" s="389"/>
      <c r="L164" s="15"/>
    </row>
    <row r="165" spans="1:12" s="34" customFormat="1" ht="12.75">
      <c r="A165" s="15"/>
      <c r="B165" s="43"/>
      <c r="C165" s="390"/>
      <c r="D165" s="43"/>
      <c r="E165" s="43"/>
      <c r="F165" s="390"/>
      <c r="G165" s="43"/>
      <c r="H165" s="43"/>
      <c r="I165" s="43"/>
      <c r="J165" s="391"/>
      <c r="K165" s="43"/>
      <c r="L165" s="15"/>
    </row>
    <row r="166" spans="1:12" s="34" customFormat="1" ht="9" customHeight="1">
      <c r="A166" s="15"/>
      <c r="B166" s="15"/>
      <c r="C166" s="15"/>
      <c r="D166" s="15"/>
      <c r="E166" s="15"/>
      <c r="F166" s="15"/>
      <c r="G166" s="15"/>
      <c r="H166" s="15"/>
      <c r="I166" s="15"/>
      <c r="J166" s="15"/>
      <c r="K166" s="15"/>
      <c r="L166" s="15"/>
    </row>
    <row r="167" spans="1:12" s="45" customFormat="1" ht="13.5" customHeight="1">
      <c r="A167" s="40"/>
      <c r="B167" s="392" t="s">
        <v>204</v>
      </c>
      <c r="D167" s="40"/>
      <c r="E167" s="40"/>
      <c r="G167" s="40"/>
      <c r="H167" s="40"/>
      <c r="I167" s="40"/>
      <c r="J167" s="49"/>
      <c r="L167" s="40"/>
    </row>
    <row r="168" spans="1:12" s="45" customFormat="1" ht="13.5" customHeight="1">
      <c r="A168" s="40"/>
      <c r="B168" s="393" t="s">
        <v>485</v>
      </c>
      <c r="C168" s="40"/>
      <c r="D168" s="40"/>
      <c r="E168" s="40"/>
      <c r="F168" s="40"/>
      <c r="G168" s="40"/>
      <c r="H168" s="40"/>
      <c r="I168" s="40"/>
      <c r="J168" s="49"/>
      <c r="K168" s="40"/>
      <c r="L168" s="40"/>
    </row>
    <row r="169" spans="1:12" s="45" customFormat="1" ht="13.5" customHeight="1">
      <c r="A169" s="40"/>
      <c r="B169" s="393" t="s">
        <v>598</v>
      </c>
      <c r="C169" s="40"/>
      <c r="D169" s="40"/>
      <c r="E169" s="40"/>
      <c r="F169" s="40"/>
      <c r="G169" s="40"/>
      <c r="H169" s="40"/>
      <c r="I169" s="40"/>
      <c r="J169" s="49"/>
      <c r="K169" s="40"/>
      <c r="L169" s="40"/>
    </row>
    <row r="170" spans="1:12" s="287" customFormat="1" ht="14.25">
      <c r="A170" s="281"/>
      <c r="B170" s="6"/>
      <c r="C170" s="360"/>
      <c r="D170" s="360"/>
      <c r="E170" s="360"/>
      <c r="F170" s="360"/>
      <c r="G170" s="360"/>
      <c r="H170" s="360"/>
      <c r="I170" s="360"/>
      <c r="J170" s="153"/>
      <c r="K170" s="370"/>
      <c r="L170" s="281"/>
    </row>
    <row r="171" spans="1:12" s="34" customFormat="1" ht="9" customHeight="1">
      <c r="A171" s="15"/>
      <c r="B171" s="15"/>
      <c r="C171" s="15"/>
      <c r="D171" s="15"/>
      <c r="E171" s="15"/>
      <c r="F171" s="15"/>
      <c r="G171" s="15"/>
      <c r="H171" s="15"/>
      <c r="I171" s="15"/>
      <c r="J171" s="15"/>
      <c r="K171" s="15"/>
      <c r="L171" s="15"/>
    </row>
    <row r="172" spans="1:12" s="287" customFormat="1" ht="12.75">
      <c r="A172" s="15"/>
      <c r="B172" s="270"/>
      <c r="C172" s="36" t="s">
        <v>446</v>
      </c>
      <c r="D172" s="270" t="str">
        <f>+D145</f>
        <v>Q1 '14</v>
      </c>
      <c r="E172" s="270" t="str">
        <f>+E115</f>
        <v>Q4 '13</v>
      </c>
      <c r="F172" s="270" t="str">
        <f>+F115</f>
        <v>Q3 '13</v>
      </c>
      <c r="G172" s="270" t="str">
        <f>+G115</f>
        <v>Q2 '13</v>
      </c>
      <c r="H172" s="270" t="s">
        <v>343</v>
      </c>
      <c r="I172" s="270"/>
      <c r="J172" s="320" t="s">
        <v>316</v>
      </c>
      <c r="K172" s="321"/>
      <c r="L172" s="15"/>
    </row>
    <row r="173" spans="1:12" ht="12.75">
      <c r="A173" s="15"/>
      <c r="B173" s="274"/>
      <c r="C173" s="275" t="s">
        <v>159</v>
      </c>
      <c r="D173" s="270"/>
      <c r="E173" s="270"/>
      <c r="F173" s="270"/>
      <c r="G173" s="270"/>
      <c r="H173" s="270"/>
      <c r="I173" s="274"/>
      <c r="J173" s="44" t="str">
        <f>+J87</f>
        <v>Q1%</v>
      </c>
      <c r="K173" s="270"/>
      <c r="L173" s="15"/>
    </row>
    <row r="174" spans="1:12" ht="9" customHeight="1">
      <c r="A174" s="15"/>
      <c r="B174" s="274"/>
      <c r="C174" s="274"/>
      <c r="D174" s="321"/>
      <c r="E174" s="321"/>
      <c r="F174" s="321"/>
      <c r="G174" s="321"/>
      <c r="H174" s="321"/>
      <c r="I174" s="274"/>
      <c r="J174" s="394"/>
      <c r="K174" s="274"/>
      <c r="L174" s="15"/>
    </row>
    <row r="175" spans="1:12" ht="12.75">
      <c r="A175" s="15"/>
      <c r="B175" s="395"/>
      <c r="C175" s="396" t="s">
        <v>385</v>
      </c>
      <c r="D175" s="397">
        <f>SUM(D176:D181)</f>
        <v>13.44</v>
      </c>
      <c r="E175" s="398">
        <f>SUM(E176:E181)</f>
        <v>14.419999999999998</v>
      </c>
      <c r="F175" s="398">
        <f>SUM(F176:F181)</f>
        <v>14.379999999999999</v>
      </c>
      <c r="G175" s="398">
        <f>G176+G177+G178+G179+G181</f>
        <v>14.549999999999999</v>
      </c>
      <c r="H175" s="399">
        <f>H176+H177+H178+H179+H181</f>
        <v>14.509999999999998</v>
      </c>
      <c r="I175" s="400"/>
      <c r="J175" s="329">
        <f t="shared" ref="J175:J201" si="17">+IFERROR(IF(D175*H175&lt;0,"n.m.",IF(D175/H175-1&gt;100%,"&gt;100%",D175/H175-1)),"n.m.")</f>
        <v>-7.3742246726395511E-2</v>
      </c>
      <c r="K175" s="330"/>
      <c r="L175" s="15"/>
    </row>
    <row r="176" spans="1:12" s="361" customFormat="1" ht="12.75">
      <c r="A176" s="15"/>
      <c r="B176" s="280"/>
      <c r="C176" s="401" t="s">
        <v>160</v>
      </c>
      <c r="D176" s="402">
        <v>10.08</v>
      </c>
      <c r="E176" s="403">
        <v>10.83</v>
      </c>
      <c r="F176" s="403">
        <v>10.83</v>
      </c>
      <c r="G176" s="403">
        <v>11.37</v>
      </c>
      <c r="H176" s="404">
        <v>11.37</v>
      </c>
      <c r="I176" s="405"/>
      <c r="J176" s="336">
        <f t="shared" si="17"/>
        <v>-0.11345646437994716</v>
      </c>
      <c r="K176" s="327"/>
      <c r="L176" s="15"/>
    </row>
    <row r="177" spans="1:12" ht="12.75" customHeight="1">
      <c r="A177" s="15"/>
      <c r="B177" s="280"/>
      <c r="C177" s="401" t="s">
        <v>161</v>
      </c>
      <c r="D177" s="402">
        <v>0.76</v>
      </c>
      <c r="E177" s="403">
        <v>0.76</v>
      </c>
      <c r="F177" s="403">
        <v>0.76</v>
      </c>
      <c r="G177" s="403">
        <v>0.76</v>
      </c>
      <c r="H177" s="404">
        <v>0.76</v>
      </c>
      <c r="I177" s="405"/>
      <c r="J177" s="336">
        <f t="shared" si="17"/>
        <v>0</v>
      </c>
      <c r="K177" s="327"/>
      <c r="L177" s="15"/>
    </row>
    <row r="178" spans="1:12" ht="12.75">
      <c r="A178" s="15"/>
      <c r="B178" s="280"/>
      <c r="C178" s="401" t="s">
        <v>370</v>
      </c>
      <c r="D178" s="402">
        <v>2.0299999999999998</v>
      </c>
      <c r="E178" s="403">
        <v>2.0299999999999998</v>
      </c>
      <c r="F178" s="403">
        <v>2.0299999999999998</v>
      </c>
      <c r="G178" s="403">
        <v>2.0299999999999998</v>
      </c>
      <c r="H178" s="404">
        <v>2.0299999999999998</v>
      </c>
      <c r="I178" s="405"/>
      <c r="J178" s="336">
        <f t="shared" si="17"/>
        <v>0</v>
      </c>
      <c r="K178" s="327"/>
      <c r="L178" s="15"/>
    </row>
    <row r="179" spans="1:12" ht="12.75">
      <c r="A179" s="15"/>
      <c r="B179" s="280"/>
      <c r="C179" s="401" t="s">
        <v>371</v>
      </c>
      <c r="D179" s="402">
        <v>0</v>
      </c>
      <c r="E179" s="403">
        <v>0</v>
      </c>
      <c r="F179" s="403">
        <v>0</v>
      </c>
      <c r="G179" s="403">
        <v>0</v>
      </c>
      <c r="H179" s="404">
        <v>0</v>
      </c>
      <c r="I179" s="405"/>
      <c r="J179" s="336" t="str">
        <f t="shared" si="17"/>
        <v>n.m.</v>
      </c>
      <c r="K179" s="327"/>
      <c r="L179" s="15"/>
    </row>
    <row r="180" spans="1:12" ht="14.25">
      <c r="A180" s="15"/>
      <c r="B180" s="280"/>
      <c r="C180" s="401" t="s">
        <v>494</v>
      </c>
      <c r="D180" s="402">
        <v>0</v>
      </c>
      <c r="E180" s="403">
        <v>0.26</v>
      </c>
      <c r="F180" s="403">
        <v>0.26</v>
      </c>
      <c r="G180" s="403">
        <v>0</v>
      </c>
      <c r="H180" s="404">
        <v>0</v>
      </c>
      <c r="I180" s="405"/>
      <c r="J180" s="336" t="str">
        <f t="shared" si="17"/>
        <v>n.m.</v>
      </c>
      <c r="K180" s="327"/>
      <c r="L180" s="15"/>
    </row>
    <row r="181" spans="1:12" s="287" customFormat="1" ht="12.75">
      <c r="A181" s="15"/>
      <c r="B181" s="288"/>
      <c r="C181" s="401" t="s">
        <v>372</v>
      </c>
      <c r="D181" s="402">
        <v>0.56999999999999995</v>
      </c>
      <c r="E181" s="403">
        <v>0.54</v>
      </c>
      <c r="F181" s="403">
        <v>0.5</v>
      </c>
      <c r="G181" s="403">
        <v>0.39</v>
      </c>
      <c r="H181" s="404">
        <v>0.35</v>
      </c>
      <c r="I181" s="405"/>
      <c r="J181" s="336">
        <f t="shared" si="17"/>
        <v>0.62857142857142856</v>
      </c>
      <c r="K181" s="330"/>
      <c r="L181" s="15"/>
    </row>
    <row r="182" spans="1:12" ht="12.75">
      <c r="A182" s="15"/>
      <c r="B182" s="395"/>
      <c r="C182" s="401"/>
      <c r="D182" s="406"/>
      <c r="E182" s="407"/>
      <c r="F182" s="407"/>
      <c r="G182" s="407"/>
      <c r="H182" s="408"/>
      <c r="I182" s="400"/>
      <c r="J182" s="336"/>
      <c r="K182" s="330"/>
      <c r="L182" s="15"/>
    </row>
    <row r="183" spans="1:12" ht="12.75">
      <c r="A183" s="15"/>
      <c r="B183" s="288"/>
      <c r="C183" s="396" t="s">
        <v>502</v>
      </c>
      <c r="D183" s="397">
        <v>-1.02</v>
      </c>
      <c r="E183" s="398">
        <f>+E184+E185</f>
        <v>-1.02</v>
      </c>
      <c r="F183" s="398">
        <f t="shared" ref="F183:H183" si="18">+F184+F185</f>
        <v>-1.02</v>
      </c>
      <c r="G183" s="398">
        <f t="shared" si="18"/>
        <v>-1.02</v>
      </c>
      <c r="H183" s="399">
        <f t="shared" si="18"/>
        <v>-1.02</v>
      </c>
      <c r="I183" s="400"/>
      <c r="J183" s="336">
        <f t="shared" si="17"/>
        <v>0</v>
      </c>
      <c r="K183" s="330"/>
      <c r="L183" s="15"/>
    </row>
    <row r="184" spans="1:12" ht="12.75">
      <c r="A184" s="15"/>
      <c r="B184" s="288"/>
      <c r="C184" s="401" t="s">
        <v>383</v>
      </c>
      <c r="D184" s="402">
        <v>-1.01</v>
      </c>
      <c r="E184" s="403">
        <v>-1.01</v>
      </c>
      <c r="F184" s="403">
        <v>-1.01</v>
      </c>
      <c r="G184" s="403">
        <v>-1.01</v>
      </c>
      <c r="H184" s="404">
        <v>-1.01</v>
      </c>
      <c r="I184" s="400"/>
      <c r="J184" s="336">
        <f t="shared" si="17"/>
        <v>0</v>
      </c>
      <c r="K184" s="330"/>
      <c r="L184" s="15"/>
    </row>
    <row r="185" spans="1:12" ht="12.75">
      <c r="A185" s="15"/>
      <c r="B185" s="288"/>
      <c r="C185" s="401" t="s">
        <v>503</v>
      </c>
      <c r="D185" s="402">
        <v>-0.01</v>
      </c>
      <c r="E185" s="403">
        <v>-0.01</v>
      </c>
      <c r="F185" s="403">
        <v>-0.01</v>
      </c>
      <c r="G185" s="403">
        <v>-0.01</v>
      </c>
      <c r="H185" s="404">
        <v>-0.01</v>
      </c>
      <c r="I185" s="400"/>
      <c r="J185" s="336">
        <f t="shared" si="17"/>
        <v>0</v>
      </c>
      <c r="K185" s="330"/>
      <c r="L185" s="15"/>
    </row>
    <row r="186" spans="1:12" ht="12.75">
      <c r="A186" s="15"/>
      <c r="B186" s="288"/>
      <c r="C186" s="401"/>
      <c r="D186" s="406"/>
      <c r="E186" s="407"/>
      <c r="F186" s="407"/>
      <c r="G186" s="407"/>
      <c r="H186" s="408"/>
      <c r="I186" s="400"/>
      <c r="J186" s="336"/>
      <c r="K186" s="330"/>
      <c r="L186" s="15"/>
    </row>
    <row r="187" spans="1:12" s="287" customFormat="1" ht="14.25">
      <c r="A187" s="15"/>
      <c r="B187" s="281"/>
      <c r="C187" s="396" t="s">
        <v>477</v>
      </c>
      <c r="D187" s="397">
        <f>+D175+D183</f>
        <v>12.42</v>
      </c>
      <c r="E187" s="398">
        <f>+E175+E183</f>
        <v>13.399999999999999</v>
      </c>
      <c r="F187" s="398">
        <f>+F175+F183</f>
        <v>13.36</v>
      </c>
      <c r="G187" s="398">
        <f>+G175+G183</f>
        <v>13.53</v>
      </c>
      <c r="H187" s="399">
        <f>+H175+H183</f>
        <v>13.489999999999998</v>
      </c>
      <c r="I187" s="400"/>
      <c r="J187" s="409">
        <f t="shared" si="17"/>
        <v>-7.9318013343217086E-2</v>
      </c>
      <c r="K187" s="330"/>
      <c r="L187" s="15"/>
    </row>
    <row r="188" spans="1:12" ht="12.75">
      <c r="A188" s="15"/>
      <c r="B188" s="288"/>
      <c r="C188" s="410" t="s">
        <v>373</v>
      </c>
      <c r="D188" s="411">
        <v>0.94499999999999995</v>
      </c>
      <c r="E188" s="412">
        <v>1.93</v>
      </c>
      <c r="F188" s="412">
        <v>1.893</v>
      </c>
      <c r="G188" s="412">
        <v>2.12</v>
      </c>
      <c r="H188" s="413">
        <v>1.43</v>
      </c>
      <c r="I188" s="414"/>
      <c r="J188" s="415">
        <f t="shared" si="17"/>
        <v>-0.33916083916083917</v>
      </c>
      <c r="K188" s="330"/>
      <c r="L188" s="15"/>
    </row>
    <row r="189" spans="1:12" ht="12.75">
      <c r="A189" s="15"/>
      <c r="B189" s="288"/>
      <c r="C189" s="401"/>
      <c r="D189" s="406"/>
      <c r="E189" s="407"/>
      <c r="F189" s="407"/>
      <c r="G189" s="407"/>
      <c r="H189" s="408"/>
      <c r="I189" s="400"/>
      <c r="J189" s="336"/>
      <c r="K189" s="330"/>
      <c r="L189" s="15"/>
    </row>
    <row r="190" spans="1:12" ht="12.75">
      <c r="A190" s="15"/>
      <c r="B190" s="281"/>
      <c r="C190" s="396" t="s">
        <v>384</v>
      </c>
      <c r="D190" s="397">
        <f>D191+D192</f>
        <v>2.0099999999999998</v>
      </c>
      <c r="E190" s="398">
        <f>SUM(E191:E192)</f>
        <v>3.62</v>
      </c>
      <c r="F190" s="398">
        <f>F191+F192</f>
        <v>3.7429999999999999</v>
      </c>
      <c r="G190" s="398">
        <f>G191+G192</f>
        <v>4.04</v>
      </c>
      <c r="H190" s="399">
        <f>H191+H192</f>
        <v>1.02</v>
      </c>
      <c r="I190" s="400"/>
      <c r="J190" s="409">
        <f t="shared" si="17"/>
        <v>0.97058823529411731</v>
      </c>
      <c r="K190" s="330"/>
      <c r="L190" s="15"/>
    </row>
    <row r="191" spans="1:12" s="287" customFormat="1" ht="12.75">
      <c r="A191" s="15"/>
      <c r="B191" s="281"/>
      <c r="C191" s="401" t="s">
        <v>388</v>
      </c>
      <c r="D191" s="402">
        <v>2.15</v>
      </c>
      <c r="E191" s="403">
        <v>3.95</v>
      </c>
      <c r="F191" s="403">
        <v>4.133</v>
      </c>
      <c r="G191" s="403">
        <v>4.3499999999999996</v>
      </c>
      <c r="H191" s="404">
        <v>1.22</v>
      </c>
      <c r="I191" s="405"/>
      <c r="J191" s="336">
        <f t="shared" si="17"/>
        <v>0.76229508196721318</v>
      </c>
      <c r="K191" s="330"/>
      <c r="L191" s="15"/>
    </row>
    <row r="192" spans="1:12" s="311" customFormat="1" ht="12.75">
      <c r="A192" s="15"/>
      <c r="B192" s="288"/>
      <c r="C192" s="401" t="s">
        <v>387</v>
      </c>
      <c r="D192" s="402">
        <v>-0.14000000000000001</v>
      </c>
      <c r="E192" s="403">
        <v>-0.33</v>
      </c>
      <c r="F192" s="403">
        <v>-0.39</v>
      </c>
      <c r="G192" s="403">
        <v>-0.31</v>
      </c>
      <c r="H192" s="404">
        <v>-0.2</v>
      </c>
      <c r="I192" s="405"/>
      <c r="J192" s="336">
        <f t="shared" si="17"/>
        <v>-0.29999999999999993</v>
      </c>
      <c r="K192" s="330"/>
      <c r="L192" s="15"/>
    </row>
    <row r="193" spans="1:12" s="287" customFormat="1" ht="12.75">
      <c r="A193" s="15"/>
      <c r="B193" s="288"/>
      <c r="C193" s="401"/>
      <c r="D193" s="406"/>
      <c r="E193" s="407"/>
      <c r="F193" s="407"/>
      <c r="G193" s="407"/>
      <c r="H193" s="408"/>
      <c r="I193" s="400"/>
      <c r="J193" s="336"/>
      <c r="K193" s="330"/>
      <c r="L193" s="15"/>
    </row>
    <row r="194" spans="1:12" ht="14.25">
      <c r="A194" s="15"/>
      <c r="B194" s="288"/>
      <c r="C194" s="396" t="s">
        <v>478</v>
      </c>
      <c r="D194" s="397">
        <f>+D187-D190</f>
        <v>10.41</v>
      </c>
      <c r="E194" s="398">
        <f>+E187-E190</f>
        <v>9.7799999999999976</v>
      </c>
      <c r="F194" s="398">
        <f>+F187-F190</f>
        <v>9.6169999999999991</v>
      </c>
      <c r="G194" s="398">
        <f>+G187-G190</f>
        <v>9.4899999999999984</v>
      </c>
      <c r="H194" s="399">
        <f>+H187-H190</f>
        <v>12.469999999999999</v>
      </c>
      <c r="I194" s="400"/>
      <c r="J194" s="409">
        <f t="shared" si="17"/>
        <v>-0.16519647153167594</v>
      </c>
      <c r="K194" s="330"/>
      <c r="L194" s="15"/>
    </row>
    <row r="195" spans="1:12" s="287" customFormat="1" ht="12.75">
      <c r="A195" s="15"/>
      <c r="B195" s="288"/>
      <c r="C195" s="401"/>
      <c r="D195" s="406"/>
      <c r="E195" s="407"/>
      <c r="F195" s="407"/>
      <c r="G195" s="407"/>
      <c r="H195" s="408"/>
      <c r="I195" s="400"/>
      <c r="J195" s="336"/>
      <c r="K195" s="330"/>
      <c r="L195" s="15"/>
    </row>
    <row r="196" spans="1:12" ht="14.25">
      <c r="A196" s="15"/>
      <c r="B196" s="288"/>
      <c r="C196" s="396" t="s">
        <v>466</v>
      </c>
      <c r="D196" s="397">
        <v>0.27100000000000002</v>
      </c>
      <c r="E196" s="398">
        <v>0.32</v>
      </c>
      <c r="F196" s="398">
        <v>0.25800000000000001</v>
      </c>
      <c r="G196" s="398">
        <v>0.28000000000000003</v>
      </c>
      <c r="H196" s="399">
        <v>0.01</v>
      </c>
      <c r="I196" s="400"/>
      <c r="J196" s="409" t="str">
        <f t="shared" si="17"/>
        <v>&gt;100%</v>
      </c>
      <c r="K196" s="330"/>
      <c r="L196" s="15"/>
    </row>
    <row r="197" spans="1:12" ht="12.75" customHeight="1">
      <c r="A197" s="15"/>
      <c r="B197" s="288"/>
      <c r="C197" s="401"/>
      <c r="D197" s="406"/>
      <c r="E197" s="407"/>
      <c r="F197" s="407"/>
      <c r="G197" s="407"/>
      <c r="H197" s="408"/>
      <c r="I197" s="400"/>
      <c r="J197" s="336"/>
      <c r="K197" s="330"/>
      <c r="L197" s="15"/>
    </row>
    <row r="198" spans="1:12" ht="12.75">
      <c r="A198" s="15"/>
      <c r="B198" s="281"/>
      <c r="C198" s="396" t="s">
        <v>311</v>
      </c>
      <c r="D198" s="397">
        <f>D199+D200+D201</f>
        <v>12.213000000000001</v>
      </c>
      <c r="E198" s="398">
        <f>+E199+E200+E201</f>
        <v>12.879999999999999</v>
      </c>
      <c r="F198" s="398">
        <f>F199+F200+F201</f>
        <v>12.909000000000001</v>
      </c>
      <c r="G198" s="398">
        <f>G199+G200+G201</f>
        <v>13.44</v>
      </c>
      <c r="H198" s="399">
        <f>H199+H200+H201</f>
        <v>13.569999999999999</v>
      </c>
      <c r="I198" s="400"/>
      <c r="J198" s="409">
        <f t="shared" si="17"/>
        <v>-9.9999999999999867E-2</v>
      </c>
      <c r="K198" s="330"/>
      <c r="L198" s="15"/>
    </row>
    <row r="199" spans="1:12" s="416" customFormat="1" ht="12.75">
      <c r="A199" s="15"/>
      <c r="B199" s="281"/>
      <c r="C199" s="401" t="s">
        <v>160</v>
      </c>
      <c r="D199" s="406">
        <v>10.272</v>
      </c>
      <c r="E199" s="407">
        <v>10.94</v>
      </c>
      <c r="F199" s="407">
        <v>10.939</v>
      </c>
      <c r="G199" s="407">
        <v>11.43</v>
      </c>
      <c r="H199" s="408">
        <v>11.53</v>
      </c>
      <c r="I199" s="400"/>
      <c r="J199" s="336">
        <f t="shared" si="17"/>
        <v>-0.10910667823070241</v>
      </c>
      <c r="K199" s="330"/>
      <c r="L199" s="15"/>
    </row>
    <row r="200" spans="1:12" ht="12.75">
      <c r="A200" s="15"/>
      <c r="B200" s="281"/>
      <c r="C200" s="401" t="s">
        <v>161</v>
      </c>
      <c r="D200" s="406">
        <v>1.032</v>
      </c>
      <c r="E200" s="407">
        <v>1.03</v>
      </c>
      <c r="F200" s="407">
        <v>1.0569999999999999</v>
      </c>
      <c r="G200" s="407">
        <v>1.0900000000000001</v>
      </c>
      <c r="H200" s="408">
        <v>1.1100000000000001</v>
      </c>
      <c r="I200" s="400"/>
      <c r="J200" s="336">
        <f t="shared" si="17"/>
        <v>-7.027027027027033E-2</v>
      </c>
      <c r="K200" s="330"/>
      <c r="L200" s="15"/>
    </row>
    <row r="201" spans="1:12" ht="12.75">
      <c r="A201" s="15"/>
      <c r="B201" s="288"/>
      <c r="C201" s="401" t="s">
        <v>374</v>
      </c>
      <c r="D201" s="406">
        <v>0.90900000000000003</v>
      </c>
      <c r="E201" s="407">
        <v>0.91</v>
      </c>
      <c r="F201" s="407">
        <v>0.91300000000000003</v>
      </c>
      <c r="G201" s="407">
        <v>0.92</v>
      </c>
      <c r="H201" s="408">
        <v>0.93</v>
      </c>
      <c r="I201" s="400"/>
      <c r="J201" s="336">
        <f t="shared" si="17"/>
        <v>-2.2580645161290325E-2</v>
      </c>
      <c r="K201" s="330"/>
      <c r="L201" s="15"/>
    </row>
    <row r="202" spans="1:12" ht="12.75">
      <c r="A202" s="15"/>
      <c r="B202" s="288"/>
      <c r="C202" s="401"/>
      <c r="D202" s="417"/>
      <c r="E202" s="418"/>
      <c r="F202" s="419"/>
      <c r="G202" s="418"/>
      <c r="H202" s="419"/>
      <c r="I202" s="420"/>
      <c r="J202" s="421"/>
      <c r="K202" s="330"/>
      <c r="L202" s="15"/>
    </row>
    <row r="203" spans="1:12" s="34" customFormat="1" ht="9" customHeight="1">
      <c r="A203" s="15"/>
      <c r="B203" s="15"/>
      <c r="C203" s="15"/>
      <c r="D203" s="15"/>
      <c r="E203" s="15"/>
      <c r="F203" s="15"/>
      <c r="G203" s="15"/>
      <c r="H203" s="15"/>
      <c r="I203" s="15"/>
      <c r="J203" s="15"/>
      <c r="K203" s="15"/>
      <c r="L203" s="15"/>
    </row>
    <row r="204" spans="1:12" ht="14.25">
      <c r="A204" s="422"/>
      <c r="B204" s="13" t="s">
        <v>493</v>
      </c>
      <c r="C204" s="423"/>
      <c r="D204" s="423"/>
      <c r="E204" s="422"/>
      <c r="F204" s="423"/>
      <c r="G204" s="422"/>
      <c r="H204" s="423"/>
      <c r="I204" s="422"/>
      <c r="J204" s="424"/>
      <c r="K204" s="425"/>
      <c r="L204" s="422"/>
    </row>
    <row r="205" spans="1:12" ht="24.75" customHeight="1">
      <c r="A205" s="426"/>
      <c r="B205" s="1140" t="s">
        <v>504</v>
      </c>
      <c r="C205" s="1137"/>
      <c r="D205" s="1137"/>
      <c r="E205" s="1137"/>
      <c r="F205" s="1137"/>
      <c r="G205" s="1137"/>
      <c r="H205" s="1137"/>
      <c r="I205" s="1137"/>
      <c r="J205" s="1137"/>
      <c r="K205" s="1137"/>
      <c r="L205" s="1137"/>
    </row>
    <row r="206" spans="1:12" ht="14.25">
      <c r="A206" s="422"/>
      <c r="B206" s="14" t="s">
        <v>505</v>
      </c>
      <c r="C206" s="423"/>
      <c r="D206" s="423"/>
      <c r="E206" s="422"/>
      <c r="F206" s="423"/>
      <c r="G206" s="422"/>
      <c r="H206" s="423"/>
      <c r="I206" s="422"/>
      <c r="J206" s="424"/>
      <c r="K206" s="425"/>
      <c r="L206" s="422"/>
    </row>
    <row r="207" spans="1:12" ht="14.25">
      <c r="A207" s="426"/>
      <c r="B207" s="8" t="s">
        <v>467</v>
      </c>
      <c r="C207" s="423"/>
      <c r="D207" s="427"/>
      <c r="E207" s="426"/>
      <c r="F207" s="427"/>
      <c r="G207" s="426"/>
      <c r="H207" s="427"/>
      <c r="I207" s="426"/>
      <c r="J207" s="428"/>
      <c r="K207" s="429"/>
      <c r="L207" s="426"/>
    </row>
  </sheetData>
  <sheetProtection password="C79B" sheet="1" objects="1" scenarios="1"/>
  <mergeCells count="1">
    <mergeCell ref="B205:L205"/>
  </mergeCells>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rowBreaks count="2" manualBreakCount="2">
    <brk id="84" max="11" man="1"/>
    <brk id="170"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204"/>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44.85546875" style="34" bestFit="1" customWidth="1"/>
    <col min="4" max="8" width="8.7109375" style="34" customWidth="1"/>
    <col min="9" max="9" width="1.7109375" style="34" customWidth="1"/>
    <col min="10" max="10" width="8.7109375" style="196" customWidth="1"/>
    <col min="11" max="11" width="1.7109375" style="34" customWidth="1"/>
    <col min="12" max="12" width="1.28515625" style="34" customWidth="1"/>
    <col min="13" max="16384" width="9.140625" style="34"/>
  </cols>
  <sheetData>
    <row r="1" spans="1:12" ht="9" customHeight="1">
      <c r="A1" s="15"/>
      <c r="B1" s="15"/>
      <c r="C1" s="15"/>
      <c r="D1" s="15"/>
      <c r="E1" s="15"/>
      <c r="F1" s="15"/>
      <c r="G1" s="15"/>
      <c r="H1" s="15"/>
      <c r="I1" s="15"/>
      <c r="J1" s="15"/>
      <c r="K1" s="15"/>
      <c r="L1" s="15"/>
    </row>
    <row r="2" spans="1:12" ht="12.75">
      <c r="A2" s="15"/>
      <c r="B2" s="37"/>
      <c r="C2" s="36" t="s">
        <v>31</v>
      </c>
      <c r="D2" s="37" t="str">
        <f>+'CF, Capex, BS &amp; Debt sum'!D2</f>
        <v>Q1 '14</v>
      </c>
      <c r="E2" s="37" t="s">
        <v>497</v>
      </c>
      <c r="F2" s="37" t="s">
        <v>409</v>
      </c>
      <c r="G2" s="37" t="s">
        <v>393</v>
      </c>
      <c r="H2" s="37" t="s">
        <v>343</v>
      </c>
      <c r="I2" s="37"/>
      <c r="J2" s="320" t="s">
        <v>316</v>
      </c>
      <c r="K2" s="247"/>
      <c r="L2" s="15"/>
    </row>
    <row r="3" spans="1:12" ht="12.75">
      <c r="A3" s="15"/>
      <c r="B3" s="40"/>
      <c r="C3" s="275" t="s">
        <v>233</v>
      </c>
      <c r="D3" s="37"/>
      <c r="E3" s="37"/>
      <c r="F3" s="37"/>
      <c r="G3" s="37"/>
      <c r="H3" s="37"/>
      <c r="I3" s="43"/>
      <c r="J3" s="44" t="str">
        <f>+'CF, Capex, BS &amp; Debt sum'!J3</f>
        <v>Q1%</v>
      </c>
      <c r="K3" s="40"/>
      <c r="L3" s="15"/>
    </row>
    <row r="4" spans="1:12" ht="12.75" customHeight="1">
      <c r="A4" s="15"/>
      <c r="B4" s="40"/>
      <c r="C4" s="40"/>
      <c r="D4" s="430"/>
      <c r="E4" s="430"/>
      <c r="F4" s="430"/>
      <c r="G4" s="430"/>
      <c r="H4" s="430"/>
      <c r="I4" s="431"/>
      <c r="J4" s="432"/>
      <c r="K4" s="40"/>
      <c r="L4" s="15"/>
    </row>
    <row r="5" spans="1:12" s="56" customFormat="1" ht="12.75">
      <c r="A5" s="15"/>
      <c r="B5" s="43"/>
      <c r="C5" s="433" t="s">
        <v>420</v>
      </c>
      <c r="D5" s="434">
        <f t="shared" ref="D5" si="0">D6+D7</f>
        <v>23183</v>
      </c>
      <c r="E5" s="435">
        <f>E6+E7</f>
        <v>23451</v>
      </c>
      <c r="F5" s="435">
        <f t="shared" ref="F5:H5" si="1">F6+F7</f>
        <v>23501</v>
      </c>
      <c r="G5" s="435">
        <f t="shared" si="1"/>
        <v>23795</v>
      </c>
      <c r="H5" s="436">
        <f t="shared" si="1"/>
        <v>24647</v>
      </c>
      <c r="I5" s="51"/>
      <c r="J5" s="329">
        <f t="shared" ref="J5:J9" si="2">+IFERROR(IF(D5*H5&lt;0,"n.m.",IF(D5/H5-1&gt;100%,"&gt;100%",D5/H5-1)),"n.m.")</f>
        <v>-5.9398709782123582E-2</v>
      </c>
      <c r="K5" s="384"/>
      <c r="L5" s="15"/>
    </row>
    <row r="6" spans="1:12" ht="12.75">
      <c r="A6" s="15"/>
      <c r="B6" s="40"/>
      <c r="C6" s="388" t="s">
        <v>215</v>
      </c>
      <c r="D6" s="437">
        <v>14566</v>
      </c>
      <c r="E6" s="438">
        <v>14782</v>
      </c>
      <c r="F6" s="438">
        <v>15184</v>
      </c>
      <c r="G6" s="438">
        <v>15497</v>
      </c>
      <c r="H6" s="439">
        <v>16377</v>
      </c>
      <c r="I6" s="77"/>
      <c r="J6" s="326">
        <f t="shared" si="2"/>
        <v>-0.1105819136594004</v>
      </c>
      <c r="K6" s="376"/>
      <c r="L6" s="15"/>
    </row>
    <row r="7" spans="1:12" ht="12.75" customHeight="1">
      <c r="A7" s="15"/>
      <c r="B7" s="40"/>
      <c r="C7" s="388" t="s">
        <v>524</v>
      </c>
      <c r="D7" s="440">
        <v>8617</v>
      </c>
      <c r="E7" s="385">
        <v>8669</v>
      </c>
      <c r="F7" s="385">
        <v>8317</v>
      </c>
      <c r="G7" s="385">
        <v>8298</v>
      </c>
      <c r="H7" s="441">
        <v>8270</v>
      </c>
      <c r="I7" s="438"/>
      <c r="J7" s="326">
        <f t="shared" si="2"/>
        <v>4.1958887545344714E-2</v>
      </c>
      <c r="K7" s="376"/>
      <c r="L7" s="15"/>
    </row>
    <row r="8" spans="1:12" ht="12.75">
      <c r="A8" s="15"/>
      <c r="B8" s="40"/>
      <c r="C8" s="388"/>
      <c r="D8" s="437"/>
      <c r="E8" s="438"/>
      <c r="F8" s="438"/>
      <c r="G8" s="438"/>
      <c r="H8" s="439"/>
      <c r="I8" s="77"/>
      <c r="J8" s="326"/>
      <c r="K8" s="376"/>
      <c r="L8" s="15"/>
    </row>
    <row r="9" spans="1:12" s="114" customFormat="1" ht="12.75">
      <c r="A9" s="15"/>
      <c r="B9" s="269"/>
      <c r="C9" s="442" t="s">
        <v>415</v>
      </c>
      <c r="D9" s="443">
        <v>4405</v>
      </c>
      <c r="E9" s="444">
        <v>4502</v>
      </c>
      <c r="F9" s="444">
        <v>4240</v>
      </c>
      <c r="G9" s="444">
        <v>4268</v>
      </c>
      <c r="H9" s="445">
        <v>4246</v>
      </c>
      <c r="I9" s="446"/>
      <c r="J9" s="354">
        <f t="shared" si="2"/>
        <v>3.7447008949599514E-2</v>
      </c>
      <c r="K9" s="381"/>
      <c r="L9" s="15"/>
    </row>
    <row r="10" spans="1:12" ht="12.75">
      <c r="A10" s="15"/>
      <c r="B10" s="43"/>
      <c r="C10" s="147"/>
      <c r="D10" s="374"/>
      <c r="E10" s="374"/>
      <c r="F10" s="374"/>
      <c r="G10" s="374"/>
      <c r="H10" s="374"/>
      <c r="I10" s="374"/>
      <c r="J10" s="320"/>
      <c r="K10" s="40"/>
      <c r="L10" s="15"/>
    </row>
    <row r="11" spans="1:12" ht="9" customHeight="1">
      <c r="A11" s="15"/>
      <c r="B11" s="15"/>
      <c r="C11" s="15"/>
      <c r="D11" s="15"/>
      <c r="E11" s="15"/>
      <c r="F11" s="15"/>
      <c r="G11" s="15"/>
      <c r="H11" s="15"/>
      <c r="I11" s="15"/>
      <c r="J11" s="15"/>
      <c r="K11" s="15"/>
      <c r="L11" s="15"/>
    </row>
    <row r="12" spans="1:12" ht="14.25">
      <c r="A12" s="195"/>
      <c r="B12" s="224"/>
      <c r="C12" s="195"/>
      <c r="D12" s="195"/>
      <c r="E12" s="195"/>
      <c r="F12" s="195"/>
      <c r="G12" s="195"/>
      <c r="H12" s="195"/>
      <c r="I12" s="145"/>
      <c r="J12" s="153"/>
      <c r="K12" s="145"/>
      <c r="L12" s="195"/>
    </row>
    <row r="13" spans="1:12" ht="9" customHeight="1">
      <c r="A13" s="15"/>
      <c r="B13" s="15"/>
      <c r="C13" s="15"/>
      <c r="D13" s="15"/>
      <c r="E13" s="15"/>
      <c r="F13" s="15"/>
      <c r="G13" s="15"/>
      <c r="H13" s="15"/>
      <c r="I13" s="15"/>
      <c r="J13" s="15"/>
      <c r="K13" s="15"/>
      <c r="L13" s="15"/>
    </row>
    <row r="14" spans="1:12" ht="12.75">
      <c r="A14" s="15"/>
      <c r="B14" s="37"/>
      <c r="C14" s="36" t="s">
        <v>31</v>
      </c>
      <c r="D14" s="37" t="str">
        <f>+D2</f>
        <v>Q1 '14</v>
      </c>
      <c r="E14" s="37" t="str">
        <f>+E2</f>
        <v>Q4 '13</v>
      </c>
      <c r="F14" s="37" t="str">
        <f>+F2</f>
        <v>Q3 '13</v>
      </c>
      <c r="G14" s="37" t="s">
        <v>393</v>
      </c>
      <c r="H14" s="37" t="s">
        <v>343</v>
      </c>
      <c r="I14" s="37"/>
      <c r="J14" s="320"/>
      <c r="K14" s="247"/>
      <c r="L14" s="15"/>
    </row>
    <row r="15" spans="1:12" ht="14.25">
      <c r="A15" s="15"/>
      <c r="B15" s="37"/>
      <c r="C15" s="275" t="s">
        <v>611</v>
      </c>
      <c r="D15" s="37"/>
      <c r="E15" s="37"/>
      <c r="F15" s="37"/>
      <c r="G15" s="37"/>
      <c r="H15" s="37"/>
      <c r="I15" s="40"/>
      <c r="J15" s="44"/>
      <c r="K15" s="40"/>
      <c r="L15" s="15"/>
    </row>
    <row r="16" spans="1:12" ht="12.75">
      <c r="A16" s="15"/>
      <c r="B16" s="40"/>
      <c r="C16" s="40"/>
      <c r="D16" s="45"/>
      <c r="E16" s="45"/>
      <c r="F16" s="45"/>
      <c r="G16" s="45"/>
      <c r="H16" s="45"/>
      <c r="I16" s="40"/>
      <c r="J16" s="447"/>
      <c r="K16" s="40"/>
      <c r="L16" s="15"/>
    </row>
    <row r="17" spans="1:12" ht="12.75">
      <c r="A17" s="15"/>
      <c r="B17" s="40"/>
      <c r="C17" s="377" t="s">
        <v>417</v>
      </c>
      <c r="D17" s="437">
        <f>+D113+D161</f>
        <v>-10</v>
      </c>
      <c r="E17" s="438">
        <f t="shared" ref="E17:H17" si="3">+E113+E161</f>
        <v>-27</v>
      </c>
      <c r="F17" s="438">
        <f t="shared" si="3"/>
        <v>-42</v>
      </c>
      <c r="G17" s="438">
        <f t="shared" si="3"/>
        <v>-38</v>
      </c>
      <c r="H17" s="439">
        <f t="shared" si="3"/>
        <v>-35</v>
      </c>
      <c r="I17" s="77"/>
      <c r="J17" s="363"/>
      <c r="K17" s="376"/>
      <c r="L17" s="15"/>
    </row>
    <row r="18" spans="1:12" ht="12.75">
      <c r="A18" s="15"/>
      <c r="B18" s="40"/>
      <c r="C18" s="377" t="s">
        <v>23</v>
      </c>
      <c r="D18" s="437">
        <f t="shared" ref="D18:H18" si="4">+D114+D162</f>
        <v>-3</v>
      </c>
      <c r="E18" s="438">
        <f t="shared" si="4"/>
        <v>-10</v>
      </c>
      <c r="F18" s="438">
        <f t="shared" si="4"/>
        <v>-11</v>
      </c>
      <c r="G18" s="438">
        <f t="shared" si="4"/>
        <v>-13</v>
      </c>
      <c r="H18" s="439">
        <f t="shared" si="4"/>
        <v>-11</v>
      </c>
      <c r="I18" s="77"/>
      <c r="J18" s="363"/>
      <c r="K18" s="376"/>
      <c r="L18" s="15"/>
    </row>
    <row r="19" spans="1:12" s="56" customFormat="1" ht="12.75">
      <c r="A19" s="15"/>
      <c r="B19" s="43"/>
      <c r="C19" s="448" t="s">
        <v>418</v>
      </c>
      <c r="D19" s="96">
        <f t="shared" ref="D19:H19" si="5">+D115+D163</f>
        <v>-13</v>
      </c>
      <c r="E19" s="97">
        <f t="shared" si="5"/>
        <v>-37</v>
      </c>
      <c r="F19" s="97">
        <f t="shared" si="5"/>
        <v>-53</v>
      </c>
      <c r="G19" s="97">
        <f t="shared" si="5"/>
        <v>-51</v>
      </c>
      <c r="H19" s="98">
        <f t="shared" si="5"/>
        <v>-46</v>
      </c>
      <c r="I19" s="435"/>
      <c r="J19" s="365"/>
      <c r="K19" s="384"/>
      <c r="L19" s="15"/>
    </row>
    <row r="20" spans="1:12" ht="12.75">
      <c r="A20" s="15"/>
      <c r="B20" s="40"/>
      <c r="C20" s="377"/>
      <c r="D20" s="449"/>
      <c r="E20" s="450"/>
      <c r="F20" s="450"/>
      <c r="G20" s="450"/>
      <c r="H20" s="451"/>
      <c r="I20" s="51"/>
      <c r="J20" s="365"/>
      <c r="K20" s="376"/>
      <c r="L20" s="15"/>
    </row>
    <row r="21" spans="1:12" ht="12.75">
      <c r="A21" s="15"/>
      <c r="B21" s="40"/>
      <c r="C21" s="377" t="s">
        <v>273</v>
      </c>
      <c r="D21" s="76">
        <f t="shared" ref="D21:H21" si="6">+D117+D165</f>
        <v>-5</v>
      </c>
      <c r="E21" s="77">
        <f t="shared" si="6"/>
        <v>-6</v>
      </c>
      <c r="F21" s="77">
        <f t="shared" si="6"/>
        <v>-7</v>
      </c>
      <c r="G21" s="77">
        <f t="shared" si="6"/>
        <v>-6</v>
      </c>
      <c r="H21" s="78">
        <f t="shared" si="6"/>
        <v>-4</v>
      </c>
      <c r="I21" s="77"/>
      <c r="J21" s="363"/>
      <c r="K21" s="452"/>
      <c r="L21" s="15"/>
    </row>
    <row r="22" spans="1:12" s="114" customFormat="1" ht="12.75">
      <c r="A22" s="15"/>
      <c r="B22" s="269"/>
      <c r="C22" s="453" t="s">
        <v>312</v>
      </c>
      <c r="D22" s="107">
        <f t="shared" ref="D22:H22" si="7">+D118+D166</f>
        <v>-1</v>
      </c>
      <c r="E22" s="109">
        <f t="shared" si="7"/>
        <v>-1</v>
      </c>
      <c r="F22" s="109">
        <f t="shared" si="7"/>
        <v>0</v>
      </c>
      <c r="G22" s="109">
        <f t="shared" si="7"/>
        <v>-2</v>
      </c>
      <c r="H22" s="110">
        <f t="shared" si="7"/>
        <v>0</v>
      </c>
      <c r="I22" s="109"/>
      <c r="J22" s="368"/>
      <c r="K22" s="113"/>
      <c r="L22" s="15"/>
    </row>
    <row r="23" spans="1:12" ht="12.75">
      <c r="A23" s="15"/>
      <c r="B23" s="40"/>
      <c r="C23" s="377" t="s">
        <v>24</v>
      </c>
      <c r="D23" s="76">
        <f t="shared" ref="D23:H23" si="8">+D119+D167</f>
        <v>-4</v>
      </c>
      <c r="E23" s="77">
        <f t="shared" si="8"/>
        <v>-4</v>
      </c>
      <c r="F23" s="77">
        <f t="shared" si="8"/>
        <v>-10</v>
      </c>
      <c r="G23" s="77">
        <f t="shared" si="8"/>
        <v>-3</v>
      </c>
      <c r="H23" s="78">
        <f t="shared" si="8"/>
        <v>-3</v>
      </c>
      <c r="I23" s="77"/>
      <c r="J23" s="363"/>
      <c r="K23" s="452"/>
      <c r="L23" s="15"/>
    </row>
    <row r="24" spans="1:12" ht="12.75">
      <c r="A24" s="15"/>
      <c r="B24" s="40"/>
      <c r="C24" s="377" t="s">
        <v>281</v>
      </c>
      <c r="D24" s="76">
        <f t="shared" ref="D24:H24" si="9">+D120+D168</f>
        <v>-2</v>
      </c>
      <c r="E24" s="77">
        <f t="shared" si="9"/>
        <v>-2</v>
      </c>
      <c r="F24" s="77">
        <f t="shared" si="9"/>
        <v>-2</v>
      </c>
      <c r="G24" s="77">
        <f t="shared" si="9"/>
        <v>-1</v>
      </c>
      <c r="H24" s="78">
        <f t="shared" si="9"/>
        <v>-1</v>
      </c>
      <c r="I24" s="77"/>
      <c r="J24" s="363"/>
      <c r="K24" s="452"/>
      <c r="L24" s="15"/>
    </row>
    <row r="25" spans="1:12" ht="12.75">
      <c r="A25" s="15"/>
      <c r="B25" s="40"/>
      <c r="C25" s="377" t="s">
        <v>216</v>
      </c>
      <c r="D25" s="76">
        <v>0</v>
      </c>
      <c r="E25" s="77">
        <v>0</v>
      </c>
      <c r="F25" s="77">
        <v>0</v>
      </c>
      <c r="G25" s="77">
        <v>0</v>
      </c>
      <c r="H25" s="78">
        <v>0</v>
      </c>
      <c r="I25" s="77"/>
      <c r="J25" s="363"/>
      <c r="K25" s="452"/>
      <c r="L25" s="15"/>
    </row>
    <row r="26" spans="1:12" s="56" customFormat="1" ht="12.75">
      <c r="A26" s="15"/>
      <c r="B26" s="43"/>
      <c r="C26" s="448" t="s">
        <v>158</v>
      </c>
      <c r="D26" s="50">
        <f t="shared" ref="D26:H26" si="10">+D122+D170</f>
        <v>-11</v>
      </c>
      <c r="E26" s="51">
        <f t="shared" si="10"/>
        <v>-12</v>
      </c>
      <c r="F26" s="51">
        <f t="shared" si="10"/>
        <v>-19</v>
      </c>
      <c r="G26" s="51">
        <f t="shared" si="10"/>
        <v>-10</v>
      </c>
      <c r="H26" s="52">
        <f t="shared" si="10"/>
        <v>-8</v>
      </c>
      <c r="I26" s="51"/>
      <c r="J26" s="365"/>
      <c r="K26" s="454"/>
      <c r="L26" s="15"/>
    </row>
    <row r="27" spans="1:12" s="56" customFormat="1" ht="12.75">
      <c r="A27" s="15"/>
      <c r="B27" s="43"/>
      <c r="C27" s="448"/>
      <c r="D27" s="50"/>
      <c r="E27" s="51"/>
      <c r="F27" s="51"/>
      <c r="G27" s="51"/>
      <c r="H27" s="52"/>
      <c r="I27" s="51"/>
      <c r="J27" s="365"/>
      <c r="K27" s="454"/>
      <c r="L27" s="15"/>
    </row>
    <row r="28" spans="1:12" s="56" customFormat="1" ht="12.75">
      <c r="A28" s="15"/>
      <c r="B28" s="43"/>
      <c r="C28" s="455" t="s">
        <v>479</v>
      </c>
      <c r="D28" s="96">
        <f t="shared" ref="D28:H28" si="11">+D124+D172</f>
        <v>-24</v>
      </c>
      <c r="E28" s="97">
        <f t="shared" si="11"/>
        <v>-49</v>
      </c>
      <c r="F28" s="97">
        <f t="shared" si="11"/>
        <v>-72</v>
      </c>
      <c r="G28" s="97">
        <f t="shared" si="11"/>
        <v>-61</v>
      </c>
      <c r="H28" s="98">
        <f t="shared" si="11"/>
        <v>-54</v>
      </c>
      <c r="I28" s="97"/>
      <c r="J28" s="365"/>
      <c r="K28" s="454"/>
      <c r="L28" s="15"/>
    </row>
    <row r="29" spans="1:12" s="56" customFormat="1" ht="12.75">
      <c r="A29" s="15"/>
      <c r="B29" s="43"/>
      <c r="C29" s="455"/>
      <c r="D29" s="96"/>
      <c r="E29" s="97"/>
      <c r="F29" s="97"/>
      <c r="G29" s="97"/>
      <c r="H29" s="98"/>
      <c r="I29" s="97"/>
      <c r="J29" s="365"/>
      <c r="K29" s="454"/>
      <c r="L29" s="15"/>
    </row>
    <row r="30" spans="1:12" s="114" customFormat="1" ht="12.75">
      <c r="A30" s="15"/>
      <c r="B30" s="269"/>
      <c r="C30" s="456" t="s">
        <v>415</v>
      </c>
      <c r="D30" s="443">
        <f t="shared" ref="D30:H30" si="12">+D126+D174</f>
        <v>-10</v>
      </c>
      <c r="E30" s="444">
        <f t="shared" si="12"/>
        <v>-27</v>
      </c>
      <c r="F30" s="444">
        <f t="shared" si="12"/>
        <v>-42</v>
      </c>
      <c r="G30" s="444">
        <f t="shared" si="12"/>
        <v>-38</v>
      </c>
      <c r="H30" s="445">
        <f t="shared" si="12"/>
        <v>-35</v>
      </c>
      <c r="I30" s="444"/>
      <c r="J30" s="368"/>
      <c r="K30" s="457"/>
      <c r="L30" s="15"/>
    </row>
    <row r="31" spans="1:12" s="56" customFormat="1" ht="12.75">
      <c r="A31" s="15"/>
      <c r="B31" s="43"/>
      <c r="C31" s="455"/>
      <c r="D31" s="96"/>
      <c r="E31" s="97"/>
      <c r="F31" s="97"/>
      <c r="G31" s="97"/>
      <c r="H31" s="98"/>
      <c r="I31" s="97"/>
      <c r="J31" s="365"/>
      <c r="K31" s="454"/>
      <c r="L31" s="15"/>
    </row>
    <row r="32" spans="1:12" s="56" customFormat="1" ht="12.75">
      <c r="A32" s="15"/>
      <c r="B32" s="43"/>
      <c r="C32" s="455" t="s">
        <v>452</v>
      </c>
      <c r="D32" s="96">
        <f t="shared" ref="D32:H32" si="13">+D128+D176</f>
        <v>-14</v>
      </c>
      <c r="E32" s="97">
        <f t="shared" si="13"/>
        <v>-22</v>
      </c>
      <c r="F32" s="97">
        <f t="shared" si="13"/>
        <v>-30</v>
      </c>
      <c r="G32" s="97">
        <f t="shared" si="13"/>
        <v>-23</v>
      </c>
      <c r="H32" s="98">
        <f t="shared" si="13"/>
        <v>-19</v>
      </c>
      <c r="I32" s="97"/>
      <c r="J32" s="365"/>
      <c r="K32" s="454"/>
      <c r="L32" s="15"/>
    </row>
    <row r="33" spans="1:12" ht="12.75">
      <c r="A33" s="15"/>
      <c r="B33" s="43"/>
      <c r="C33" s="147"/>
      <c r="D33" s="374"/>
      <c r="E33" s="374"/>
      <c r="F33" s="374"/>
      <c r="G33" s="374"/>
      <c r="H33" s="374"/>
      <c r="I33" s="374"/>
      <c r="J33" s="320"/>
      <c r="K33" s="40"/>
      <c r="L33" s="15"/>
    </row>
    <row r="34" spans="1:12" ht="9" customHeight="1">
      <c r="A34" s="15"/>
      <c r="B34" s="15"/>
      <c r="C34" s="15"/>
      <c r="D34" s="15"/>
      <c r="E34" s="15"/>
      <c r="F34" s="15"/>
      <c r="G34" s="15"/>
      <c r="H34" s="15"/>
      <c r="I34" s="15"/>
      <c r="J34" s="15"/>
      <c r="K34" s="15"/>
      <c r="L34" s="15"/>
    </row>
    <row r="35" spans="1:12" s="195" customFormat="1" ht="14.25">
      <c r="B35" s="195" t="s">
        <v>639</v>
      </c>
      <c r="J35" s="153"/>
    </row>
    <row r="36" spans="1:12" s="195" customFormat="1">
      <c r="J36" s="153"/>
    </row>
    <row r="37" spans="1:12" ht="9" customHeight="1">
      <c r="A37" s="15"/>
      <c r="B37" s="15"/>
      <c r="C37" s="15"/>
      <c r="D37" s="15"/>
      <c r="E37" s="15"/>
      <c r="F37" s="15"/>
      <c r="G37" s="15"/>
      <c r="H37" s="15"/>
      <c r="I37" s="15"/>
      <c r="J37" s="15"/>
      <c r="K37" s="15"/>
      <c r="L37" s="15"/>
    </row>
    <row r="38" spans="1:12" ht="12.75">
      <c r="A38" s="15"/>
      <c r="B38" s="37"/>
      <c r="C38" s="36" t="s">
        <v>31</v>
      </c>
      <c r="D38" s="37" t="str">
        <f>+D14</f>
        <v>Q1 '14</v>
      </c>
      <c r="E38" s="37" t="str">
        <f>+E14</f>
        <v>Q4 '13</v>
      </c>
      <c r="F38" s="37" t="str">
        <f>+F2</f>
        <v>Q3 '13</v>
      </c>
      <c r="G38" s="37" t="s">
        <v>393</v>
      </c>
      <c r="H38" s="37" t="s">
        <v>343</v>
      </c>
      <c r="I38" s="37"/>
      <c r="J38" s="320"/>
      <c r="K38" s="247"/>
      <c r="L38" s="15"/>
    </row>
    <row r="39" spans="1:12" ht="14.25">
      <c r="A39" s="15"/>
      <c r="B39" s="37"/>
      <c r="C39" s="275" t="s">
        <v>612</v>
      </c>
      <c r="D39" s="37"/>
      <c r="E39" s="37"/>
      <c r="F39" s="37"/>
      <c r="G39" s="37"/>
      <c r="H39" s="37"/>
      <c r="I39" s="40"/>
      <c r="J39" s="44"/>
      <c r="K39" s="40"/>
      <c r="L39" s="15"/>
    </row>
    <row r="40" spans="1:12" ht="12.75">
      <c r="A40" s="15"/>
      <c r="B40" s="40"/>
      <c r="C40" s="40"/>
      <c r="D40" s="45"/>
      <c r="E40" s="45"/>
      <c r="F40" s="45"/>
      <c r="G40" s="45"/>
      <c r="H40" s="45"/>
      <c r="I40" s="40"/>
      <c r="J40" s="447"/>
      <c r="K40" s="40"/>
      <c r="L40" s="15"/>
    </row>
    <row r="41" spans="1:12" ht="12.75">
      <c r="A41" s="15"/>
      <c r="B41" s="40"/>
      <c r="C41" s="377" t="s">
        <v>417</v>
      </c>
      <c r="D41" s="437">
        <f>+D137+D185</f>
        <v>-7</v>
      </c>
      <c r="E41" s="438">
        <f t="shared" ref="E41:H41" si="14">+E137+E185</f>
        <v>-15</v>
      </c>
      <c r="F41" s="438">
        <f t="shared" si="14"/>
        <v>-22</v>
      </c>
      <c r="G41" s="438">
        <f t="shared" si="14"/>
        <v>-22</v>
      </c>
      <c r="H41" s="439">
        <f t="shared" si="14"/>
        <v>-20</v>
      </c>
      <c r="I41" s="77"/>
      <c r="J41" s="363"/>
      <c r="K41" s="376"/>
      <c r="L41" s="15"/>
    </row>
    <row r="42" spans="1:12" ht="12.75">
      <c r="A42" s="15"/>
      <c r="B42" s="40"/>
      <c r="C42" s="377" t="s">
        <v>23</v>
      </c>
      <c r="D42" s="437">
        <f t="shared" ref="D42:H42" si="15">+D138+D186</f>
        <v>-2</v>
      </c>
      <c r="E42" s="438">
        <f t="shared" si="15"/>
        <v>-7</v>
      </c>
      <c r="F42" s="438">
        <f t="shared" si="15"/>
        <v>-7</v>
      </c>
      <c r="G42" s="438">
        <f t="shared" si="15"/>
        <v>-8</v>
      </c>
      <c r="H42" s="439">
        <f t="shared" si="15"/>
        <v>-7</v>
      </c>
      <c r="I42" s="77"/>
      <c r="J42" s="363"/>
      <c r="K42" s="376"/>
      <c r="L42" s="15"/>
    </row>
    <row r="43" spans="1:12" s="56" customFormat="1" ht="12.75">
      <c r="A43" s="15"/>
      <c r="B43" s="43"/>
      <c r="C43" s="448" t="s">
        <v>418</v>
      </c>
      <c r="D43" s="96">
        <f t="shared" ref="D43:H43" si="16">+D139+D187</f>
        <v>-9</v>
      </c>
      <c r="E43" s="97">
        <f t="shared" si="16"/>
        <v>-22</v>
      </c>
      <c r="F43" s="97">
        <f t="shared" si="16"/>
        <v>-29</v>
      </c>
      <c r="G43" s="97">
        <f t="shared" si="16"/>
        <v>-30</v>
      </c>
      <c r="H43" s="98">
        <f t="shared" si="16"/>
        <v>-27</v>
      </c>
      <c r="I43" s="435"/>
      <c r="J43" s="365"/>
      <c r="K43" s="384"/>
      <c r="L43" s="15"/>
    </row>
    <row r="44" spans="1:12" ht="12.75">
      <c r="A44" s="15"/>
      <c r="B44" s="40"/>
      <c r="C44" s="377"/>
      <c r="D44" s="449"/>
      <c r="E44" s="450"/>
      <c r="F44" s="450"/>
      <c r="G44" s="450"/>
      <c r="H44" s="451"/>
      <c r="I44" s="51"/>
      <c r="J44" s="365"/>
      <c r="K44" s="376"/>
      <c r="L44" s="15"/>
    </row>
    <row r="45" spans="1:12" ht="12.75">
      <c r="A45" s="15"/>
      <c r="B45" s="40"/>
      <c r="C45" s="377" t="s">
        <v>273</v>
      </c>
      <c r="D45" s="76">
        <f t="shared" ref="D45:H45" si="17">+D141+D189</f>
        <v>-1</v>
      </c>
      <c r="E45" s="77">
        <f t="shared" si="17"/>
        <v>-3</v>
      </c>
      <c r="F45" s="77">
        <f t="shared" si="17"/>
        <v>-3</v>
      </c>
      <c r="G45" s="77">
        <f t="shared" si="17"/>
        <v>-1</v>
      </c>
      <c r="H45" s="78">
        <f t="shared" si="17"/>
        <v>-3</v>
      </c>
      <c r="I45" s="77"/>
      <c r="J45" s="363"/>
      <c r="K45" s="452"/>
      <c r="L45" s="15"/>
    </row>
    <row r="46" spans="1:12" s="114" customFormat="1" ht="12.75">
      <c r="A46" s="15"/>
      <c r="B46" s="269"/>
      <c r="C46" s="453" t="s">
        <v>312</v>
      </c>
      <c r="D46" s="107">
        <f t="shared" ref="D46:H46" si="18">+D142+D190</f>
        <v>0</v>
      </c>
      <c r="E46" s="109">
        <f t="shared" si="18"/>
        <v>-2</v>
      </c>
      <c r="F46" s="109">
        <f t="shared" si="18"/>
        <v>0</v>
      </c>
      <c r="G46" s="109">
        <f t="shared" si="18"/>
        <v>0</v>
      </c>
      <c r="H46" s="110">
        <f t="shared" si="18"/>
        <v>0</v>
      </c>
      <c r="I46" s="109"/>
      <c r="J46" s="368"/>
      <c r="K46" s="113"/>
      <c r="L46" s="15"/>
    </row>
    <row r="47" spans="1:12" ht="12.75">
      <c r="A47" s="15"/>
      <c r="B47" s="40"/>
      <c r="C47" s="377" t="s">
        <v>24</v>
      </c>
      <c r="D47" s="76">
        <f t="shared" ref="D47:H47" si="19">+D143+D191</f>
        <v>-3</v>
      </c>
      <c r="E47" s="77">
        <f t="shared" si="19"/>
        <v>-3</v>
      </c>
      <c r="F47" s="77">
        <f t="shared" si="19"/>
        <v>-7</v>
      </c>
      <c r="G47" s="77">
        <f t="shared" si="19"/>
        <v>-1</v>
      </c>
      <c r="H47" s="78">
        <f t="shared" si="19"/>
        <v>-3</v>
      </c>
      <c r="I47" s="77"/>
      <c r="J47" s="363"/>
      <c r="K47" s="452"/>
      <c r="L47" s="15"/>
    </row>
    <row r="48" spans="1:12" ht="12.75">
      <c r="A48" s="15"/>
      <c r="B48" s="40"/>
      <c r="C48" s="377" t="s">
        <v>281</v>
      </c>
      <c r="D48" s="76">
        <f t="shared" ref="D48:H48" si="20">+D144+D192</f>
        <v>0</v>
      </c>
      <c r="E48" s="77">
        <f t="shared" si="20"/>
        <v>0</v>
      </c>
      <c r="F48" s="77">
        <f t="shared" si="20"/>
        <v>0</v>
      </c>
      <c r="G48" s="77">
        <f t="shared" si="20"/>
        <v>0</v>
      </c>
      <c r="H48" s="78">
        <f t="shared" si="20"/>
        <v>0</v>
      </c>
      <c r="I48" s="77"/>
      <c r="J48" s="363"/>
      <c r="K48" s="452"/>
      <c r="L48" s="15"/>
    </row>
    <row r="49" spans="1:12" ht="12.75">
      <c r="A49" s="15"/>
      <c r="B49" s="40"/>
      <c r="C49" s="377" t="s">
        <v>216</v>
      </c>
      <c r="D49" s="76">
        <f t="shared" ref="D49:H49" si="21">+D145+D193</f>
        <v>0</v>
      </c>
      <c r="E49" s="77">
        <f t="shared" si="21"/>
        <v>0</v>
      </c>
      <c r="F49" s="77">
        <f t="shared" si="21"/>
        <v>0</v>
      </c>
      <c r="G49" s="77">
        <f t="shared" si="21"/>
        <v>0</v>
      </c>
      <c r="H49" s="78">
        <f t="shared" si="21"/>
        <v>0</v>
      </c>
      <c r="I49" s="77"/>
      <c r="J49" s="363"/>
      <c r="K49" s="452"/>
      <c r="L49" s="15"/>
    </row>
    <row r="50" spans="1:12" s="56" customFormat="1" ht="12.75">
      <c r="A50" s="15"/>
      <c r="B50" s="43"/>
      <c r="C50" s="448" t="s">
        <v>158</v>
      </c>
      <c r="D50" s="50">
        <f t="shared" ref="D50:H50" si="22">+D146+D194</f>
        <v>-4</v>
      </c>
      <c r="E50" s="51">
        <f t="shared" si="22"/>
        <v>-6</v>
      </c>
      <c r="F50" s="51">
        <f t="shared" si="22"/>
        <v>-10</v>
      </c>
      <c r="G50" s="51">
        <f t="shared" si="22"/>
        <v>-2</v>
      </c>
      <c r="H50" s="52">
        <f t="shared" si="22"/>
        <v>-6</v>
      </c>
      <c r="I50" s="51"/>
      <c r="J50" s="365"/>
      <c r="K50" s="454"/>
      <c r="L50" s="15"/>
    </row>
    <row r="51" spans="1:12" s="56" customFormat="1" ht="12.75">
      <c r="A51" s="15"/>
      <c r="B51" s="43"/>
      <c r="C51" s="448"/>
      <c r="D51" s="50"/>
      <c r="E51" s="51"/>
      <c r="F51" s="51"/>
      <c r="G51" s="51"/>
      <c r="H51" s="52"/>
      <c r="I51" s="51"/>
      <c r="J51" s="365"/>
      <c r="K51" s="454"/>
      <c r="L51" s="15"/>
    </row>
    <row r="52" spans="1:12" s="56" customFormat="1" ht="12.75">
      <c r="A52" s="15"/>
      <c r="B52" s="43"/>
      <c r="C52" s="455" t="s">
        <v>479</v>
      </c>
      <c r="D52" s="96">
        <f t="shared" ref="D52:H52" si="23">+D148+D196</f>
        <v>-13</v>
      </c>
      <c r="E52" s="97">
        <f t="shared" si="23"/>
        <v>-28</v>
      </c>
      <c r="F52" s="97">
        <f t="shared" si="23"/>
        <v>-39</v>
      </c>
      <c r="G52" s="97">
        <f t="shared" si="23"/>
        <v>-32</v>
      </c>
      <c r="H52" s="98">
        <f t="shared" si="23"/>
        <v>-33</v>
      </c>
      <c r="I52" s="97"/>
      <c r="J52" s="365"/>
      <c r="K52" s="454"/>
      <c r="L52" s="15"/>
    </row>
    <row r="53" spans="1:12" s="56" customFormat="1" ht="12.75">
      <c r="A53" s="15"/>
      <c r="B53" s="43"/>
      <c r="C53" s="455"/>
      <c r="D53" s="96"/>
      <c r="E53" s="97"/>
      <c r="F53" s="97"/>
      <c r="G53" s="97"/>
      <c r="H53" s="98"/>
      <c r="I53" s="97"/>
      <c r="J53" s="365"/>
      <c r="K53" s="454"/>
      <c r="L53" s="15"/>
    </row>
    <row r="54" spans="1:12" s="114" customFormat="1" ht="12.75">
      <c r="A54" s="15"/>
      <c r="B54" s="269"/>
      <c r="C54" s="456" t="s">
        <v>415</v>
      </c>
      <c r="D54" s="443">
        <f t="shared" ref="D54:H54" si="24">+D150+D198</f>
        <v>-7</v>
      </c>
      <c r="E54" s="444">
        <f t="shared" si="24"/>
        <v>-15</v>
      </c>
      <c r="F54" s="444">
        <f t="shared" si="24"/>
        <v>-22</v>
      </c>
      <c r="G54" s="444">
        <f t="shared" si="24"/>
        <v>-22</v>
      </c>
      <c r="H54" s="445">
        <f t="shared" si="24"/>
        <v>-20</v>
      </c>
      <c r="I54" s="444"/>
      <c r="J54" s="368"/>
      <c r="K54" s="457"/>
      <c r="L54" s="15"/>
    </row>
    <row r="55" spans="1:12" s="56" customFormat="1" ht="12.75">
      <c r="A55" s="15"/>
      <c r="B55" s="43"/>
      <c r="C55" s="455"/>
      <c r="D55" s="96"/>
      <c r="E55" s="97"/>
      <c r="F55" s="97"/>
      <c r="G55" s="97"/>
      <c r="H55" s="98"/>
      <c r="I55" s="97"/>
      <c r="J55" s="365"/>
      <c r="K55" s="454"/>
      <c r="L55" s="15"/>
    </row>
    <row r="56" spans="1:12" s="56" customFormat="1" ht="12.75">
      <c r="A56" s="15"/>
      <c r="B56" s="43"/>
      <c r="C56" s="455" t="s">
        <v>452</v>
      </c>
      <c r="D56" s="96">
        <f t="shared" ref="D56:H56" si="25">+D152+D200</f>
        <v>-6</v>
      </c>
      <c r="E56" s="97">
        <f t="shared" si="25"/>
        <v>-13</v>
      </c>
      <c r="F56" s="97">
        <f t="shared" si="25"/>
        <v>-17</v>
      </c>
      <c r="G56" s="97">
        <f t="shared" si="25"/>
        <v>-10</v>
      </c>
      <c r="H56" s="98">
        <f t="shared" si="25"/>
        <v>-13</v>
      </c>
      <c r="I56" s="97"/>
      <c r="J56" s="365"/>
      <c r="K56" s="454"/>
      <c r="L56" s="15"/>
    </row>
    <row r="57" spans="1:12" ht="12.75">
      <c r="A57" s="15"/>
      <c r="B57" s="43"/>
      <c r="C57" s="147"/>
      <c r="D57" s="374"/>
      <c r="E57" s="374"/>
      <c r="F57" s="374"/>
      <c r="G57" s="374"/>
      <c r="H57" s="374"/>
      <c r="I57" s="374"/>
      <c r="J57" s="320"/>
      <c r="K57" s="40"/>
      <c r="L57" s="15"/>
    </row>
    <row r="58" spans="1:12" ht="9" customHeight="1">
      <c r="A58" s="15"/>
      <c r="B58" s="15"/>
      <c r="C58" s="15"/>
      <c r="D58" s="15"/>
      <c r="E58" s="15"/>
      <c r="F58" s="15"/>
      <c r="G58" s="15"/>
      <c r="H58" s="15"/>
      <c r="I58" s="15"/>
      <c r="J58" s="15"/>
      <c r="K58" s="15"/>
      <c r="L58" s="15"/>
    </row>
    <row r="59" spans="1:12" ht="14.25">
      <c r="A59" s="195"/>
      <c r="B59" s="195" t="s">
        <v>639</v>
      </c>
      <c r="C59" s="195"/>
      <c r="D59" s="195"/>
      <c r="E59" s="195"/>
      <c r="F59" s="195"/>
      <c r="G59" s="195"/>
      <c r="H59" s="195"/>
      <c r="I59" s="195"/>
      <c r="J59" s="153"/>
      <c r="K59" s="195"/>
      <c r="L59" s="195"/>
    </row>
    <row r="60" spans="1:12" ht="12" customHeight="1">
      <c r="A60" s="195"/>
      <c r="B60" s="224"/>
      <c r="C60" s="195"/>
      <c r="D60" s="195"/>
      <c r="E60" s="195"/>
      <c r="F60" s="195"/>
      <c r="G60" s="195"/>
      <c r="H60" s="195"/>
      <c r="I60" s="145"/>
      <c r="J60" s="153"/>
      <c r="K60" s="145"/>
      <c r="L60" s="195"/>
    </row>
    <row r="61" spans="1:12" ht="9" customHeight="1">
      <c r="A61" s="15"/>
      <c r="B61" s="15"/>
      <c r="C61" s="15"/>
      <c r="D61" s="15"/>
      <c r="E61" s="15"/>
      <c r="F61" s="15"/>
      <c r="G61" s="15"/>
      <c r="H61" s="15"/>
      <c r="I61" s="15"/>
      <c r="J61" s="15"/>
      <c r="K61" s="15"/>
      <c r="L61" s="15"/>
    </row>
    <row r="62" spans="1:12" ht="12.75">
      <c r="A62" s="15"/>
      <c r="B62" s="35"/>
      <c r="C62" s="36" t="s">
        <v>31</v>
      </c>
      <c r="D62" s="35" t="str">
        <f>+D182</f>
        <v>Q1 '14</v>
      </c>
      <c r="E62" s="35" t="str">
        <f>+E182</f>
        <v>Q4 '13</v>
      </c>
      <c r="F62" s="35" t="str">
        <f>+F182</f>
        <v>Q3 '13</v>
      </c>
      <c r="G62" s="35" t="s">
        <v>393</v>
      </c>
      <c r="H62" s="35" t="s">
        <v>343</v>
      </c>
      <c r="I62" s="35"/>
      <c r="J62" s="38"/>
      <c r="K62" s="247"/>
      <c r="L62" s="15"/>
    </row>
    <row r="63" spans="1:12" ht="12.75">
      <c r="A63" s="15"/>
      <c r="B63" s="35"/>
      <c r="C63" s="41" t="s">
        <v>514</v>
      </c>
      <c r="D63" s="35"/>
      <c r="E63" s="35"/>
      <c r="F63" s="35"/>
      <c r="G63" s="35"/>
      <c r="H63" s="35"/>
      <c r="I63" s="40"/>
      <c r="J63" s="44"/>
      <c r="K63" s="40"/>
      <c r="L63" s="15"/>
    </row>
    <row r="64" spans="1:12" ht="12.75">
      <c r="A64" s="15"/>
      <c r="B64" s="66"/>
      <c r="C64" s="66"/>
      <c r="D64" s="45"/>
      <c r="E64" s="45"/>
      <c r="F64" s="45"/>
      <c r="G64" s="45"/>
      <c r="H64" s="45"/>
      <c r="I64" s="40"/>
      <c r="J64" s="447"/>
      <c r="K64" s="40"/>
      <c r="L64" s="15"/>
    </row>
    <row r="65" spans="1:12" ht="12.75">
      <c r="A65" s="15"/>
      <c r="B65" s="66"/>
      <c r="C65" s="75" t="s">
        <v>417</v>
      </c>
      <c r="D65" s="437">
        <v>0</v>
      </c>
      <c r="E65" s="202">
        <v>0</v>
      </c>
      <c r="F65" s="202">
        <v>0</v>
      </c>
      <c r="G65" s="202">
        <v>0</v>
      </c>
      <c r="H65" s="439">
        <v>0</v>
      </c>
      <c r="I65" s="71"/>
      <c r="J65" s="186"/>
      <c r="K65" s="376"/>
      <c r="L65" s="15"/>
    </row>
    <row r="66" spans="1:12" ht="12.75">
      <c r="A66" s="15"/>
      <c r="B66" s="66"/>
      <c r="C66" s="75" t="s">
        <v>23</v>
      </c>
      <c r="D66" s="437">
        <v>0</v>
      </c>
      <c r="E66" s="202">
        <v>0</v>
      </c>
      <c r="F66" s="202">
        <v>0</v>
      </c>
      <c r="G66" s="202">
        <v>0</v>
      </c>
      <c r="H66" s="439">
        <v>0</v>
      </c>
      <c r="I66" s="71"/>
      <c r="J66" s="186"/>
      <c r="K66" s="376"/>
      <c r="L66" s="15"/>
    </row>
    <row r="67" spans="1:12" s="56" customFormat="1" ht="12.75">
      <c r="A67" s="15"/>
      <c r="B67" s="42"/>
      <c r="C67" s="207" t="s">
        <v>418</v>
      </c>
      <c r="D67" s="96">
        <f>D65+D66</f>
        <v>0</v>
      </c>
      <c r="E67" s="97">
        <f>E65+E66</f>
        <v>0</v>
      </c>
      <c r="F67" s="97">
        <f>F65+F66</f>
        <v>0</v>
      </c>
      <c r="G67" s="97">
        <f>G65+G66</f>
        <v>0</v>
      </c>
      <c r="H67" s="98">
        <f>H65+H66</f>
        <v>0</v>
      </c>
      <c r="I67" s="230"/>
      <c r="J67" s="187"/>
      <c r="K67" s="384"/>
      <c r="L67" s="15"/>
    </row>
    <row r="68" spans="1:12" ht="12.75">
      <c r="A68" s="15"/>
      <c r="B68" s="66"/>
      <c r="C68" s="75"/>
      <c r="D68" s="449"/>
      <c r="E68" s="450"/>
      <c r="F68" s="450"/>
      <c r="G68" s="450"/>
      <c r="H68" s="451"/>
      <c r="I68" s="53"/>
      <c r="J68" s="187"/>
      <c r="K68" s="376"/>
      <c r="L68" s="15"/>
    </row>
    <row r="69" spans="1:12" ht="12.75">
      <c r="A69" s="15"/>
      <c r="B69" s="66"/>
      <c r="C69" s="75" t="s">
        <v>273</v>
      </c>
      <c r="D69" s="76">
        <v>0</v>
      </c>
      <c r="E69" s="71">
        <v>0</v>
      </c>
      <c r="F69" s="71">
        <v>0</v>
      </c>
      <c r="G69" s="71">
        <v>0</v>
      </c>
      <c r="H69" s="78">
        <v>0</v>
      </c>
      <c r="I69" s="71"/>
      <c r="J69" s="186"/>
      <c r="K69" s="452"/>
      <c r="L69" s="15"/>
    </row>
    <row r="70" spans="1:12" s="114" customFormat="1" ht="12.75">
      <c r="A70" s="15"/>
      <c r="B70" s="106"/>
      <c r="C70" s="458" t="s">
        <v>313</v>
      </c>
      <c r="D70" s="107">
        <v>0</v>
      </c>
      <c r="E70" s="111">
        <v>0</v>
      </c>
      <c r="F70" s="111">
        <v>0</v>
      </c>
      <c r="G70" s="111">
        <v>0</v>
      </c>
      <c r="H70" s="110">
        <v>0</v>
      </c>
      <c r="I70" s="111"/>
      <c r="J70" s="267"/>
      <c r="K70" s="113"/>
      <c r="L70" s="15"/>
    </row>
    <row r="71" spans="1:12" s="114" customFormat="1" ht="12.75">
      <c r="A71" s="15"/>
      <c r="B71" s="106"/>
      <c r="C71" s="75" t="s">
        <v>274</v>
      </c>
      <c r="D71" s="76">
        <v>0</v>
      </c>
      <c r="E71" s="71">
        <v>0</v>
      </c>
      <c r="F71" s="71">
        <v>0</v>
      </c>
      <c r="G71" s="71">
        <v>0</v>
      </c>
      <c r="H71" s="78">
        <v>0</v>
      </c>
      <c r="I71" s="111"/>
      <c r="J71" s="267"/>
      <c r="K71" s="113"/>
      <c r="L71" s="15"/>
    </row>
    <row r="72" spans="1:12" ht="12.75">
      <c r="A72" s="15"/>
      <c r="B72" s="66"/>
      <c r="C72" s="75" t="s">
        <v>24</v>
      </c>
      <c r="D72" s="76">
        <v>0</v>
      </c>
      <c r="E72" s="71">
        <v>0</v>
      </c>
      <c r="F72" s="71">
        <v>0</v>
      </c>
      <c r="G72" s="71">
        <v>0</v>
      </c>
      <c r="H72" s="78">
        <v>16</v>
      </c>
      <c r="I72" s="71"/>
      <c r="J72" s="186"/>
      <c r="K72" s="452"/>
      <c r="L72" s="15"/>
    </row>
    <row r="73" spans="1:12" ht="12.75">
      <c r="A73" s="15"/>
      <c r="B73" s="66"/>
      <c r="C73" s="75" t="s">
        <v>281</v>
      </c>
      <c r="D73" s="76">
        <v>0</v>
      </c>
      <c r="E73" s="71">
        <v>0</v>
      </c>
      <c r="F73" s="71">
        <v>0</v>
      </c>
      <c r="G73" s="71">
        <v>0</v>
      </c>
      <c r="H73" s="78">
        <v>0</v>
      </c>
      <c r="I73" s="71"/>
      <c r="J73" s="186"/>
      <c r="K73" s="452"/>
      <c r="L73" s="15"/>
    </row>
    <row r="74" spans="1:12" ht="12.75">
      <c r="A74" s="15"/>
      <c r="B74" s="66"/>
      <c r="C74" s="75" t="s">
        <v>216</v>
      </c>
      <c r="D74" s="76">
        <v>0</v>
      </c>
      <c r="E74" s="71">
        <v>0</v>
      </c>
      <c r="F74" s="71">
        <v>0</v>
      </c>
      <c r="G74" s="71">
        <v>0</v>
      </c>
      <c r="H74" s="78">
        <v>0</v>
      </c>
      <c r="I74" s="71"/>
      <c r="J74" s="186"/>
      <c r="K74" s="452"/>
      <c r="L74" s="15"/>
    </row>
    <row r="75" spans="1:12" s="56" customFormat="1" ht="12.75">
      <c r="A75" s="15"/>
      <c r="B75" s="42"/>
      <c r="C75" s="207" t="s">
        <v>158</v>
      </c>
      <c r="D75" s="50">
        <f>D69+D72+D73+D74+D71</f>
        <v>0</v>
      </c>
      <c r="E75" s="53">
        <f>E69+E72+E73+E74+E71</f>
        <v>0</v>
      </c>
      <c r="F75" s="53">
        <f>F69+F72+F73+F74+F71</f>
        <v>0</v>
      </c>
      <c r="G75" s="53">
        <f>G69+G72+G73+G74+G71</f>
        <v>0</v>
      </c>
      <c r="H75" s="52">
        <f>H69+H72+H73+H74+H71</f>
        <v>16</v>
      </c>
      <c r="I75" s="53"/>
      <c r="J75" s="187"/>
      <c r="K75" s="454"/>
      <c r="L75" s="15"/>
    </row>
    <row r="76" spans="1:12" s="56" customFormat="1" ht="12.75">
      <c r="A76" s="15"/>
      <c r="B76" s="42"/>
      <c r="C76" s="207"/>
      <c r="D76" s="50"/>
      <c r="E76" s="53"/>
      <c r="F76" s="53"/>
      <c r="G76" s="53"/>
      <c r="H76" s="52"/>
      <c r="I76" s="53"/>
      <c r="J76" s="187"/>
      <c r="K76" s="454"/>
      <c r="L76" s="15"/>
    </row>
    <row r="77" spans="1:12" s="56" customFormat="1" ht="12.75">
      <c r="A77" s="15"/>
      <c r="B77" s="42"/>
      <c r="C77" s="105" t="s">
        <v>480</v>
      </c>
      <c r="D77" s="96">
        <f>D67+D75</f>
        <v>0</v>
      </c>
      <c r="E77" s="97">
        <f>E67+E75</f>
        <v>0</v>
      </c>
      <c r="F77" s="97">
        <f>F67+F75</f>
        <v>0</v>
      </c>
      <c r="G77" s="97">
        <f>G67+G75</f>
        <v>0</v>
      </c>
      <c r="H77" s="98">
        <f>H67+H75</f>
        <v>16</v>
      </c>
      <c r="I77" s="97"/>
      <c r="J77" s="187"/>
      <c r="K77" s="454"/>
      <c r="L77" s="15"/>
    </row>
    <row r="78" spans="1:12" s="56" customFormat="1" ht="12.75">
      <c r="A78" s="15"/>
      <c r="B78" s="42"/>
      <c r="C78" s="105"/>
      <c r="D78" s="96"/>
      <c r="E78" s="97"/>
      <c r="F78" s="97"/>
      <c r="G78" s="97"/>
      <c r="H78" s="98"/>
      <c r="I78" s="97"/>
      <c r="J78" s="187"/>
      <c r="K78" s="454"/>
      <c r="L78" s="15"/>
    </row>
    <row r="79" spans="1:12" s="114" customFormat="1" ht="12.75">
      <c r="A79" s="15"/>
      <c r="B79" s="106"/>
      <c r="C79" s="220" t="s">
        <v>415</v>
      </c>
      <c r="D79" s="443">
        <v>0</v>
      </c>
      <c r="E79" s="444">
        <v>0</v>
      </c>
      <c r="F79" s="444">
        <v>0</v>
      </c>
      <c r="G79" s="444">
        <v>0</v>
      </c>
      <c r="H79" s="445">
        <v>0</v>
      </c>
      <c r="I79" s="444"/>
      <c r="J79" s="267"/>
      <c r="K79" s="457"/>
      <c r="L79" s="15"/>
    </row>
    <row r="80" spans="1:12" s="56" customFormat="1" ht="12.75">
      <c r="A80" s="15"/>
      <c r="B80" s="42"/>
      <c r="C80" s="105"/>
      <c r="D80" s="96"/>
      <c r="E80" s="97"/>
      <c r="F80" s="97"/>
      <c r="G80" s="97"/>
      <c r="H80" s="98"/>
      <c r="I80" s="97"/>
      <c r="J80" s="187"/>
      <c r="K80" s="454"/>
      <c r="L80" s="15"/>
    </row>
    <row r="81" spans="1:12" s="56" customFormat="1" ht="12.75">
      <c r="A81" s="15"/>
      <c r="B81" s="42"/>
      <c r="C81" s="105" t="s">
        <v>452</v>
      </c>
      <c r="D81" s="96">
        <f>D77-D79</f>
        <v>0</v>
      </c>
      <c r="E81" s="97">
        <f>E77-E79</f>
        <v>0</v>
      </c>
      <c r="F81" s="97">
        <f>F77-F79</f>
        <v>0</v>
      </c>
      <c r="G81" s="97">
        <f>G77-G79</f>
        <v>0</v>
      </c>
      <c r="H81" s="98">
        <f>H77-H79</f>
        <v>16</v>
      </c>
      <c r="I81" s="97"/>
      <c r="J81" s="187"/>
      <c r="K81" s="454"/>
      <c r="L81" s="15"/>
    </row>
    <row r="82" spans="1:12" ht="12.75">
      <c r="A82" s="15"/>
      <c r="B82" s="42"/>
      <c r="C82" s="46"/>
      <c r="D82" s="74"/>
      <c r="E82" s="74"/>
      <c r="F82" s="74"/>
      <c r="G82" s="74"/>
      <c r="H82" s="74"/>
      <c r="I82" s="74"/>
      <c r="J82" s="38"/>
      <c r="K82" s="40"/>
      <c r="L82" s="15"/>
    </row>
    <row r="83" spans="1:12" ht="9" customHeight="1">
      <c r="A83" s="15"/>
      <c r="B83" s="15"/>
      <c r="C83" s="15"/>
      <c r="D83" s="15"/>
      <c r="E83" s="15"/>
      <c r="F83" s="15"/>
      <c r="G83" s="15"/>
      <c r="H83" s="15"/>
      <c r="I83" s="15"/>
      <c r="J83" s="15"/>
      <c r="K83" s="15"/>
      <c r="L83" s="15"/>
    </row>
    <row r="84" spans="1:12">
      <c r="A84" s="195"/>
      <c r="B84" s="195"/>
      <c r="C84" s="195"/>
      <c r="D84" s="195"/>
      <c r="E84" s="195"/>
      <c r="F84" s="195"/>
      <c r="G84" s="195"/>
      <c r="H84" s="195"/>
      <c r="I84" s="195"/>
      <c r="J84" s="153"/>
      <c r="K84" s="195"/>
      <c r="L84" s="195"/>
    </row>
    <row r="85" spans="1:12" ht="9" customHeight="1">
      <c r="A85" s="15"/>
      <c r="B85" s="15"/>
      <c r="C85" s="15"/>
      <c r="D85" s="15"/>
      <c r="E85" s="15"/>
      <c r="F85" s="15"/>
      <c r="G85" s="15"/>
      <c r="H85" s="15"/>
      <c r="I85" s="15"/>
      <c r="J85" s="15"/>
      <c r="K85" s="15"/>
      <c r="L85" s="15"/>
    </row>
    <row r="86" spans="1:12" ht="12.75">
      <c r="A86" s="15"/>
      <c r="B86" s="35"/>
      <c r="C86" s="36" t="s">
        <v>31</v>
      </c>
      <c r="D86" s="35" t="str">
        <f>D134</f>
        <v>Q1 '14</v>
      </c>
      <c r="E86" s="35" t="str">
        <f>E134</f>
        <v>Q4 '13</v>
      </c>
      <c r="F86" s="35" t="str">
        <f>F134</f>
        <v>Q3 '13</v>
      </c>
      <c r="G86" s="35" t="str">
        <f>G134</f>
        <v>Q2 '13</v>
      </c>
      <c r="H86" s="35" t="str">
        <f>H134</f>
        <v>Q1 '13</v>
      </c>
      <c r="I86" s="35"/>
      <c r="J86" s="38"/>
      <c r="K86" s="247"/>
      <c r="L86" s="15"/>
    </row>
    <row r="87" spans="1:12" ht="12.75">
      <c r="A87" s="15"/>
      <c r="B87" s="35"/>
      <c r="C87" s="41" t="s">
        <v>515</v>
      </c>
      <c r="D87" s="35"/>
      <c r="E87" s="35"/>
      <c r="F87" s="35"/>
      <c r="G87" s="35"/>
      <c r="H87" s="35"/>
      <c r="I87" s="66"/>
      <c r="J87" s="155"/>
      <c r="K87" s="66"/>
      <c r="L87" s="15"/>
    </row>
    <row r="88" spans="1:12" ht="12.75">
      <c r="A88" s="15"/>
      <c r="B88" s="66"/>
      <c r="C88" s="66"/>
      <c r="D88" s="157"/>
      <c r="E88" s="157"/>
      <c r="F88" s="157"/>
      <c r="G88" s="157"/>
      <c r="H88" s="157"/>
      <c r="I88" s="66"/>
      <c r="J88" s="199"/>
      <c r="K88" s="66"/>
      <c r="L88" s="15"/>
    </row>
    <row r="89" spans="1:12" ht="12.75">
      <c r="A89" s="15"/>
      <c r="B89" s="66"/>
      <c r="C89" s="75" t="s">
        <v>417</v>
      </c>
      <c r="D89" s="437">
        <v>0</v>
      </c>
      <c r="E89" s="202">
        <v>0</v>
      </c>
      <c r="F89" s="202">
        <v>0</v>
      </c>
      <c r="G89" s="202">
        <v>0</v>
      </c>
      <c r="H89" s="439">
        <v>0</v>
      </c>
      <c r="I89" s="71"/>
      <c r="J89" s="186"/>
      <c r="K89" s="193"/>
      <c r="L89" s="15"/>
    </row>
    <row r="90" spans="1:12" ht="12.75">
      <c r="A90" s="15"/>
      <c r="B90" s="66"/>
      <c r="C90" s="75" t="s">
        <v>23</v>
      </c>
      <c r="D90" s="437">
        <v>0</v>
      </c>
      <c r="E90" s="202">
        <v>0</v>
      </c>
      <c r="F90" s="202">
        <v>0</v>
      </c>
      <c r="G90" s="202">
        <v>0</v>
      </c>
      <c r="H90" s="439">
        <v>0</v>
      </c>
      <c r="I90" s="71"/>
      <c r="J90" s="186"/>
      <c r="K90" s="193"/>
      <c r="L90" s="15"/>
    </row>
    <row r="91" spans="1:12" s="56" customFormat="1" ht="12.75">
      <c r="A91" s="15"/>
      <c r="B91" s="42"/>
      <c r="C91" s="207" t="s">
        <v>418</v>
      </c>
      <c r="D91" s="96">
        <f>D89+D90</f>
        <v>0</v>
      </c>
      <c r="E91" s="217">
        <f>E89+E90</f>
        <v>0</v>
      </c>
      <c r="F91" s="217">
        <f>F89+F90</f>
        <v>0</v>
      </c>
      <c r="G91" s="217">
        <f>G89+G90</f>
        <v>0</v>
      </c>
      <c r="H91" s="98">
        <f>H89+H90</f>
        <v>0</v>
      </c>
      <c r="I91" s="230"/>
      <c r="J91" s="187"/>
      <c r="K91" s="184"/>
      <c r="L91" s="15"/>
    </row>
    <row r="92" spans="1:12" ht="12.75">
      <c r="A92" s="15"/>
      <c r="B92" s="66"/>
      <c r="C92" s="75"/>
      <c r="D92" s="449"/>
      <c r="E92" s="209"/>
      <c r="F92" s="209"/>
      <c r="G92" s="209"/>
      <c r="H92" s="451"/>
      <c r="I92" s="53"/>
      <c r="J92" s="187"/>
      <c r="K92" s="193"/>
      <c r="L92" s="15"/>
    </row>
    <row r="93" spans="1:12" ht="12.75">
      <c r="A93" s="15"/>
      <c r="B93" s="66"/>
      <c r="C93" s="75" t="s">
        <v>273</v>
      </c>
      <c r="D93" s="76">
        <v>0</v>
      </c>
      <c r="E93" s="71">
        <v>0</v>
      </c>
      <c r="F93" s="71">
        <v>0</v>
      </c>
      <c r="G93" s="71">
        <v>0</v>
      </c>
      <c r="H93" s="78">
        <v>0</v>
      </c>
      <c r="I93" s="71"/>
      <c r="J93" s="186"/>
      <c r="K93" s="235"/>
      <c r="L93" s="15"/>
    </row>
    <row r="94" spans="1:12" s="114" customFormat="1" ht="12.75">
      <c r="A94" s="15"/>
      <c r="B94" s="106"/>
      <c r="C94" s="458" t="s">
        <v>313</v>
      </c>
      <c r="D94" s="107">
        <v>0</v>
      </c>
      <c r="E94" s="111">
        <v>0</v>
      </c>
      <c r="F94" s="111">
        <v>0</v>
      </c>
      <c r="G94" s="111">
        <v>0</v>
      </c>
      <c r="H94" s="110">
        <v>0</v>
      </c>
      <c r="I94" s="111"/>
      <c r="J94" s="267"/>
      <c r="K94" s="246"/>
      <c r="L94" s="15"/>
    </row>
    <row r="95" spans="1:12" s="114" customFormat="1" ht="12.75">
      <c r="A95" s="15"/>
      <c r="B95" s="106"/>
      <c r="C95" s="75" t="s">
        <v>274</v>
      </c>
      <c r="D95" s="76">
        <v>0</v>
      </c>
      <c r="E95" s="71">
        <v>0</v>
      </c>
      <c r="F95" s="71">
        <v>0</v>
      </c>
      <c r="G95" s="71">
        <v>0</v>
      </c>
      <c r="H95" s="78">
        <v>0</v>
      </c>
      <c r="I95" s="111"/>
      <c r="J95" s="267"/>
      <c r="K95" s="246"/>
      <c r="L95" s="15"/>
    </row>
    <row r="96" spans="1:12" ht="12.75">
      <c r="A96" s="15"/>
      <c r="B96" s="66"/>
      <c r="C96" s="75" t="s">
        <v>24</v>
      </c>
      <c r="D96" s="76">
        <v>0</v>
      </c>
      <c r="E96" s="71">
        <v>0</v>
      </c>
      <c r="F96" s="71">
        <v>0</v>
      </c>
      <c r="G96" s="71">
        <v>0</v>
      </c>
      <c r="H96" s="78">
        <v>0</v>
      </c>
      <c r="I96" s="71"/>
      <c r="J96" s="186"/>
      <c r="K96" s="235"/>
      <c r="L96" s="15"/>
    </row>
    <row r="97" spans="1:12" ht="12.75">
      <c r="A97" s="15"/>
      <c r="B97" s="66"/>
      <c r="C97" s="75" t="s">
        <v>281</v>
      </c>
      <c r="D97" s="76">
        <v>0</v>
      </c>
      <c r="E97" s="71">
        <v>0</v>
      </c>
      <c r="F97" s="71">
        <v>0</v>
      </c>
      <c r="G97" s="71">
        <v>0</v>
      </c>
      <c r="H97" s="78">
        <v>0</v>
      </c>
      <c r="I97" s="71"/>
      <c r="J97" s="186"/>
      <c r="K97" s="235"/>
      <c r="L97" s="15"/>
    </row>
    <row r="98" spans="1:12" ht="12.75">
      <c r="A98" s="15"/>
      <c r="B98" s="66"/>
      <c r="C98" s="75" t="s">
        <v>216</v>
      </c>
      <c r="D98" s="76">
        <v>0</v>
      </c>
      <c r="E98" s="71">
        <v>0</v>
      </c>
      <c r="F98" s="71">
        <v>0</v>
      </c>
      <c r="G98" s="71">
        <v>0</v>
      </c>
      <c r="H98" s="78">
        <v>0</v>
      </c>
      <c r="I98" s="71"/>
      <c r="J98" s="186"/>
      <c r="K98" s="235"/>
      <c r="L98" s="15"/>
    </row>
    <row r="99" spans="1:12" s="56" customFormat="1" ht="12.75">
      <c r="A99" s="15"/>
      <c r="B99" s="42"/>
      <c r="C99" s="207" t="s">
        <v>158</v>
      </c>
      <c r="D99" s="50">
        <f>D93+D96+D97+D98+D95</f>
        <v>0</v>
      </c>
      <c r="E99" s="53">
        <f>E93+E96+E97+E98+E95</f>
        <v>0</v>
      </c>
      <c r="F99" s="53">
        <f>F93+F96+F97+F98+F95</f>
        <v>0</v>
      </c>
      <c r="G99" s="53">
        <f>G93+G96+G97+G98+G95</f>
        <v>0</v>
      </c>
      <c r="H99" s="52">
        <f>H93+H96+H97+H98+H95</f>
        <v>0</v>
      </c>
      <c r="I99" s="53"/>
      <c r="J99" s="187"/>
      <c r="K99" s="243"/>
      <c r="L99" s="15"/>
    </row>
    <row r="100" spans="1:12" s="56" customFormat="1" ht="12.75">
      <c r="A100" s="15"/>
      <c r="B100" s="42"/>
      <c r="C100" s="207"/>
      <c r="D100" s="50"/>
      <c r="E100" s="53"/>
      <c r="F100" s="53"/>
      <c r="G100" s="53"/>
      <c r="H100" s="52"/>
      <c r="I100" s="53"/>
      <c r="J100" s="187"/>
      <c r="K100" s="243"/>
      <c r="L100" s="15"/>
    </row>
    <row r="101" spans="1:12" s="56" customFormat="1" ht="12.75">
      <c r="A101" s="15"/>
      <c r="B101" s="42"/>
      <c r="C101" s="105" t="s">
        <v>479</v>
      </c>
      <c r="D101" s="96">
        <f>D91+D99</f>
        <v>0</v>
      </c>
      <c r="E101" s="217">
        <f>E91+E99</f>
        <v>0</v>
      </c>
      <c r="F101" s="217">
        <f>F91+F99</f>
        <v>0</v>
      </c>
      <c r="G101" s="217">
        <f>G91+G99</f>
        <v>0</v>
      </c>
      <c r="H101" s="98">
        <f>H91+H99</f>
        <v>0</v>
      </c>
      <c r="I101" s="217"/>
      <c r="J101" s="187"/>
      <c r="K101" s="243"/>
      <c r="L101" s="15"/>
    </row>
    <row r="102" spans="1:12" s="56" customFormat="1" ht="12.75">
      <c r="A102" s="15"/>
      <c r="B102" s="42"/>
      <c r="C102" s="105"/>
      <c r="D102" s="96"/>
      <c r="E102" s="217"/>
      <c r="F102" s="217"/>
      <c r="G102" s="217"/>
      <c r="H102" s="98"/>
      <c r="I102" s="217"/>
      <c r="J102" s="187"/>
      <c r="K102" s="243"/>
      <c r="L102" s="15"/>
    </row>
    <row r="103" spans="1:12" s="114" customFormat="1" ht="12.75">
      <c r="A103" s="15"/>
      <c r="B103" s="106"/>
      <c r="C103" s="220" t="s">
        <v>415</v>
      </c>
      <c r="D103" s="443">
        <v>0</v>
      </c>
      <c r="E103" s="459">
        <v>0</v>
      </c>
      <c r="F103" s="459">
        <v>0</v>
      </c>
      <c r="G103" s="459">
        <v>0</v>
      </c>
      <c r="H103" s="445">
        <v>0</v>
      </c>
      <c r="I103" s="459"/>
      <c r="J103" s="267"/>
      <c r="K103" s="460"/>
      <c r="L103" s="15"/>
    </row>
    <row r="104" spans="1:12" s="56" customFormat="1" ht="12.75">
      <c r="A104" s="15"/>
      <c r="B104" s="42"/>
      <c r="C104" s="105"/>
      <c r="D104" s="96"/>
      <c r="E104" s="217"/>
      <c r="F104" s="217"/>
      <c r="G104" s="217"/>
      <c r="H104" s="98"/>
      <c r="I104" s="217"/>
      <c r="J104" s="187"/>
      <c r="K104" s="243"/>
      <c r="L104" s="15"/>
    </row>
    <row r="105" spans="1:12" s="56" customFormat="1" ht="12.75">
      <c r="A105" s="15"/>
      <c r="B105" s="42"/>
      <c r="C105" s="105" t="s">
        <v>452</v>
      </c>
      <c r="D105" s="96">
        <f>D101-D103</f>
        <v>0</v>
      </c>
      <c r="E105" s="217">
        <f>E101-E103</f>
        <v>0</v>
      </c>
      <c r="F105" s="217">
        <f>F101-F103</f>
        <v>0</v>
      </c>
      <c r="G105" s="217">
        <f>G101-G103</f>
        <v>0</v>
      </c>
      <c r="H105" s="98">
        <f>H101-H103</f>
        <v>0</v>
      </c>
      <c r="I105" s="217"/>
      <c r="J105" s="187"/>
      <c r="K105" s="243"/>
      <c r="L105" s="15"/>
    </row>
    <row r="106" spans="1:12" ht="12.75">
      <c r="A106" s="15"/>
      <c r="B106" s="42"/>
      <c r="C106" s="46"/>
      <c r="D106" s="74"/>
      <c r="E106" s="74"/>
      <c r="F106" s="74"/>
      <c r="G106" s="74"/>
      <c r="H106" s="74"/>
      <c r="I106" s="74"/>
      <c r="J106" s="38"/>
      <c r="K106" s="66"/>
      <c r="L106" s="15"/>
    </row>
    <row r="107" spans="1:12" ht="9" customHeight="1">
      <c r="A107" s="15"/>
      <c r="B107" s="15"/>
      <c r="C107" s="15"/>
      <c r="D107" s="15"/>
      <c r="E107" s="15"/>
      <c r="F107" s="15"/>
      <c r="G107" s="15"/>
      <c r="H107" s="15"/>
      <c r="I107" s="15"/>
      <c r="J107" s="15"/>
      <c r="K107" s="15"/>
      <c r="L107" s="15"/>
    </row>
    <row r="108" spans="1:12" s="45" customFormat="1">
      <c r="J108" s="49"/>
    </row>
    <row r="109" spans="1:12" ht="9" customHeight="1">
      <c r="A109" s="15"/>
      <c r="B109" s="15"/>
      <c r="C109" s="15"/>
      <c r="D109" s="15"/>
      <c r="E109" s="15"/>
      <c r="F109" s="15"/>
      <c r="G109" s="15"/>
      <c r="H109" s="15"/>
      <c r="I109" s="15"/>
      <c r="J109" s="15"/>
      <c r="K109" s="15"/>
      <c r="L109" s="15"/>
    </row>
    <row r="110" spans="1:12" ht="12.75">
      <c r="A110" s="15"/>
      <c r="B110" s="37"/>
      <c r="C110" s="36" t="s">
        <v>31</v>
      </c>
      <c r="D110" s="37" t="str">
        <f>+D2</f>
        <v>Q1 '14</v>
      </c>
      <c r="E110" s="37" t="str">
        <f>+E2</f>
        <v>Q4 '13</v>
      </c>
      <c r="F110" s="37" t="str">
        <f>F2</f>
        <v>Q3 '13</v>
      </c>
      <c r="G110" s="37" t="s">
        <v>393</v>
      </c>
      <c r="H110" s="37" t="s">
        <v>343</v>
      </c>
      <c r="I110" s="37"/>
      <c r="J110" s="320"/>
      <c r="K110" s="247"/>
      <c r="L110" s="15"/>
    </row>
    <row r="111" spans="1:12" ht="14.25">
      <c r="A111" s="15"/>
      <c r="B111" s="37"/>
      <c r="C111" s="275" t="s">
        <v>613</v>
      </c>
      <c r="D111" s="37"/>
      <c r="E111" s="37"/>
      <c r="F111" s="37"/>
      <c r="G111" s="37"/>
      <c r="H111" s="37"/>
      <c r="I111" s="40"/>
      <c r="J111" s="44"/>
      <c r="K111" s="40"/>
      <c r="L111" s="15"/>
    </row>
    <row r="112" spans="1:12" ht="12.75">
      <c r="A112" s="15"/>
      <c r="B112" s="40"/>
      <c r="C112" s="40"/>
      <c r="D112" s="45"/>
      <c r="E112" s="45"/>
      <c r="F112" s="45"/>
      <c r="G112" s="45"/>
      <c r="H112" s="45"/>
      <c r="I112" s="40"/>
      <c r="J112" s="447"/>
      <c r="K112" s="40"/>
      <c r="L112" s="15"/>
    </row>
    <row r="113" spans="1:12" ht="12.75">
      <c r="A113" s="15"/>
      <c r="B113" s="40"/>
      <c r="C113" s="377" t="s">
        <v>417</v>
      </c>
      <c r="D113" s="437">
        <v>-1</v>
      </c>
      <c r="E113" s="438">
        <v>-21</v>
      </c>
      <c r="F113" s="438">
        <v>-31</v>
      </c>
      <c r="G113" s="438">
        <v>-30</v>
      </c>
      <c r="H113" s="439">
        <v>-28</v>
      </c>
      <c r="I113" s="77"/>
      <c r="J113" s="363"/>
      <c r="K113" s="376"/>
      <c r="L113" s="15"/>
    </row>
    <row r="114" spans="1:12" ht="12.75">
      <c r="A114" s="15"/>
      <c r="B114" s="40"/>
      <c r="C114" s="377" t="s">
        <v>23</v>
      </c>
      <c r="D114" s="437">
        <v>0</v>
      </c>
      <c r="E114" s="438">
        <v>-8</v>
      </c>
      <c r="F114" s="438">
        <v>-8</v>
      </c>
      <c r="G114" s="438">
        <v>-8</v>
      </c>
      <c r="H114" s="439">
        <v>-8</v>
      </c>
      <c r="I114" s="77"/>
      <c r="J114" s="363"/>
      <c r="K114" s="376"/>
      <c r="L114" s="15"/>
    </row>
    <row r="115" spans="1:12" s="56" customFormat="1" ht="12.75">
      <c r="A115" s="15"/>
      <c r="B115" s="43"/>
      <c r="C115" s="448" t="s">
        <v>418</v>
      </c>
      <c r="D115" s="96">
        <f>D113+D114</f>
        <v>-1</v>
      </c>
      <c r="E115" s="97">
        <f>E113+E114</f>
        <v>-29</v>
      </c>
      <c r="F115" s="97">
        <f>F113+F114</f>
        <v>-39</v>
      </c>
      <c r="G115" s="97">
        <f>G113+G114</f>
        <v>-38</v>
      </c>
      <c r="H115" s="98">
        <f>H113+H114</f>
        <v>-36</v>
      </c>
      <c r="I115" s="435"/>
      <c r="J115" s="365"/>
      <c r="K115" s="384"/>
      <c r="L115" s="15"/>
    </row>
    <row r="116" spans="1:12" ht="12.75">
      <c r="A116" s="15"/>
      <c r="B116" s="40"/>
      <c r="C116" s="377"/>
      <c r="D116" s="449"/>
      <c r="E116" s="450"/>
      <c r="F116" s="450"/>
      <c r="G116" s="450"/>
      <c r="H116" s="451"/>
      <c r="I116" s="51"/>
      <c r="J116" s="365"/>
      <c r="K116" s="376"/>
      <c r="L116" s="15"/>
    </row>
    <row r="117" spans="1:12" ht="12.75">
      <c r="A117" s="15"/>
      <c r="B117" s="40"/>
      <c r="C117" s="377" t="s">
        <v>273</v>
      </c>
      <c r="D117" s="76">
        <v>-4</v>
      </c>
      <c r="E117" s="77">
        <v>-4</v>
      </c>
      <c r="F117" s="77">
        <v>-2</v>
      </c>
      <c r="G117" s="77">
        <v>-3</v>
      </c>
      <c r="H117" s="78">
        <v>-2</v>
      </c>
      <c r="I117" s="77"/>
      <c r="J117" s="363"/>
      <c r="K117" s="452"/>
      <c r="L117" s="15"/>
    </row>
    <row r="118" spans="1:12" s="114" customFormat="1" ht="12.75">
      <c r="A118" s="15"/>
      <c r="B118" s="269"/>
      <c r="C118" s="453" t="s">
        <v>312</v>
      </c>
      <c r="D118" s="107">
        <v>-1</v>
      </c>
      <c r="E118" s="109">
        <v>-1</v>
      </c>
      <c r="F118" s="109">
        <v>0</v>
      </c>
      <c r="G118" s="109">
        <v>-1</v>
      </c>
      <c r="H118" s="110">
        <v>0</v>
      </c>
      <c r="I118" s="109"/>
      <c r="J118" s="368"/>
      <c r="K118" s="113"/>
      <c r="L118" s="15"/>
    </row>
    <row r="119" spans="1:12" ht="12.75">
      <c r="A119" s="15"/>
      <c r="B119" s="40"/>
      <c r="C119" s="377" t="s">
        <v>24</v>
      </c>
      <c r="D119" s="76">
        <v>-2</v>
      </c>
      <c r="E119" s="77">
        <v>-2</v>
      </c>
      <c r="F119" s="77">
        <v>-1</v>
      </c>
      <c r="G119" s="77">
        <v>-1</v>
      </c>
      <c r="H119" s="78">
        <v>-1</v>
      </c>
      <c r="I119" s="77"/>
      <c r="J119" s="363"/>
      <c r="K119" s="452"/>
      <c r="L119" s="15"/>
    </row>
    <row r="120" spans="1:12" ht="12.75">
      <c r="A120" s="15"/>
      <c r="B120" s="40"/>
      <c r="C120" s="377" t="s">
        <v>281</v>
      </c>
      <c r="D120" s="76">
        <v>-2</v>
      </c>
      <c r="E120" s="77">
        <v>-2</v>
      </c>
      <c r="F120" s="77">
        <v>-2</v>
      </c>
      <c r="G120" s="77">
        <v>-1</v>
      </c>
      <c r="H120" s="78">
        <v>-1</v>
      </c>
      <c r="I120" s="77"/>
      <c r="J120" s="363"/>
      <c r="K120" s="452"/>
      <c r="L120" s="15"/>
    </row>
    <row r="121" spans="1:12" ht="12.75">
      <c r="A121" s="15"/>
      <c r="B121" s="40"/>
      <c r="C121" s="377" t="s">
        <v>216</v>
      </c>
      <c r="D121" s="76">
        <v>0</v>
      </c>
      <c r="E121" s="77">
        <v>0</v>
      </c>
      <c r="F121" s="77">
        <v>0</v>
      </c>
      <c r="G121" s="77">
        <v>0</v>
      </c>
      <c r="H121" s="78">
        <v>0</v>
      </c>
      <c r="I121" s="77"/>
      <c r="J121" s="363"/>
      <c r="K121" s="452"/>
      <c r="L121" s="15"/>
    </row>
    <row r="122" spans="1:12" s="56" customFormat="1" ht="12.75">
      <c r="A122" s="15"/>
      <c r="B122" s="43"/>
      <c r="C122" s="448" t="s">
        <v>158</v>
      </c>
      <c r="D122" s="50">
        <f>D117+D119+D120+D121</f>
        <v>-8</v>
      </c>
      <c r="E122" s="51">
        <f>E117+E119+E120+E121</f>
        <v>-8</v>
      </c>
      <c r="F122" s="51">
        <f>F117+F119+F120+F121</f>
        <v>-5</v>
      </c>
      <c r="G122" s="51">
        <f>G117+G119+G120+G121</f>
        <v>-5</v>
      </c>
      <c r="H122" s="52">
        <f>H117+H119+H120+H121</f>
        <v>-4</v>
      </c>
      <c r="I122" s="51"/>
      <c r="J122" s="365"/>
      <c r="K122" s="454"/>
      <c r="L122" s="15"/>
    </row>
    <row r="123" spans="1:12" s="56" customFormat="1" ht="12.75">
      <c r="A123" s="15"/>
      <c r="B123" s="43"/>
      <c r="C123" s="448"/>
      <c r="D123" s="50"/>
      <c r="E123" s="51"/>
      <c r="F123" s="51"/>
      <c r="G123" s="51"/>
      <c r="H123" s="52"/>
      <c r="I123" s="51"/>
      <c r="J123" s="365"/>
      <c r="K123" s="454"/>
      <c r="L123" s="15"/>
    </row>
    <row r="124" spans="1:12" s="56" customFormat="1" ht="12.75">
      <c r="A124" s="15"/>
      <c r="B124" s="43"/>
      <c r="C124" s="455" t="s">
        <v>479</v>
      </c>
      <c r="D124" s="96">
        <f>D115+D122</f>
        <v>-9</v>
      </c>
      <c r="E124" s="97">
        <f>E115+E122</f>
        <v>-37</v>
      </c>
      <c r="F124" s="97">
        <f>F115+F122</f>
        <v>-44</v>
      </c>
      <c r="G124" s="97">
        <f>G115+G122</f>
        <v>-43</v>
      </c>
      <c r="H124" s="98">
        <f>H115+H122</f>
        <v>-40</v>
      </c>
      <c r="I124" s="97"/>
      <c r="J124" s="365"/>
      <c r="K124" s="454"/>
      <c r="L124" s="15"/>
    </row>
    <row r="125" spans="1:12" s="56" customFormat="1" ht="12.75">
      <c r="A125" s="15"/>
      <c r="B125" s="43"/>
      <c r="C125" s="455"/>
      <c r="D125" s="96"/>
      <c r="E125" s="97"/>
      <c r="F125" s="97"/>
      <c r="G125" s="97"/>
      <c r="H125" s="98"/>
      <c r="I125" s="97"/>
      <c r="J125" s="365"/>
      <c r="K125" s="454"/>
      <c r="L125" s="15"/>
    </row>
    <row r="126" spans="1:12" s="114" customFormat="1" ht="12.75">
      <c r="A126" s="15"/>
      <c r="B126" s="269"/>
      <c r="C126" s="456" t="s">
        <v>415</v>
      </c>
      <c r="D126" s="443">
        <v>-1</v>
      </c>
      <c r="E126" s="444">
        <v>-21</v>
      </c>
      <c r="F126" s="444">
        <v>-31</v>
      </c>
      <c r="G126" s="444">
        <v>-30</v>
      </c>
      <c r="H126" s="445">
        <v>-28</v>
      </c>
      <c r="I126" s="444"/>
      <c r="J126" s="368"/>
      <c r="K126" s="457"/>
      <c r="L126" s="15"/>
    </row>
    <row r="127" spans="1:12" s="56" customFormat="1" ht="12.75">
      <c r="A127" s="15"/>
      <c r="B127" s="43"/>
      <c r="C127" s="455"/>
      <c r="D127" s="96"/>
      <c r="E127" s="97"/>
      <c r="F127" s="97"/>
      <c r="G127" s="97"/>
      <c r="H127" s="98"/>
      <c r="I127" s="97"/>
      <c r="J127" s="365"/>
      <c r="K127" s="454"/>
      <c r="L127" s="15"/>
    </row>
    <row r="128" spans="1:12" s="56" customFormat="1" ht="12.75">
      <c r="A128" s="15"/>
      <c r="B128" s="43"/>
      <c r="C128" s="455" t="s">
        <v>452</v>
      </c>
      <c r="D128" s="96">
        <f>D124-D126</f>
        <v>-8</v>
      </c>
      <c r="E128" s="97">
        <f>E124-E126</f>
        <v>-16</v>
      </c>
      <c r="F128" s="97">
        <f>F124-F126</f>
        <v>-13</v>
      </c>
      <c r="G128" s="97">
        <f>G124-G126</f>
        <v>-13</v>
      </c>
      <c r="H128" s="98">
        <f>H124-H126</f>
        <v>-12</v>
      </c>
      <c r="I128" s="97"/>
      <c r="J128" s="365"/>
      <c r="K128" s="454"/>
      <c r="L128" s="15"/>
    </row>
    <row r="129" spans="1:12" ht="12.75">
      <c r="A129" s="15"/>
      <c r="B129" s="43"/>
      <c r="C129" s="147"/>
      <c r="D129" s="374"/>
      <c r="E129" s="374"/>
      <c r="F129" s="374"/>
      <c r="G129" s="374"/>
      <c r="H129" s="374"/>
      <c r="I129" s="374"/>
      <c r="J129" s="320"/>
      <c r="K129" s="40"/>
      <c r="L129" s="15"/>
    </row>
    <row r="130" spans="1:12" ht="9" customHeight="1">
      <c r="A130" s="15"/>
      <c r="B130" s="15"/>
      <c r="C130" s="15"/>
      <c r="D130" s="15"/>
      <c r="E130" s="15"/>
      <c r="F130" s="15"/>
      <c r="G130" s="15"/>
      <c r="H130" s="15"/>
      <c r="I130" s="15"/>
      <c r="J130" s="15"/>
      <c r="K130" s="15"/>
      <c r="L130" s="15"/>
    </row>
    <row r="131" spans="1:12" s="195" customFormat="1" ht="14.25">
      <c r="B131" s="195" t="s">
        <v>639</v>
      </c>
      <c r="C131" s="45"/>
      <c r="D131" s="45"/>
      <c r="E131" s="45"/>
      <c r="F131" s="45"/>
      <c r="G131" s="45"/>
      <c r="H131" s="45"/>
      <c r="I131" s="45"/>
      <c r="J131" s="153"/>
    </row>
    <row r="132" spans="1:12" s="195" customFormat="1">
      <c r="J132" s="153"/>
    </row>
    <row r="133" spans="1:12" ht="9" customHeight="1">
      <c r="A133" s="15"/>
      <c r="B133" s="15"/>
      <c r="C133" s="15"/>
      <c r="D133" s="15"/>
      <c r="E133" s="15"/>
      <c r="F133" s="15"/>
      <c r="G133" s="15"/>
      <c r="H133" s="15"/>
      <c r="I133" s="15"/>
      <c r="J133" s="15"/>
      <c r="K133" s="15"/>
      <c r="L133" s="15"/>
    </row>
    <row r="134" spans="1:12" ht="12.75">
      <c r="A134" s="15"/>
      <c r="B134" s="37"/>
      <c r="C134" s="36" t="s">
        <v>31</v>
      </c>
      <c r="D134" s="37" t="str">
        <f>+D110</f>
        <v>Q1 '14</v>
      </c>
      <c r="E134" s="37" t="str">
        <f>+E110</f>
        <v>Q4 '13</v>
      </c>
      <c r="F134" s="37" t="str">
        <f>F2</f>
        <v>Q3 '13</v>
      </c>
      <c r="G134" s="37" t="s">
        <v>393</v>
      </c>
      <c r="H134" s="37" t="s">
        <v>343</v>
      </c>
      <c r="I134" s="37"/>
      <c r="J134" s="320"/>
      <c r="K134" s="247"/>
      <c r="L134" s="15"/>
    </row>
    <row r="135" spans="1:12" ht="14.25">
      <c r="A135" s="15"/>
      <c r="B135" s="37"/>
      <c r="C135" s="275" t="s">
        <v>614</v>
      </c>
      <c r="D135" s="37"/>
      <c r="E135" s="37"/>
      <c r="F135" s="37"/>
      <c r="G135" s="37"/>
      <c r="H135" s="37"/>
      <c r="I135" s="40"/>
      <c r="J135" s="44"/>
      <c r="K135" s="40"/>
      <c r="L135" s="15"/>
    </row>
    <row r="136" spans="1:12" ht="12.75">
      <c r="A136" s="15"/>
      <c r="B136" s="40"/>
      <c r="C136" s="40"/>
      <c r="D136" s="45"/>
      <c r="E136" s="45"/>
      <c r="F136" s="45"/>
      <c r="G136" s="45"/>
      <c r="H136" s="45"/>
      <c r="I136" s="40"/>
      <c r="J136" s="447"/>
      <c r="K136" s="40"/>
      <c r="L136" s="15"/>
    </row>
    <row r="137" spans="1:12" ht="12.75">
      <c r="A137" s="15"/>
      <c r="B137" s="40"/>
      <c r="C137" s="377" t="s">
        <v>417</v>
      </c>
      <c r="D137" s="437">
        <v>0</v>
      </c>
      <c r="E137" s="438">
        <v>-10</v>
      </c>
      <c r="F137" s="438">
        <v>-14</v>
      </c>
      <c r="G137" s="438">
        <v>-16</v>
      </c>
      <c r="H137" s="439">
        <v>-15</v>
      </c>
      <c r="I137" s="77"/>
      <c r="J137" s="363"/>
      <c r="K137" s="376"/>
      <c r="L137" s="15"/>
    </row>
    <row r="138" spans="1:12" ht="12.75">
      <c r="A138" s="15"/>
      <c r="B138" s="40"/>
      <c r="C138" s="377" t="s">
        <v>23</v>
      </c>
      <c r="D138" s="437">
        <v>0</v>
      </c>
      <c r="E138" s="438">
        <v>-5</v>
      </c>
      <c r="F138" s="438">
        <v>-5</v>
      </c>
      <c r="G138" s="438">
        <v>-4</v>
      </c>
      <c r="H138" s="439">
        <v>-5</v>
      </c>
      <c r="I138" s="77"/>
      <c r="J138" s="363"/>
      <c r="K138" s="376"/>
      <c r="L138" s="15"/>
    </row>
    <row r="139" spans="1:12" s="56" customFormat="1" ht="12.75">
      <c r="A139" s="15"/>
      <c r="B139" s="43"/>
      <c r="C139" s="448" t="s">
        <v>418</v>
      </c>
      <c r="D139" s="96">
        <f>D137+D138</f>
        <v>0</v>
      </c>
      <c r="E139" s="97">
        <f>E137+E138</f>
        <v>-15</v>
      </c>
      <c r="F139" s="97">
        <f>F137+F138</f>
        <v>-19</v>
      </c>
      <c r="G139" s="97">
        <f>G137+G138</f>
        <v>-20</v>
      </c>
      <c r="H139" s="98">
        <f>H137+H138</f>
        <v>-20</v>
      </c>
      <c r="I139" s="435"/>
      <c r="J139" s="365"/>
      <c r="K139" s="384"/>
      <c r="L139" s="15"/>
    </row>
    <row r="140" spans="1:12" ht="12.75">
      <c r="A140" s="15"/>
      <c r="B140" s="40"/>
      <c r="C140" s="377"/>
      <c r="D140" s="449"/>
      <c r="E140" s="450"/>
      <c r="F140" s="450"/>
      <c r="G140" s="450"/>
      <c r="H140" s="451"/>
      <c r="I140" s="51"/>
      <c r="J140" s="365"/>
      <c r="K140" s="376"/>
      <c r="L140" s="15"/>
    </row>
    <row r="141" spans="1:12" ht="12.75">
      <c r="A141" s="15"/>
      <c r="B141" s="40"/>
      <c r="C141" s="377" t="s">
        <v>273</v>
      </c>
      <c r="D141" s="76">
        <v>-1</v>
      </c>
      <c r="E141" s="77">
        <v>-2</v>
      </c>
      <c r="F141" s="77">
        <v>-1</v>
      </c>
      <c r="G141" s="77">
        <v>-1</v>
      </c>
      <c r="H141" s="78">
        <v>-1</v>
      </c>
      <c r="I141" s="77"/>
      <c r="J141" s="363"/>
      <c r="K141" s="452"/>
      <c r="L141" s="15"/>
    </row>
    <row r="142" spans="1:12" s="114" customFormat="1" ht="12.75">
      <c r="A142" s="15"/>
      <c r="B142" s="269"/>
      <c r="C142" s="453" t="s">
        <v>312</v>
      </c>
      <c r="D142" s="107">
        <v>0</v>
      </c>
      <c r="E142" s="109">
        <v>-1</v>
      </c>
      <c r="F142" s="109">
        <v>0</v>
      </c>
      <c r="G142" s="109">
        <v>0</v>
      </c>
      <c r="H142" s="110">
        <v>0</v>
      </c>
      <c r="I142" s="109"/>
      <c r="J142" s="368"/>
      <c r="K142" s="113"/>
      <c r="L142" s="15"/>
    </row>
    <row r="143" spans="1:12" ht="12.75">
      <c r="A143" s="15"/>
      <c r="B143" s="40"/>
      <c r="C143" s="377" t="s">
        <v>24</v>
      </c>
      <c r="D143" s="76">
        <v>-1</v>
      </c>
      <c r="E143" s="77">
        <v>-1</v>
      </c>
      <c r="F143" s="77">
        <v>0</v>
      </c>
      <c r="G143" s="77">
        <v>0</v>
      </c>
      <c r="H143" s="78">
        <v>-1</v>
      </c>
      <c r="I143" s="77"/>
      <c r="J143" s="363"/>
      <c r="K143" s="452"/>
      <c r="L143" s="15"/>
    </row>
    <row r="144" spans="1:12" ht="12.75">
      <c r="A144" s="15"/>
      <c r="B144" s="40"/>
      <c r="C144" s="377" t="s">
        <v>281</v>
      </c>
      <c r="D144" s="76">
        <v>0</v>
      </c>
      <c r="E144" s="77">
        <v>0</v>
      </c>
      <c r="F144" s="77">
        <v>0</v>
      </c>
      <c r="G144" s="77">
        <v>0</v>
      </c>
      <c r="H144" s="78">
        <v>0</v>
      </c>
      <c r="I144" s="77"/>
      <c r="J144" s="363"/>
      <c r="K144" s="452"/>
      <c r="L144" s="15"/>
    </row>
    <row r="145" spans="1:12" ht="12.75">
      <c r="A145" s="15"/>
      <c r="B145" s="40"/>
      <c r="C145" s="377" t="s">
        <v>216</v>
      </c>
      <c r="D145" s="76">
        <v>0</v>
      </c>
      <c r="E145" s="77">
        <v>0</v>
      </c>
      <c r="F145" s="77">
        <v>0</v>
      </c>
      <c r="G145" s="77">
        <v>0</v>
      </c>
      <c r="H145" s="78">
        <v>0</v>
      </c>
      <c r="I145" s="77"/>
      <c r="J145" s="363"/>
      <c r="K145" s="452"/>
      <c r="L145" s="15"/>
    </row>
    <row r="146" spans="1:12" s="56" customFormat="1" ht="12.75">
      <c r="A146" s="15"/>
      <c r="B146" s="43"/>
      <c r="C146" s="448" t="s">
        <v>158</v>
      </c>
      <c r="D146" s="50">
        <f>D141+D143+D144+D145</f>
        <v>-2</v>
      </c>
      <c r="E146" s="51">
        <f>E141+E143+E144+E145</f>
        <v>-3</v>
      </c>
      <c r="F146" s="51">
        <f>F141+F143+F144+F145</f>
        <v>-1</v>
      </c>
      <c r="G146" s="51">
        <f>G141+G143+G144+G145</f>
        <v>-1</v>
      </c>
      <c r="H146" s="52">
        <f>H141+H143+H144+H145</f>
        <v>-2</v>
      </c>
      <c r="I146" s="51"/>
      <c r="J146" s="365"/>
      <c r="K146" s="454"/>
      <c r="L146" s="15"/>
    </row>
    <row r="147" spans="1:12" s="56" customFormat="1" ht="12.75">
      <c r="A147" s="15"/>
      <c r="B147" s="43"/>
      <c r="C147" s="448"/>
      <c r="D147" s="50"/>
      <c r="E147" s="51"/>
      <c r="F147" s="51"/>
      <c r="G147" s="51"/>
      <c r="H147" s="52"/>
      <c r="I147" s="51"/>
      <c r="J147" s="365"/>
      <c r="K147" s="454"/>
      <c r="L147" s="15"/>
    </row>
    <row r="148" spans="1:12" s="56" customFormat="1" ht="12.75">
      <c r="A148" s="15"/>
      <c r="B148" s="43"/>
      <c r="C148" s="455" t="s">
        <v>479</v>
      </c>
      <c r="D148" s="96">
        <f>D139+D146</f>
        <v>-2</v>
      </c>
      <c r="E148" s="97">
        <f>E139+E146</f>
        <v>-18</v>
      </c>
      <c r="F148" s="97">
        <f>F139+F146</f>
        <v>-20</v>
      </c>
      <c r="G148" s="97">
        <f>G139+G146</f>
        <v>-21</v>
      </c>
      <c r="H148" s="98">
        <f>H139+H146</f>
        <v>-22</v>
      </c>
      <c r="I148" s="97"/>
      <c r="J148" s="365"/>
      <c r="K148" s="454"/>
      <c r="L148" s="15"/>
    </row>
    <row r="149" spans="1:12" s="56" customFormat="1" ht="12.75">
      <c r="A149" s="15"/>
      <c r="B149" s="43"/>
      <c r="C149" s="455"/>
      <c r="D149" s="96"/>
      <c r="E149" s="97"/>
      <c r="F149" s="97"/>
      <c r="G149" s="97"/>
      <c r="H149" s="98"/>
      <c r="I149" s="97"/>
      <c r="J149" s="365"/>
      <c r="K149" s="454"/>
      <c r="L149" s="15"/>
    </row>
    <row r="150" spans="1:12" s="114" customFormat="1" ht="12.75">
      <c r="A150" s="15"/>
      <c r="B150" s="269"/>
      <c r="C150" s="456" t="s">
        <v>415</v>
      </c>
      <c r="D150" s="443">
        <v>0</v>
      </c>
      <c r="E150" s="444">
        <v>-10</v>
      </c>
      <c r="F150" s="444">
        <v>-14</v>
      </c>
      <c r="G150" s="444">
        <v>-16</v>
      </c>
      <c r="H150" s="445">
        <v>-15</v>
      </c>
      <c r="I150" s="444"/>
      <c r="J150" s="368"/>
      <c r="K150" s="457"/>
      <c r="L150" s="15"/>
    </row>
    <row r="151" spans="1:12" s="56" customFormat="1" ht="12.75">
      <c r="A151" s="15"/>
      <c r="B151" s="43"/>
      <c r="C151" s="455"/>
      <c r="D151" s="96"/>
      <c r="E151" s="97"/>
      <c r="F151" s="97"/>
      <c r="G151" s="97"/>
      <c r="H151" s="98"/>
      <c r="I151" s="97"/>
      <c r="J151" s="365"/>
      <c r="K151" s="454"/>
      <c r="L151" s="15"/>
    </row>
    <row r="152" spans="1:12" s="56" customFormat="1" ht="12.75">
      <c r="A152" s="15"/>
      <c r="B152" s="43"/>
      <c r="C152" s="455" t="s">
        <v>452</v>
      </c>
      <c r="D152" s="96">
        <f>D148-D150</f>
        <v>-2</v>
      </c>
      <c r="E152" s="97">
        <f>E148-E150</f>
        <v>-8</v>
      </c>
      <c r="F152" s="97">
        <f>F148-F150</f>
        <v>-6</v>
      </c>
      <c r="G152" s="97">
        <f>G148-G150</f>
        <v>-5</v>
      </c>
      <c r="H152" s="98">
        <f>H148-H150</f>
        <v>-7</v>
      </c>
      <c r="I152" s="97"/>
      <c r="J152" s="365"/>
      <c r="K152" s="454"/>
      <c r="L152" s="15"/>
    </row>
    <row r="153" spans="1:12" ht="12.75">
      <c r="A153" s="15"/>
      <c r="B153" s="43"/>
      <c r="C153" s="147"/>
      <c r="D153" s="374"/>
      <c r="E153" s="374"/>
      <c r="F153" s="374"/>
      <c r="G153" s="374"/>
      <c r="H153" s="374"/>
      <c r="I153" s="374"/>
      <c r="J153" s="320"/>
      <c r="K153" s="40"/>
      <c r="L153" s="15"/>
    </row>
    <row r="154" spans="1:12" ht="9" customHeight="1">
      <c r="A154" s="15"/>
      <c r="B154" s="15"/>
      <c r="C154" s="15"/>
      <c r="D154" s="15"/>
      <c r="E154" s="15"/>
      <c r="F154" s="15"/>
      <c r="G154" s="15"/>
      <c r="H154" s="15"/>
      <c r="I154" s="15"/>
      <c r="J154" s="15"/>
      <c r="K154" s="15"/>
      <c r="L154" s="15"/>
    </row>
    <row r="155" spans="1:12" ht="14.25">
      <c r="A155" s="145"/>
      <c r="B155" s="195" t="s">
        <v>639</v>
      </c>
      <c r="C155" s="145"/>
      <c r="D155" s="145"/>
      <c r="E155" s="145"/>
      <c r="F155" s="145"/>
      <c r="G155" s="145"/>
      <c r="H155" s="145"/>
      <c r="I155" s="145"/>
      <c r="J155" s="153"/>
      <c r="K155" s="145"/>
      <c r="L155" s="145"/>
    </row>
    <row r="156" spans="1:12">
      <c r="A156" s="145"/>
      <c r="B156" s="145"/>
      <c r="C156" s="145"/>
      <c r="D156" s="145"/>
      <c r="E156" s="145"/>
      <c r="F156" s="145"/>
      <c r="G156" s="145"/>
      <c r="H156" s="145"/>
      <c r="I156" s="145"/>
      <c r="J156" s="153"/>
      <c r="K156" s="145"/>
      <c r="L156" s="145"/>
    </row>
    <row r="157" spans="1:12" ht="9" customHeight="1">
      <c r="A157" s="15"/>
      <c r="B157" s="15"/>
      <c r="C157" s="15"/>
      <c r="D157" s="15"/>
      <c r="E157" s="15"/>
      <c r="F157" s="15"/>
      <c r="G157" s="15"/>
      <c r="H157" s="15"/>
      <c r="I157" s="15"/>
      <c r="J157" s="15"/>
      <c r="K157" s="15"/>
      <c r="L157" s="15"/>
    </row>
    <row r="158" spans="1:12" ht="12.75">
      <c r="A158" s="15"/>
      <c r="B158" s="37"/>
      <c r="C158" s="36" t="s">
        <v>31</v>
      </c>
      <c r="D158" s="37" t="str">
        <f>+D134</f>
        <v>Q1 '14</v>
      </c>
      <c r="E158" s="37" t="str">
        <f>E2</f>
        <v>Q4 '13</v>
      </c>
      <c r="F158" s="37" t="str">
        <f>F2</f>
        <v>Q3 '13</v>
      </c>
      <c r="G158" s="37" t="s">
        <v>393</v>
      </c>
      <c r="H158" s="37" t="s">
        <v>343</v>
      </c>
      <c r="I158" s="37"/>
      <c r="J158" s="320"/>
      <c r="K158" s="247"/>
      <c r="L158" s="15"/>
    </row>
    <row r="159" spans="1:12" ht="14.25">
      <c r="A159" s="15"/>
      <c r="B159" s="37"/>
      <c r="C159" s="275" t="s">
        <v>615</v>
      </c>
      <c r="D159" s="37"/>
      <c r="E159" s="37"/>
      <c r="F159" s="37"/>
      <c r="G159" s="37"/>
      <c r="H159" s="37"/>
      <c r="I159" s="40"/>
      <c r="J159" s="44"/>
      <c r="K159" s="40"/>
      <c r="L159" s="15"/>
    </row>
    <row r="160" spans="1:12" ht="12.75">
      <c r="A160" s="15"/>
      <c r="B160" s="40"/>
      <c r="C160" s="40"/>
      <c r="D160" s="45"/>
      <c r="E160" s="45"/>
      <c r="F160" s="45"/>
      <c r="G160" s="45"/>
      <c r="H160" s="45"/>
      <c r="I160" s="40"/>
      <c r="J160" s="447"/>
      <c r="K160" s="40"/>
      <c r="L160" s="15"/>
    </row>
    <row r="161" spans="1:12" ht="12.75">
      <c r="A161" s="15"/>
      <c r="B161" s="40"/>
      <c r="C161" s="377" t="s">
        <v>417</v>
      </c>
      <c r="D161" s="437">
        <v>-9</v>
      </c>
      <c r="E161" s="438">
        <v>-6</v>
      </c>
      <c r="F161" s="438">
        <v>-11</v>
      </c>
      <c r="G161" s="438">
        <v>-8</v>
      </c>
      <c r="H161" s="439">
        <v>-7</v>
      </c>
      <c r="I161" s="77"/>
      <c r="J161" s="363"/>
      <c r="K161" s="376"/>
      <c r="L161" s="15"/>
    </row>
    <row r="162" spans="1:12" ht="12.75">
      <c r="A162" s="15"/>
      <c r="B162" s="40"/>
      <c r="C162" s="377" t="s">
        <v>23</v>
      </c>
      <c r="D162" s="437">
        <v>-3</v>
      </c>
      <c r="E162" s="438">
        <v>-2</v>
      </c>
      <c r="F162" s="438">
        <v>-3</v>
      </c>
      <c r="G162" s="438">
        <v>-5</v>
      </c>
      <c r="H162" s="439">
        <v>-3</v>
      </c>
      <c r="I162" s="77"/>
      <c r="J162" s="363"/>
      <c r="K162" s="376"/>
      <c r="L162" s="15"/>
    </row>
    <row r="163" spans="1:12" s="56" customFormat="1" ht="12.75">
      <c r="A163" s="15"/>
      <c r="B163" s="43"/>
      <c r="C163" s="448" t="s">
        <v>418</v>
      </c>
      <c r="D163" s="96">
        <f>D161+D162</f>
        <v>-12</v>
      </c>
      <c r="E163" s="97">
        <f>E161+E162</f>
        <v>-8</v>
      </c>
      <c r="F163" s="97">
        <f>F161+F162</f>
        <v>-14</v>
      </c>
      <c r="G163" s="97">
        <f>G161+G162</f>
        <v>-13</v>
      </c>
      <c r="H163" s="98">
        <f>H161+H162</f>
        <v>-10</v>
      </c>
      <c r="I163" s="435"/>
      <c r="J163" s="365"/>
      <c r="K163" s="384"/>
      <c r="L163" s="15"/>
    </row>
    <row r="164" spans="1:12" ht="12.75">
      <c r="A164" s="15"/>
      <c r="B164" s="40"/>
      <c r="C164" s="377"/>
      <c r="D164" s="449"/>
      <c r="E164" s="450"/>
      <c r="F164" s="450"/>
      <c r="G164" s="450"/>
      <c r="H164" s="451"/>
      <c r="I164" s="51"/>
      <c r="J164" s="365"/>
      <c r="K164" s="376"/>
      <c r="L164" s="15"/>
    </row>
    <row r="165" spans="1:12" ht="12.75">
      <c r="A165" s="15"/>
      <c r="B165" s="40"/>
      <c r="C165" s="377" t="s">
        <v>273</v>
      </c>
      <c r="D165" s="76">
        <v>-1</v>
      </c>
      <c r="E165" s="77">
        <v>-2</v>
      </c>
      <c r="F165" s="77">
        <v>-5</v>
      </c>
      <c r="G165" s="77">
        <v>-3</v>
      </c>
      <c r="H165" s="78">
        <v>-2</v>
      </c>
      <c r="I165" s="77"/>
      <c r="J165" s="363"/>
      <c r="K165" s="452"/>
      <c r="L165" s="15"/>
    </row>
    <row r="166" spans="1:12" s="114" customFormat="1" ht="12.75">
      <c r="A166" s="15"/>
      <c r="B166" s="269"/>
      <c r="C166" s="453" t="s">
        <v>313</v>
      </c>
      <c r="D166" s="107">
        <v>0</v>
      </c>
      <c r="E166" s="109">
        <v>0</v>
      </c>
      <c r="F166" s="109">
        <v>0</v>
      </c>
      <c r="G166" s="109">
        <v>-1</v>
      </c>
      <c r="H166" s="110">
        <v>0</v>
      </c>
      <c r="I166" s="109"/>
      <c r="J166" s="368"/>
      <c r="K166" s="113"/>
      <c r="L166" s="15"/>
    </row>
    <row r="167" spans="1:12" ht="12.75">
      <c r="A167" s="15"/>
      <c r="B167" s="40"/>
      <c r="C167" s="377" t="s">
        <v>24</v>
      </c>
      <c r="D167" s="76">
        <v>-2</v>
      </c>
      <c r="E167" s="77">
        <v>-2</v>
      </c>
      <c r="F167" s="77">
        <v>-9</v>
      </c>
      <c r="G167" s="77">
        <v>-2</v>
      </c>
      <c r="H167" s="78">
        <v>-2</v>
      </c>
      <c r="I167" s="77"/>
      <c r="J167" s="363"/>
      <c r="K167" s="452"/>
      <c r="L167" s="15"/>
    </row>
    <row r="168" spans="1:12" ht="12.75">
      <c r="A168" s="15"/>
      <c r="B168" s="40"/>
      <c r="C168" s="377" t="s">
        <v>281</v>
      </c>
      <c r="D168" s="76">
        <v>0</v>
      </c>
      <c r="E168" s="77">
        <v>0</v>
      </c>
      <c r="F168" s="77">
        <v>0</v>
      </c>
      <c r="G168" s="77">
        <v>0</v>
      </c>
      <c r="H168" s="78">
        <v>0</v>
      </c>
      <c r="I168" s="77"/>
      <c r="J168" s="363"/>
      <c r="K168" s="452"/>
      <c r="L168" s="15"/>
    </row>
    <row r="169" spans="1:12" ht="12.75">
      <c r="A169" s="15"/>
      <c r="B169" s="40"/>
      <c r="C169" s="377" t="s">
        <v>216</v>
      </c>
      <c r="D169" s="76">
        <v>0</v>
      </c>
      <c r="E169" s="77">
        <v>0</v>
      </c>
      <c r="F169" s="77">
        <v>0</v>
      </c>
      <c r="G169" s="77">
        <v>0</v>
      </c>
      <c r="H169" s="78">
        <v>0</v>
      </c>
      <c r="I169" s="77"/>
      <c r="J169" s="363"/>
      <c r="K169" s="452"/>
      <c r="L169" s="15"/>
    </row>
    <row r="170" spans="1:12" s="56" customFormat="1" ht="12.75">
      <c r="A170" s="15"/>
      <c r="B170" s="43"/>
      <c r="C170" s="448" t="s">
        <v>158</v>
      </c>
      <c r="D170" s="50">
        <f>D165+D167+D168+D169</f>
        <v>-3</v>
      </c>
      <c r="E170" s="51">
        <f>E165+E167+E168+E169</f>
        <v>-4</v>
      </c>
      <c r="F170" s="51">
        <f>F165+F167+F168+F169</f>
        <v>-14</v>
      </c>
      <c r="G170" s="51">
        <f>G165+G167+G168+G169</f>
        <v>-5</v>
      </c>
      <c r="H170" s="52">
        <f>H165+H167+H168+H169</f>
        <v>-4</v>
      </c>
      <c r="I170" s="51"/>
      <c r="J170" s="365"/>
      <c r="K170" s="454"/>
      <c r="L170" s="15"/>
    </row>
    <row r="171" spans="1:12" s="56" customFormat="1" ht="12.75">
      <c r="A171" s="15"/>
      <c r="B171" s="43"/>
      <c r="C171" s="448"/>
      <c r="D171" s="50"/>
      <c r="E171" s="51"/>
      <c r="F171" s="51"/>
      <c r="G171" s="51"/>
      <c r="H171" s="52"/>
      <c r="I171" s="51"/>
      <c r="J171" s="365"/>
      <c r="K171" s="454"/>
      <c r="L171" s="15"/>
    </row>
    <row r="172" spans="1:12" s="56" customFormat="1" ht="12.75">
      <c r="A172" s="15"/>
      <c r="B172" s="43"/>
      <c r="C172" s="455" t="s">
        <v>480</v>
      </c>
      <c r="D172" s="96">
        <f>D163+D170</f>
        <v>-15</v>
      </c>
      <c r="E172" s="97">
        <f>E163+E170</f>
        <v>-12</v>
      </c>
      <c r="F172" s="97">
        <f>F163+F170</f>
        <v>-28</v>
      </c>
      <c r="G172" s="97">
        <f>G163+G170</f>
        <v>-18</v>
      </c>
      <c r="H172" s="98">
        <f>H163+H170</f>
        <v>-14</v>
      </c>
      <c r="I172" s="97"/>
      <c r="J172" s="365"/>
      <c r="K172" s="454"/>
      <c r="L172" s="15"/>
    </row>
    <row r="173" spans="1:12" s="56" customFormat="1" ht="12.75">
      <c r="A173" s="15"/>
      <c r="B173" s="43"/>
      <c r="C173" s="455"/>
      <c r="D173" s="96"/>
      <c r="E173" s="97"/>
      <c r="F173" s="97"/>
      <c r="G173" s="97"/>
      <c r="H173" s="98"/>
      <c r="I173" s="97"/>
      <c r="J173" s="365"/>
      <c r="K173" s="454"/>
      <c r="L173" s="15"/>
    </row>
    <row r="174" spans="1:12" s="114" customFormat="1" ht="12.75">
      <c r="A174" s="15"/>
      <c r="B174" s="269"/>
      <c r="C174" s="456" t="s">
        <v>415</v>
      </c>
      <c r="D174" s="443">
        <v>-9</v>
      </c>
      <c r="E174" s="444">
        <v>-6</v>
      </c>
      <c r="F174" s="444">
        <v>-11</v>
      </c>
      <c r="G174" s="444">
        <v>-8</v>
      </c>
      <c r="H174" s="445">
        <v>-7</v>
      </c>
      <c r="I174" s="444"/>
      <c r="J174" s="368"/>
      <c r="K174" s="457"/>
      <c r="L174" s="15"/>
    </row>
    <row r="175" spans="1:12" s="56" customFormat="1" ht="12.75">
      <c r="A175" s="15"/>
      <c r="B175" s="43"/>
      <c r="C175" s="455"/>
      <c r="D175" s="96"/>
      <c r="E175" s="97"/>
      <c r="F175" s="97"/>
      <c r="G175" s="97"/>
      <c r="H175" s="98"/>
      <c r="I175" s="97"/>
      <c r="J175" s="365"/>
      <c r="K175" s="454"/>
      <c r="L175" s="15"/>
    </row>
    <row r="176" spans="1:12" s="56" customFormat="1" ht="12.75">
      <c r="A176" s="15"/>
      <c r="B176" s="43"/>
      <c r="C176" s="455" t="s">
        <v>452</v>
      </c>
      <c r="D176" s="96">
        <f>D172-D174</f>
        <v>-6</v>
      </c>
      <c r="E176" s="97">
        <f>E172-E174</f>
        <v>-6</v>
      </c>
      <c r="F176" s="97">
        <f>F172-F174</f>
        <v>-17</v>
      </c>
      <c r="G176" s="97">
        <f>G172-G174</f>
        <v>-10</v>
      </c>
      <c r="H176" s="98">
        <f>H172-H174</f>
        <v>-7</v>
      </c>
      <c r="I176" s="97"/>
      <c r="J176" s="365"/>
      <c r="K176" s="454"/>
      <c r="L176" s="15"/>
    </row>
    <row r="177" spans="1:12" ht="12.75">
      <c r="A177" s="15"/>
      <c r="B177" s="43"/>
      <c r="C177" s="147"/>
      <c r="D177" s="374"/>
      <c r="E177" s="374"/>
      <c r="F177" s="374"/>
      <c r="G177" s="374"/>
      <c r="H177" s="374"/>
      <c r="I177" s="374"/>
      <c r="J177" s="320"/>
      <c r="K177" s="40"/>
      <c r="L177" s="15"/>
    </row>
    <row r="178" spans="1:12" ht="9" customHeight="1">
      <c r="A178" s="15"/>
      <c r="B178" s="15"/>
      <c r="C178" s="15"/>
      <c r="D178" s="15"/>
      <c r="E178" s="15"/>
      <c r="F178" s="15"/>
      <c r="G178" s="15"/>
      <c r="H178" s="15"/>
      <c r="I178" s="15"/>
      <c r="J178" s="15"/>
      <c r="K178" s="15"/>
      <c r="L178" s="15"/>
    </row>
    <row r="179" spans="1:12" ht="14.25">
      <c r="A179" s="195"/>
      <c r="B179" s="195" t="s">
        <v>639</v>
      </c>
      <c r="C179" s="195"/>
      <c r="D179" s="195"/>
      <c r="E179" s="195"/>
      <c r="F179" s="195"/>
      <c r="G179" s="195"/>
      <c r="H179" s="195"/>
      <c r="I179" s="195"/>
      <c r="J179" s="153"/>
      <c r="K179" s="195"/>
      <c r="L179" s="195"/>
    </row>
    <row r="180" spans="1:12">
      <c r="A180" s="195"/>
      <c r="B180" s="195"/>
      <c r="C180" s="195"/>
      <c r="D180" s="195"/>
      <c r="E180" s="195"/>
      <c r="F180" s="195"/>
      <c r="G180" s="195"/>
      <c r="H180" s="195"/>
      <c r="I180" s="195"/>
      <c r="J180" s="153"/>
      <c r="K180" s="195"/>
      <c r="L180" s="195"/>
    </row>
    <row r="181" spans="1:12" ht="9" customHeight="1">
      <c r="A181" s="15"/>
      <c r="B181" s="15"/>
      <c r="C181" s="15"/>
      <c r="D181" s="15"/>
      <c r="E181" s="15"/>
      <c r="F181" s="15"/>
      <c r="G181" s="15"/>
      <c r="H181" s="15"/>
      <c r="I181" s="15"/>
      <c r="J181" s="15"/>
      <c r="K181" s="15"/>
      <c r="L181" s="15"/>
    </row>
    <row r="182" spans="1:12" ht="12.75">
      <c r="A182" s="15"/>
      <c r="B182" s="35"/>
      <c r="C182" s="36" t="s">
        <v>31</v>
      </c>
      <c r="D182" s="35" t="str">
        <f>+D158</f>
        <v>Q1 '14</v>
      </c>
      <c r="E182" s="35" t="str">
        <f>E2</f>
        <v>Q4 '13</v>
      </c>
      <c r="F182" s="35" t="str">
        <f>F2</f>
        <v>Q3 '13</v>
      </c>
      <c r="G182" s="35" t="s">
        <v>393</v>
      </c>
      <c r="H182" s="35" t="s">
        <v>343</v>
      </c>
      <c r="I182" s="35"/>
      <c r="J182" s="38"/>
      <c r="K182" s="35"/>
      <c r="L182" s="15"/>
    </row>
    <row r="183" spans="1:12" ht="14.25">
      <c r="A183" s="15"/>
      <c r="B183" s="35"/>
      <c r="C183" s="41" t="s">
        <v>616</v>
      </c>
      <c r="D183" s="35"/>
      <c r="E183" s="35"/>
      <c r="F183" s="35"/>
      <c r="G183" s="35"/>
      <c r="H183" s="35"/>
      <c r="I183" s="66"/>
      <c r="J183" s="155"/>
      <c r="K183" s="66"/>
      <c r="L183" s="15"/>
    </row>
    <row r="184" spans="1:12" ht="12.75">
      <c r="A184" s="15"/>
      <c r="B184" s="66"/>
      <c r="C184" s="66"/>
      <c r="D184" s="157"/>
      <c r="E184" s="157"/>
      <c r="F184" s="157"/>
      <c r="G184" s="157"/>
      <c r="H184" s="157"/>
      <c r="I184" s="66"/>
      <c r="J184" s="199"/>
      <c r="K184" s="66"/>
      <c r="L184" s="15"/>
    </row>
    <row r="185" spans="1:12" ht="12.75">
      <c r="A185" s="15"/>
      <c r="B185" s="66"/>
      <c r="C185" s="75" t="s">
        <v>417</v>
      </c>
      <c r="D185" s="437">
        <v>-7</v>
      </c>
      <c r="E185" s="202">
        <v>-5</v>
      </c>
      <c r="F185" s="202">
        <v>-8</v>
      </c>
      <c r="G185" s="202">
        <v>-6</v>
      </c>
      <c r="H185" s="439">
        <v>-5</v>
      </c>
      <c r="I185" s="71"/>
      <c r="J185" s="186"/>
      <c r="K185" s="461"/>
      <c r="L185" s="462"/>
    </row>
    <row r="186" spans="1:12" ht="12.75">
      <c r="A186" s="15"/>
      <c r="B186" s="66"/>
      <c r="C186" s="75" t="s">
        <v>23</v>
      </c>
      <c r="D186" s="437">
        <v>-2</v>
      </c>
      <c r="E186" s="202">
        <v>-2</v>
      </c>
      <c r="F186" s="202">
        <v>-2</v>
      </c>
      <c r="G186" s="202">
        <v>-4</v>
      </c>
      <c r="H186" s="439">
        <v>-2</v>
      </c>
      <c r="I186" s="71"/>
      <c r="J186" s="186"/>
      <c r="K186" s="461"/>
      <c r="L186" s="462"/>
    </row>
    <row r="187" spans="1:12" s="56" customFormat="1" ht="12.75">
      <c r="A187" s="15"/>
      <c r="B187" s="42"/>
      <c r="C187" s="207" t="s">
        <v>418</v>
      </c>
      <c r="D187" s="96">
        <f>D185+D186</f>
        <v>-9</v>
      </c>
      <c r="E187" s="217">
        <f>E185+E186</f>
        <v>-7</v>
      </c>
      <c r="F187" s="217">
        <f>F185+F186</f>
        <v>-10</v>
      </c>
      <c r="G187" s="217">
        <f>G185+G186</f>
        <v>-10</v>
      </c>
      <c r="H187" s="98">
        <f>H185+H186</f>
        <v>-7</v>
      </c>
      <c r="I187" s="230"/>
      <c r="J187" s="187"/>
      <c r="K187" s="463"/>
      <c r="L187" s="462"/>
    </row>
    <row r="188" spans="1:12" ht="12.75">
      <c r="A188" s="15"/>
      <c r="B188" s="66"/>
      <c r="C188" s="75"/>
      <c r="D188" s="449"/>
      <c r="E188" s="209"/>
      <c r="F188" s="209"/>
      <c r="G188" s="209"/>
      <c r="H188" s="451"/>
      <c r="I188" s="53"/>
      <c r="J188" s="187"/>
      <c r="K188" s="464"/>
      <c r="L188" s="462"/>
    </row>
    <row r="189" spans="1:12" ht="12.75">
      <c r="A189" s="15"/>
      <c r="B189" s="66"/>
      <c r="C189" s="75" t="s">
        <v>273</v>
      </c>
      <c r="D189" s="76">
        <v>0</v>
      </c>
      <c r="E189" s="71">
        <v>-1</v>
      </c>
      <c r="F189" s="71">
        <v>-2</v>
      </c>
      <c r="G189" s="71">
        <v>0</v>
      </c>
      <c r="H189" s="78">
        <v>-2</v>
      </c>
      <c r="I189" s="71"/>
      <c r="J189" s="186"/>
      <c r="K189" s="461"/>
      <c r="L189" s="462"/>
    </row>
    <row r="190" spans="1:12" s="114" customFormat="1" ht="12.75">
      <c r="A190" s="15"/>
      <c r="B190" s="106"/>
      <c r="C190" s="458" t="s">
        <v>313</v>
      </c>
      <c r="D190" s="107">
        <v>0</v>
      </c>
      <c r="E190" s="111">
        <v>-1</v>
      </c>
      <c r="F190" s="111">
        <v>0</v>
      </c>
      <c r="G190" s="111">
        <v>0</v>
      </c>
      <c r="H190" s="110">
        <v>0</v>
      </c>
      <c r="I190" s="111"/>
      <c r="J190" s="267"/>
      <c r="K190" s="465"/>
      <c r="L190" s="462"/>
    </row>
    <row r="191" spans="1:12" ht="12.75">
      <c r="A191" s="15"/>
      <c r="B191" s="66"/>
      <c r="C191" s="75" t="s">
        <v>24</v>
      </c>
      <c r="D191" s="76">
        <v>-2</v>
      </c>
      <c r="E191" s="71">
        <v>-2</v>
      </c>
      <c r="F191" s="71">
        <v>-7</v>
      </c>
      <c r="G191" s="71">
        <v>-1</v>
      </c>
      <c r="H191" s="78">
        <v>-2</v>
      </c>
      <c r="I191" s="71"/>
      <c r="J191" s="186"/>
      <c r="K191" s="461"/>
      <c r="L191" s="462"/>
    </row>
    <row r="192" spans="1:12" ht="12.75">
      <c r="A192" s="15"/>
      <c r="B192" s="66"/>
      <c r="C192" s="75" t="s">
        <v>281</v>
      </c>
      <c r="D192" s="76">
        <v>0</v>
      </c>
      <c r="E192" s="71">
        <v>0</v>
      </c>
      <c r="F192" s="71">
        <v>0</v>
      </c>
      <c r="G192" s="71">
        <v>0</v>
      </c>
      <c r="H192" s="78">
        <v>0</v>
      </c>
      <c r="I192" s="71"/>
      <c r="J192" s="186"/>
      <c r="K192" s="461"/>
      <c r="L192" s="462"/>
    </row>
    <row r="193" spans="1:12" ht="12.75">
      <c r="A193" s="15"/>
      <c r="B193" s="66"/>
      <c r="C193" s="75" t="s">
        <v>216</v>
      </c>
      <c r="D193" s="76">
        <v>0</v>
      </c>
      <c r="E193" s="71">
        <v>0</v>
      </c>
      <c r="F193" s="71">
        <v>0</v>
      </c>
      <c r="G193" s="71">
        <v>0</v>
      </c>
      <c r="H193" s="78">
        <v>0</v>
      </c>
      <c r="I193" s="71"/>
      <c r="J193" s="186"/>
      <c r="K193" s="461"/>
      <c r="L193" s="462"/>
    </row>
    <row r="194" spans="1:12" s="56" customFormat="1" ht="12.75">
      <c r="A194" s="15"/>
      <c r="B194" s="42"/>
      <c r="C194" s="207" t="s">
        <v>158</v>
      </c>
      <c r="D194" s="50">
        <f>D189+D191+D192+D193</f>
        <v>-2</v>
      </c>
      <c r="E194" s="53">
        <f>E189+E191+E192+E193</f>
        <v>-3</v>
      </c>
      <c r="F194" s="53">
        <f>F189+F191+F192+F193</f>
        <v>-9</v>
      </c>
      <c r="G194" s="53">
        <f>G189+G191+G192+G193</f>
        <v>-1</v>
      </c>
      <c r="H194" s="52">
        <f>H189+H191+H192+H193</f>
        <v>-4</v>
      </c>
      <c r="I194" s="53"/>
      <c r="J194" s="187"/>
      <c r="K194" s="464"/>
      <c r="L194" s="462"/>
    </row>
    <row r="195" spans="1:12" s="56" customFormat="1" ht="12.75">
      <c r="A195" s="15"/>
      <c r="B195" s="42"/>
      <c r="C195" s="207"/>
      <c r="D195" s="50"/>
      <c r="E195" s="53"/>
      <c r="F195" s="53"/>
      <c r="G195" s="53"/>
      <c r="H195" s="52"/>
      <c r="I195" s="53"/>
      <c r="J195" s="187"/>
      <c r="K195" s="464"/>
      <c r="L195" s="462"/>
    </row>
    <row r="196" spans="1:12" s="56" customFormat="1" ht="12.75">
      <c r="A196" s="15"/>
      <c r="B196" s="42"/>
      <c r="C196" s="105" t="s">
        <v>479</v>
      </c>
      <c r="D196" s="96">
        <f>D187+D194</f>
        <v>-11</v>
      </c>
      <c r="E196" s="217">
        <f>E187+E194</f>
        <v>-10</v>
      </c>
      <c r="F196" s="217">
        <f>F187+F194</f>
        <v>-19</v>
      </c>
      <c r="G196" s="217">
        <f>G187+G194</f>
        <v>-11</v>
      </c>
      <c r="H196" s="98">
        <f>H187+H194</f>
        <v>-11</v>
      </c>
      <c r="I196" s="217"/>
      <c r="J196" s="187"/>
      <c r="K196" s="466"/>
      <c r="L196" s="462"/>
    </row>
    <row r="197" spans="1:12" s="56" customFormat="1" ht="12.75">
      <c r="A197" s="15"/>
      <c r="B197" s="42"/>
      <c r="C197" s="105"/>
      <c r="D197" s="96"/>
      <c r="E197" s="217"/>
      <c r="F197" s="217"/>
      <c r="G197" s="217"/>
      <c r="H197" s="98"/>
      <c r="I197" s="217"/>
      <c r="J197" s="187"/>
      <c r="K197" s="466"/>
      <c r="L197" s="462"/>
    </row>
    <row r="198" spans="1:12" s="114" customFormat="1" ht="12.75">
      <c r="A198" s="15"/>
      <c r="B198" s="106"/>
      <c r="C198" s="220" t="s">
        <v>415</v>
      </c>
      <c r="D198" s="443">
        <v>-7</v>
      </c>
      <c r="E198" s="459">
        <v>-5</v>
      </c>
      <c r="F198" s="459">
        <v>-8</v>
      </c>
      <c r="G198" s="459">
        <v>-6</v>
      </c>
      <c r="H198" s="445">
        <v>-5</v>
      </c>
      <c r="I198" s="459"/>
      <c r="J198" s="267"/>
      <c r="K198" s="467"/>
      <c r="L198" s="462"/>
    </row>
    <row r="199" spans="1:12" s="56" customFormat="1" ht="12.75">
      <c r="A199" s="15"/>
      <c r="B199" s="42"/>
      <c r="C199" s="105"/>
      <c r="D199" s="96"/>
      <c r="E199" s="217"/>
      <c r="F199" s="217"/>
      <c r="G199" s="217"/>
      <c r="H199" s="98"/>
      <c r="I199" s="217"/>
      <c r="J199" s="187"/>
      <c r="K199" s="466"/>
      <c r="L199" s="462"/>
    </row>
    <row r="200" spans="1:12" s="56" customFormat="1" ht="12.75">
      <c r="A200" s="15"/>
      <c r="B200" s="42"/>
      <c r="C200" s="105" t="s">
        <v>452</v>
      </c>
      <c r="D200" s="96">
        <f>D196-D198</f>
        <v>-4</v>
      </c>
      <c r="E200" s="217">
        <f>E196-E198</f>
        <v>-5</v>
      </c>
      <c r="F200" s="217">
        <f>F196-F198</f>
        <v>-11</v>
      </c>
      <c r="G200" s="217">
        <f>G196-G198</f>
        <v>-5</v>
      </c>
      <c r="H200" s="98">
        <f>H196-H198</f>
        <v>-6</v>
      </c>
      <c r="I200" s="217"/>
      <c r="J200" s="187"/>
      <c r="K200" s="466"/>
      <c r="L200" s="462"/>
    </row>
    <row r="201" spans="1:12" ht="12.75">
      <c r="A201" s="15"/>
      <c r="B201" s="42"/>
      <c r="C201" s="46"/>
      <c r="D201" s="74"/>
      <c r="E201" s="74"/>
      <c r="F201" s="74"/>
      <c r="G201" s="74"/>
      <c r="H201" s="74"/>
      <c r="I201" s="74"/>
      <c r="J201" s="38"/>
      <c r="K201" s="66"/>
      <c r="L201" s="15"/>
    </row>
    <row r="202" spans="1:12" ht="9" customHeight="1">
      <c r="A202" s="15"/>
      <c r="B202" s="15"/>
      <c r="C202" s="15"/>
      <c r="D202" s="15"/>
      <c r="E202" s="15"/>
      <c r="F202" s="15"/>
      <c r="G202" s="15"/>
      <c r="H202" s="15"/>
      <c r="I202" s="15"/>
      <c r="J202" s="15"/>
      <c r="K202" s="15"/>
      <c r="L202" s="15"/>
    </row>
    <row r="203" spans="1:12" ht="14.25">
      <c r="A203" s="45"/>
      <c r="B203" s="195" t="s">
        <v>639</v>
      </c>
      <c r="C203" s="45"/>
      <c r="D203" s="45"/>
      <c r="E203" s="45"/>
      <c r="F203" s="45"/>
      <c r="G203" s="45"/>
      <c r="H203" s="45"/>
      <c r="I203" s="45"/>
      <c r="J203" s="49"/>
      <c r="K203" s="45"/>
      <c r="L203" s="45"/>
    </row>
    <row r="204" spans="1:12">
      <c r="A204" s="45"/>
      <c r="B204" s="45"/>
      <c r="C204" s="45"/>
      <c r="D204" s="45"/>
      <c r="E204" s="45"/>
      <c r="F204" s="45"/>
      <c r="G204" s="45"/>
      <c r="H204" s="45"/>
      <c r="I204" s="45"/>
      <c r="J204" s="49"/>
      <c r="K204" s="45"/>
      <c r="L204" s="45"/>
    </row>
  </sheetData>
  <sheetProtection password="C79B" sheet="1" objects="1" scenarios="1"/>
  <phoneticPr fontId="12" type="noConversion"/>
  <printOptions horizontalCentered="1"/>
  <pageMargins left="0.74803149606299213" right="0.74803149606299213" top="0.98425196850393704" bottom="0.98425196850393704" header="0.51181102362204722" footer="0.51181102362204722"/>
  <pageSetup paperSize="9" scale="57" fitToWidth="0" orientation="portrait" r:id="rId1"/>
  <headerFooter alignWithMargins="0">
    <oddHeader>&amp;CKPN Investor Relations</oddHeader>
    <oddFooter>&amp;L&amp;8
Q1 2014 &amp;C&amp;8&amp;A&amp;R&amp;8  &amp;P/&amp;N</oddFooter>
  </headerFooter>
  <rowBreaks count="2" manualBreakCount="2">
    <brk id="60" max="11" man="1"/>
    <brk id="108"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59.140625" style="34" bestFit="1" customWidth="1"/>
    <col min="4" max="4" width="9.42578125" style="34" bestFit="1" customWidth="1"/>
    <col min="5" max="5" width="10.7109375" style="196" bestFit="1" customWidth="1"/>
    <col min="6" max="6" width="14.85546875" style="34" bestFit="1" customWidth="1"/>
    <col min="7" max="7" width="11" style="34" bestFit="1" customWidth="1"/>
    <col min="8" max="8" width="1.7109375" style="34" customWidth="1"/>
    <col min="9" max="9" width="9.42578125" style="34" bestFit="1" customWidth="1"/>
    <col min="10" max="10" width="10.7109375" style="196" bestFit="1" customWidth="1"/>
    <col min="11" max="11" width="14.85546875" style="34" bestFit="1" customWidth="1"/>
    <col min="12" max="12" width="10.28515625" style="34" bestFit="1" customWidth="1"/>
    <col min="13" max="13" width="1.7109375" style="34" customWidth="1"/>
    <col min="14" max="14" width="9.42578125" style="79" bestFit="1" customWidth="1"/>
    <col min="15" max="15" width="10.28515625" style="79" bestFit="1" customWidth="1"/>
    <col min="16" max="16" width="1.7109375" style="34" customWidth="1"/>
    <col min="17" max="17" width="1.28515625" style="34" customWidth="1"/>
    <col min="18" max="16384" width="9.140625" style="34"/>
  </cols>
  <sheetData>
    <row r="1" spans="1:16384" ht="9"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ht="12.75">
      <c r="A2" s="15"/>
      <c r="B2" s="35"/>
      <c r="C2" s="36" t="s">
        <v>31</v>
      </c>
      <c r="D2" s="468" t="s">
        <v>516</v>
      </c>
      <c r="E2" s="469" t="str">
        <f>+J2</f>
        <v>Incidentals</v>
      </c>
      <c r="F2" s="470"/>
      <c r="G2" s="471" t="str">
        <f>+D2</f>
        <v>Q1 2014</v>
      </c>
      <c r="H2" s="472"/>
      <c r="I2" s="468" t="s">
        <v>448</v>
      </c>
      <c r="J2" s="469" t="str">
        <f>+'Growth analysis Q3'!E2</f>
        <v>Incidentals</v>
      </c>
      <c r="K2" s="470"/>
      <c r="L2" s="471" t="str">
        <f>+I2</f>
        <v>Q1 2013</v>
      </c>
      <c r="M2" s="473"/>
      <c r="N2" s="474" t="s">
        <v>314</v>
      </c>
      <c r="O2" s="474" t="s">
        <v>314</v>
      </c>
      <c r="P2" s="475"/>
      <c r="Q2" s="15"/>
    </row>
    <row r="3" spans="1:16384" ht="12.75">
      <c r="A3" s="15"/>
      <c r="B3" s="35"/>
      <c r="C3" s="41" t="s">
        <v>564</v>
      </c>
      <c r="D3" s="476" t="s">
        <v>217</v>
      </c>
      <c r="F3" s="477"/>
      <c r="G3" s="469" t="s">
        <v>549</v>
      </c>
      <c r="H3" s="472"/>
      <c r="I3" s="476" t="s">
        <v>217</v>
      </c>
      <c r="J3" s="469"/>
      <c r="K3" s="477"/>
      <c r="L3" s="469" t="s">
        <v>549</v>
      </c>
      <c r="M3" s="473"/>
      <c r="N3" s="474" t="s">
        <v>217</v>
      </c>
      <c r="O3" s="474" t="s">
        <v>550</v>
      </c>
      <c r="P3" s="475"/>
      <c r="Q3" s="15"/>
    </row>
    <row r="4" spans="1:16384" ht="13.5">
      <c r="A4" s="15"/>
      <c r="B4" s="66"/>
      <c r="C4" s="66"/>
      <c r="D4" s="478"/>
      <c r="E4" s="479"/>
      <c r="F4" s="479"/>
      <c r="G4" s="479"/>
      <c r="H4" s="480"/>
      <c r="I4" s="478"/>
      <c r="J4" s="481"/>
      <c r="K4" s="481"/>
      <c r="L4" s="481"/>
      <c r="M4" s="482"/>
      <c r="N4" s="483"/>
      <c r="O4" s="484"/>
      <c r="P4" s="485"/>
      <c r="Q4" s="15"/>
    </row>
    <row r="5" spans="1:16384" ht="12.75" customHeight="1">
      <c r="A5" s="15"/>
      <c r="B5" s="66"/>
      <c r="C5" s="75" t="s">
        <v>417</v>
      </c>
      <c r="D5" s="211">
        <f>+Revenues!D5</f>
        <v>779</v>
      </c>
      <c r="E5" s="71">
        <v>0</v>
      </c>
      <c r="F5" s="71"/>
      <c r="G5" s="486">
        <f>+D5-E5</f>
        <v>779</v>
      </c>
      <c r="H5" s="487"/>
      <c r="I5" s="211">
        <v>760</v>
      </c>
      <c r="J5" s="71">
        <v>0</v>
      </c>
      <c r="K5" s="71"/>
      <c r="L5" s="488">
        <f>+I5-J5</f>
        <v>760</v>
      </c>
      <c r="M5" s="487"/>
      <c r="N5" s="489">
        <f>+IFERROR(IF(D5*I5&lt;0,"n.m.",IF(D5/I5-1&gt;100%,"&gt;100%",D5/I5-1)),"n.m.")</f>
        <v>2.4999999999999911E-2</v>
      </c>
      <c r="O5" s="490">
        <f>+IFERROR(IF(G5*L5&lt;0,"n.m.",IF(G5/L5-1&gt;100%,"&gt;100%",G5/L5-1)),"n.m.")</f>
        <v>2.4999999999999911E-2</v>
      </c>
      <c r="P5" s="491"/>
      <c r="Q5" s="15"/>
    </row>
    <row r="6" spans="1:16384" ht="12.75" customHeight="1">
      <c r="A6" s="15"/>
      <c r="B6" s="66"/>
      <c r="C6" s="492" t="s">
        <v>23</v>
      </c>
      <c r="D6" s="211">
        <f>+Revenues!D6</f>
        <v>177</v>
      </c>
      <c r="E6" s="71">
        <v>0</v>
      </c>
      <c r="F6" s="71"/>
      <c r="G6" s="486">
        <f t="shared" ref="G6:G27" si="0">+D6-E6</f>
        <v>177</v>
      </c>
      <c r="H6" s="487"/>
      <c r="I6" s="211">
        <v>183</v>
      </c>
      <c r="J6" s="71">
        <v>0</v>
      </c>
      <c r="K6" s="71"/>
      <c r="L6" s="488">
        <f t="shared" ref="L6:L27" si="1">+I6-J6</f>
        <v>183</v>
      </c>
      <c r="M6" s="487"/>
      <c r="N6" s="489">
        <f>+IFERROR(IF(D6*I6&lt;0,"n.m.",IF(D6/I6-1&gt;100%,"&gt;100%",D6/I6-1)),"n.m.")</f>
        <v>-3.2786885245901676E-2</v>
      </c>
      <c r="O6" s="490">
        <f>+IFERROR(IF(G6*L6&lt;0,"n.m.",IF(G6/L6-1&gt;100%,"&gt;100%",G6/L6-1)),"n.m.")</f>
        <v>-3.2786885245901676E-2</v>
      </c>
      <c r="P6" s="491"/>
      <c r="Q6" s="15"/>
    </row>
    <row r="7" spans="1:16384" s="56" customFormat="1" ht="12.75" customHeight="1">
      <c r="A7" s="15"/>
      <c r="B7" s="42"/>
      <c r="C7" s="492" t="s">
        <v>299</v>
      </c>
      <c r="D7" s="211">
        <f>+Revenues!D7</f>
        <v>10</v>
      </c>
      <c r="E7" s="71">
        <v>0</v>
      </c>
      <c r="F7" s="71"/>
      <c r="G7" s="486">
        <f t="shared" si="0"/>
        <v>10</v>
      </c>
      <c r="H7" s="487"/>
      <c r="I7" s="211">
        <v>10</v>
      </c>
      <c r="J7" s="71">
        <v>0</v>
      </c>
      <c r="K7" s="71"/>
      <c r="L7" s="488">
        <f t="shared" si="1"/>
        <v>10</v>
      </c>
      <c r="M7" s="487"/>
      <c r="N7" s="489">
        <f>+IFERROR(IF(D7*I7&lt;0,"n.m.",IF(D7/I7-1&gt;100%,"&gt;100%",D7/I7-1)),"n.m.")</f>
        <v>0</v>
      </c>
      <c r="O7" s="490">
        <f>+IFERROR(IF(G7*L7&lt;0,"n.m.",IF(G7/L7-1&gt;100%,"&gt;100%",G7/L7-1)),"n.m.")</f>
        <v>0</v>
      </c>
      <c r="P7" s="491"/>
      <c r="Q7" s="15"/>
    </row>
    <row r="8" spans="1:16384" s="56" customFormat="1" ht="12.75" customHeight="1">
      <c r="A8" s="15"/>
      <c r="B8" s="42"/>
      <c r="C8" s="207" t="s">
        <v>418</v>
      </c>
      <c r="D8" s="493">
        <f>+D5+D6+D7</f>
        <v>966</v>
      </c>
      <c r="E8" s="53">
        <f>E5+E6+E7</f>
        <v>0</v>
      </c>
      <c r="F8" s="53"/>
      <c r="G8" s="494">
        <f t="shared" si="0"/>
        <v>966</v>
      </c>
      <c r="H8" s="495"/>
      <c r="I8" s="493">
        <f>+I5+I6+I7</f>
        <v>953</v>
      </c>
      <c r="J8" s="53">
        <f>J5+J6+J7</f>
        <v>0</v>
      </c>
      <c r="K8" s="53"/>
      <c r="L8" s="496">
        <f t="shared" si="1"/>
        <v>953</v>
      </c>
      <c r="M8" s="495"/>
      <c r="N8" s="497">
        <f>+IFERROR(IF(D8*I8&lt;0,"n.m.",IF(D8/I8-1&gt;100%,"&gt;100%",D8/I8-1)),"n.m.")</f>
        <v>1.3641133263378791E-2</v>
      </c>
      <c r="O8" s="498">
        <f>+IFERROR(IF(G8*L8&lt;0,"n.m.",IF(G8/L8-1&gt;100%,"&gt;100%",G8/L8-1)),"n.m.")</f>
        <v>1.3641133263378791E-2</v>
      </c>
      <c r="P8" s="499"/>
      <c r="Q8" s="15"/>
    </row>
    <row r="9" spans="1:16384" s="56" customFormat="1" ht="12.75" customHeight="1">
      <c r="A9" s="15"/>
      <c r="B9" s="42"/>
      <c r="C9" s="500"/>
      <c r="D9" s="493"/>
      <c r="E9" s="53"/>
      <c r="F9" s="53"/>
      <c r="G9" s="494"/>
      <c r="H9" s="495"/>
      <c r="I9" s="493"/>
      <c r="J9" s="53"/>
      <c r="K9" s="53"/>
      <c r="L9" s="496"/>
      <c r="M9" s="495"/>
      <c r="N9" s="497"/>
      <c r="O9" s="498"/>
      <c r="P9" s="499"/>
      <c r="Q9" s="15"/>
    </row>
    <row r="10" spans="1:16384" ht="12.75" customHeight="1">
      <c r="A10" s="15"/>
      <c r="B10" s="66"/>
      <c r="C10" s="492" t="s">
        <v>273</v>
      </c>
      <c r="D10" s="211">
        <f>+Revenues!D10</f>
        <v>347</v>
      </c>
      <c r="E10" s="71">
        <v>0</v>
      </c>
      <c r="F10" s="71"/>
      <c r="G10" s="486">
        <f t="shared" si="0"/>
        <v>347</v>
      </c>
      <c r="H10" s="487"/>
      <c r="I10" s="501">
        <v>393</v>
      </c>
      <c r="J10" s="71">
        <v>7</v>
      </c>
      <c r="K10" s="71"/>
      <c r="L10" s="488">
        <f t="shared" si="1"/>
        <v>386</v>
      </c>
      <c r="M10" s="487"/>
      <c r="N10" s="489">
        <f t="shared" ref="N10:N15" si="2">+IFERROR(IF(D10*I10&lt;0,"n.m.",IF(D10/I10-1&gt;100%,"&gt;100%",D10/I10-1)),"n.m.")</f>
        <v>-0.11704834605597969</v>
      </c>
      <c r="O10" s="490">
        <f t="shared" ref="O10:O15" si="3">+IFERROR(IF(G10*L10&lt;0,"n.m.",IF(G10/L10-1&gt;100%,"&gt;100%",G10/L10-1)),"n.m.")</f>
        <v>-0.10103626943005184</v>
      </c>
      <c r="P10" s="491"/>
      <c r="Q10" s="15"/>
    </row>
    <row r="11" spans="1:16384" s="114" customFormat="1" ht="12.75" customHeight="1">
      <c r="A11" s="15"/>
      <c r="B11" s="106"/>
      <c r="C11" s="492" t="s">
        <v>274</v>
      </c>
      <c r="D11" s="211">
        <f>+Revenues!D11</f>
        <v>483</v>
      </c>
      <c r="E11" s="71">
        <v>0</v>
      </c>
      <c r="F11" s="71"/>
      <c r="G11" s="486">
        <f t="shared" si="0"/>
        <v>483</v>
      </c>
      <c r="H11" s="487"/>
      <c r="I11" s="501">
        <v>501</v>
      </c>
      <c r="J11" s="71">
        <v>13</v>
      </c>
      <c r="K11" s="71"/>
      <c r="L11" s="488">
        <f t="shared" si="1"/>
        <v>488</v>
      </c>
      <c r="M11" s="487"/>
      <c r="N11" s="489">
        <f t="shared" si="2"/>
        <v>-3.59281437125748E-2</v>
      </c>
      <c r="O11" s="490">
        <f t="shared" si="3"/>
        <v>-1.0245901639344246E-2</v>
      </c>
      <c r="P11" s="491"/>
      <c r="Q11" s="15"/>
    </row>
    <row r="12" spans="1:16384" ht="12.75" customHeight="1">
      <c r="A12" s="15"/>
      <c r="B12" s="66"/>
      <c r="C12" s="492" t="s">
        <v>24</v>
      </c>
      <c r="D12" s="211">
        <f>+Revenues!D12</f>
        <v>730</v>
      </c>
      <c r="E12" s="71">
        <v>0</v>
      </c>
      <c r="F12" s="71"/>
      <c r="G12" s="486">
        <f t="shared" si="0"/>
        <v>730</v>
      </c>
      <c r="H12" s="487"/>
      <c r="I12" s="501">
        <v>824</v>
      </c>
      <c r="J12" s="71">
        <v>0</v>
      </c>
      <c r="K12" s="71"/>
      <c r="L12" s="488">
        <f t="shared" si="1"/>
        <v>824</v>
      </c>
      <c r="M12" s="487"/>
      <c r="N12" s="489">
        <f t="shared" si="2"/>
        <v>-0.11407766990291257</v>
      </c>
      <c r="O12" s="490">
        <f t="shared" si="3"/>
        <v>-0.11407766990291257</v>
      </c>
      <c r="P12" s="491"/>
      <c r="Q12" s="15"/>
    </row>
    <row r="13" spans="1:16384" ht="12.75" customHeight="1">
      <c r="A13" s="15"/>
      <c r="B13" s="66"/>
      <c r="C13" s="75" t="s">
        <v>281</v>
      </c>
      <c r="D13" s="211">
        <f>+Revenues!D13</f>
        <v>569</v>
      </c>
      <c r="E13" s="71">
        <v>7</v>
      </c>
      <c r="F13" s="71"/>
      <c r="G13" s="486">
        <f t="shared" si="0"/>
        <v>562</v>
      </c>
      <c r="H13" s="487"/>
      <c r="I13" s="501">
        <v>603</v>
      </c>
      <c r="J13" s="71">
        <v>0</v>
      </c>
      <c r="K13" s="71"/>
      <c r="L13" s="488">
        <f t="shared" si="1"/>
        <v>603</v>
      </c>
      <c r="M13" s="487"/>
      <c r="N13" s="489">
        <f t="shared" si="2"/>
        <v>-5.6384742951907096E-2</v>
      </c>
      <c r="O13" s="490">
        <f t="shared" si="3"/>
        <v>-6.7993366500829211E-2</v>
      </c>
      <c r="P13" s="491"/>
      <c r="Q13" s="15"/>
    </row>
    <row r="14" spans="1:16384" ht="12.75" customHeight="1">
      <c r="A14" s="15"/>
      <c r="B14" s="66"/>
      <c r="C14" s="492" t="s">
        <v>299</v>
      </c>
      <c r="D14" s="211">
        <f>+Revenues!D14</f>
        <v>-531</v>
      </c>
      <c r="E14" s="71">
        <v>0</v>
      </c>
      <c r="F14" s="71"/>
      <c r="G14" s="486">
        <f t="shared" si="0"/>
        <v>-531</v>
      </c>
      <c r="H14" s="487"/>
      <c r="I14" s="211">
        <v>-562</v>
      </c>
      <c r="J14" s="71">
        <v>0</v>
      </c>
      <c r="K14" s="71"/>
      <c r="L14" s="488">
        <f t="shared" si="1"/>
        <v>-562</v>
      </c>
      <c r="M14" s="487"/>
      <c r="N14" s="489">
        <f t="shared" si="2"/>
        <v>-5.5160142348754437E-2</v>
      </c>
      <c r="O14" s="490">
        <f t="shared" si="3"/>
        <v>-5.5160142348754437E-2</v>
      </c>
      <c r="P14" s="491"/>
      <c r="Q14" s="15"/>
    </row>
    <row r="15" spans="1:16384" s="56" customFormat="1" ht="12.75" customHeight="1">
      <c r="A15" s="15"/>
      <c r="B15" s="198"/>
      <c r="C15" s="500" t="s">
        <v>158</v>
      </c>
      <c r="D15" s="493">
        <f t="shared" ref="D15:E15" si="4">D10+D11+D12+D13+D14</f>
        <v>1598</v>
      </c>
      <c r="E15" s="53">
        <f t="shared" si="4"/>
        <v>7</v>
      </c>
      <c r="F15" s="53"/>
      <c r="G15" s="494">
        <f t="shared" si="0"/>
        <v>1591</v>
      </c>
      <c r="H15" s="495"/>
      <c r="I15" s="493">
        <f t="shared" ref="I15:J15" si="5">I10+I11+I12+I13+I14</f>
        <v>1759</v>
      </c>
      <c r="J15" s="53">
        <f t="shared" si="5"/>
        <v>20</v>
      </c>
      <c r="K15" s="53"/>
      <c r="L15" s="496">
        <f t="shared" si="1"/>
        <v>1739</v>
      </c>
      <c r="M15" s="495"/>
      <c r="N15" s="497">
        <f t="shared" si="2"/>
        <v>-9.1529277998863012E-2</v>
      </c>
      <c r="O15" s="498">
        <f t="shared" si="3"/>
        <v>-8.5106382978723416E-2</v>
      </c>
      <c r="P15" s="499"/>
      <c r="Q15" s="15"/>
    </row>
    <row r="16" spans="1:16384" s="56" customFormat="1" ht="12.75" customHeight="1">
      <c r="A16" s="15"/>
      <c r="B16" s="198"/>
      <c r="C16" s="500"/>
      <c r="D16" s="493"/>
      <c r="E16" s="53"/>
      <c r="F16" s="53"/>
      <c r="G16" s="494"/>
      <c r="H16" s="495"/>
      <c r="I16" s="493"/>
      <c r="J16" s="53"/>
      <c r="K16" s="53"/>
      <c r="L16" s="496"/>
      <c r="M16" s="495"/>
      <c r="N16" s="497"/>
      <c r="O16" s="498"/>
      <c r="P16" s="499"/>
      <c r="Q16" s="15"/>
    </row>
    <row r="17" spans="1:16384" s="56" customFormat="1" ht="12.75" customHeight="1">
      <c r="A17" s="15"/>
      <c r="B17" s="42"/>
      <c r="C17" s="502" t="s">
        <v>173</v>
      </c>
      <c r="D17" s="115">
        <f>+Revenues!D17</f>
        <v>226</v>
      </c>
      <c r="E17" s="53">
        <v>0</v>
      </c>
      <c r="F17" s="53"/>
      <c r="G17" s="494">
        <f t="shared" si="0"/>
        <v>226</v>
      </c>
      <c r="H17" s="503"/>
      <c r="I17" s="493">
        <v>242</v>
      </c>
      <c r="J17" s="53">
        <v>0</v>
      </c>
      <c r="K17" s="53"/>
      <c r="L17" s="496">
        <f t="shared" si="1"/>
        <v>242</v>
      </c>
      <c r="M17" s="503"/>
      <c r="N17" s="497">
        <f>+IFERROR(IF(D17*I17&lt;0,"n.m.",IF(D17/I17-1&gt;100%,"&gt;100%",D17/I17-1)),"n.m.")</f>
        <v>-6.6115702479338845E-2</v>
      </c>
      <c r="O17" s="498">
        <f>+IFERROR(IF(G17*L17&lt;0,"n.m.",IF(G17/L17-1&gt;100%,"&gt;100%",G17/L17-1)),"n.m.")</f>
        <v>-6.6115702479338845E-2</v>
      </c>
      <c r="P17" s="504"/>
      <c r="Q17" s="15"/>
      <c r="T17" s="137"/>
    </row>
    <row r="18" spans="1:16384" ht="12.75" customHeight="1">
      <c r="A18" s="15"/>
      <c r="B18" s="157"/>
      <c r="C18" s="492"/>
      <c r="D18" s="493"/>
      <c r="E18" s="71"/>
      <c r="F18" s="71"/>
      <c r="G18" s="505"/>
      <c r="H18" s="487"/>
      <c r="I18" s="493"/>
      <c r="J18" s="71"/>
      <c r="K18" s="71"/>
      <c r="L18" s="506"/>
      <c r="M18" s="487"/>
      <c r="N18" s="489"/>
      <c r="O18" s="498"/>
      <c r="P18" s="491"/>
      <c r="Q18" s="15"/>
    </row>
    <row r="19" spans="1:16384" s="56" customFormat="1" ht="12.75" customHeight="1">
      <c r="A19" s="15"/>
      <c r="B19" s="198"/>
      <c r="C19" s="502" t="s">
        <v>25</v>
      </c>
      <c r="D19" s="115">
        <f>+Revenues!D19</f>
        <v>21</v>
      </c>
      <c r="E19" s="53">
        <v>0</v>
      </c>
      <c r="F19" s="53"/>
      <c r="G19" s="494">
        <f t="shared" si="0"/>
        <v>21</v>
      </c>
      <c r="H19" s="503"/>
      <c r="I19" s="493">
        <v>21</v>
      </c>
      <c r="J19" s="53">
        <v>0</v>
      </c>
      <c r="K19" s="53"/>
      <c r="L19" s="496">
        <f t="shared" si="1"/>
        <v>21</v>
      </c>
      <c r="M19" s="503"/>
      <c r="N19" s="497">
        <f>+IFERROR(IF(D19*I19&lt;0,"n.m.",IF(D19/I19-1&gt;100%,"&gt;100%",D19/I19-1)),"n.m.")</f>
        <v>0</v>
      </c>
      <c r="O19" s="498">
        <f>+IFERROR(IF(G19*L19&lt;0,"n.m.",IF(G19/L19-1&gt;100%,"&gt;100%",G19/L19-1)),"n.m.")</f>
        <v>0</v>
      </c>
      <c r="P19" s="504"/>
      <c r="Q19" s="15"/>
    </row>
    <row r="20" spans="1:16384" s="56" customFormat="1" ht="12.75" customHeight="1">
      <c r="A20" s="15"/>
      <c r="B20" s="198"/>
      <c r="C20" s="502"/>
      <c r="D20" s="493"/>
      <c r="E20" s="53"/>
      <c r="F20" s="53"/>
      <c r="G20" s="505"/>
      <c r="H20" s="503"/>
      <c r="I20" s="493"/>
      <c r="J20" s="53"/>
      <c r="K20" s="53"/>
      <c r="L20" s="506"/>
      <c r="M20" s="503"/>
      <c r="N20" s="497"/>
      <c r="O20" s="498"/>
      <c r="P20" s="504"/>
      <c r="Q20" s="15"/>
    </row>
    <row r="21" spans="1:16384" s="56" customFormat="1" ht="12.75" customHeight="1">
      <c r="A21" s="15"/>
      <c r="B21" s="198"/>
      <c r="C21" s="502" t="s">
        <v>26</v>
      </c>
      <c r="D21" s="211">
        <f>+Revenues!D21</f>
        <v>-57</v>
      </c>
      <c r="E21" s="53">
        <v>0</v>
      </c>
      <c r="F21" s="53"/>
      <c r="G21" s="507">
        <f t="shared" si="0"/>
        <v>-57</v>
      </c>
      <c r="H21" s="503"/>
      <c r="I21" s="115">
        <v>-64</v>
      </c>
      <c r="J21" s="53">
        <v>0</v>
      </c>
      <c r="K21" s="53"/>
      <c r="L21" s="507">
        <f t="shared" si="1"/>
        <v>-64</v>
      </c>
      <c r="M21" s="503"/>
      <c r="N21" s="497">
        <f>+IFERROR(IF(D21*I21&lt;0,"n.m.",IF(D21/I21-1&gt;100%,"&gt;100%",D21/I21-1)),"n.m.")</f>
        <v>-0.109375</v>
      </c>
      <c r="O21" s="498">
        <f>+IFERROR(IF(G21*L21&lt;0,"n.m.",IF(G21/L21-1&gt;100%,"&gt;100%",G21/L21-1)),"n.m.")</f>
        <v>-0.109375</v>
      </c>
      <c r="P21" s="504"/>
      <c r="Q21" s="15"/>
    </row>
    <row r="22" spans="1:16384" ht="12.75" customHeight="1">
      <c r="A22" s="15"/>
      <c r="B22" s="157"/>
      <c r="C22" s="492"/>
      <c r="D22" s="493"/>
      <c r="E22" s="71"/>
      <c r="F22" s="71"/>
      <c r="G22" s="494"/>
      <c r="H22" s="487"/>
      <c r="I22" s="493"/>
      <c r="J22" s="71"/>
      <c r="K22" s="71"/>
      <c r="L22" s="496"/>
      <c r="M22" s="487"/>
      <c r="N22" s="489"/>
      <c r="O22" s="498"/>
      <c r="P22" s="491"/>
      <c r="Q22" s="15"/>
    </row>
    <row r="23" spans="1:16384" s="56" customFormat="1" ht="12.75" customHeight="1">
      <c r="A23" s="15"/>
      <c r="B23" s="42"/>
      <c r="C23" s="105" t="s">
        <v>591</v>
      </c>
      <c r="D23" s="493">
        <f>+D8+D15+D17+D19+D21</f>
        <v>2754</v>
      </c>
      <c r="E23" s="53">
        <f>E8+E17+E15+E19+E21</f>
        <v>7</v>
      </c>
      <c r="F23" s="53"/>
      <c r="G23" s="494">
        <f t="shared" si="0"/>
        <v>2747</v>
      </c>
      <c r="H23" s="503"/>
      <c r="I23" s="493">
        <f>+I8+I15+I17+I19+I21</f>
        <v>2911</v>
      </c>
      <c r="J23" s="53">
        <f>J8+J17+J15+J19+J21</f>
        <v>20</v>
      </c>
      <c r="K23" s="53"/>
      <c r="L23" s="496">
        <f t="shared" si="1"/>
        <v>2891</v>
      </c>
      <c r="M23" s="503"/>
      <c r="N23" s="497">
        <f>+IFERROR(IF(D23*I23&lt;0,"n.m.",IF(D23/I23-1&gt;100%,"&gt;100%",D23/I23-1)),"n.m.")</f>
        <v>-5.3933356234970753E-2</v>
      </c>
      <c r="O23" s="498">
        <f>+IFERROR(IF(G23*L23&lt;0,"n.m.",IF(G23/L23-1&gt;100%,"&gt;100%",G23/L23-1)),"n.m.")</f>
        <v>-4.9809754410238716E-2</v>
      </c>
      <c r="P23" s="504"/>
      <c r="Q23" s="15"/>
    </row>
    <row r="24" spans="1:16384" s="56" customFormat="1" ht="12.75" customHeight="1">
      <c r="A24" s="15"/>
      <c r="B24" s="42"/>
      <c r="C24" s="105"/>
      <c r="D24" s="493"/>
      <c r="E24" s="53"/>
      <c r="F24" s="53"/>
      <c r="G24" s="494"/>
      <c r="H24" s="503"/>
      <c r="I24" s="493"/>
      <c r="J24" s="53"/>
      <c r="K24" s="53"/>
      <c r="L24" s="496"/>
      <c r="M24" s="503"/>
      <c r="N24" s="497"/>
      <c r="O24" s="498"/>
      <c r="P24" s="504"/>
      <c r="Q24" s="15"/>
    </row>
    <row r="25" spans="1:16384" s="56" customFormat="1" ht="12.75" customHeight="1">
      <c r="A25" s="15"/>
      <c r="B25" s="42"/>
      <c r="C25" s="220" t="s">
        <v>415</v>
      </c>
      <c r="D25" s="221">
        <f>+Revenues!D25</f>
        <v>758</v>
      </c>
      <c r="E25" s="111">
        <v>0</v>
      </c>
      <c r="F25" s="111"/>
      <c r="G25" s="508">
        <f t="shared" si="0"/>
        <v>758</v>
      </c>
      <c r="H25" s="509"/>
      <c r="I25" s="510">
        <v>736</v>
      </c>
      <c r="J25" s="111">
        <v>0</v>
      </c>
      <c r="K25" s="111"/>
      <c r="L25" s="511">
        <f t="shared" si="1"/>
        <v>736</v>
      </c>
      <c r="M25" s="509"/>
      <c r="N25" s="512">
        <f>+IFERROR(IF(D25*I25&lt;0,"n.m.",IF(D25/I25-1&gt;100%,"&gt;100%",D25/I25-1)),"n.m.")</f>
        <v>2.9891304347826164E-2</v>
      </c>
      <c r="O25" s="513">
        <f>+IFERROR(IF(G25*L25&lt;0,"n.m.",IF(G25/L25-1&gt;100%,"&gt;100%",G25/L25-1)),"n.m.")</f>
        <v>2.9891304347826164E-2</v>
      </c>
      <c r="P25" s="504"/>
      <c r="Q25" s="15"/>
    </row>
    <row r="26" spans="1:16384" s="56" customFormat="1" ht="12.75" customHeight="1">
      <c r="A26" s="15"/>
      <c r="B26" s="42"/>
      <c r="C26" s="105"/>
      <c r="D26" s="493"/>
      <c r="E26" s="53"/>
      <c r="F26" s="53"/>
      <c r="G26" s="494"/>
      <c r="H26" s="503"/>
      <c r="I26" s="493"/>
      <c r="J26" s="53"/>
      <c r="K26" s="53"/>
      <c r="L26" s="496"/>
      <c r="M26" s="503"/>
      <c r="N26" s="497"/>
      <c r="O26" s="498"/>
      <c r="P26" s="504"/>
      <c r="Q26" s="15"/>
    </row>
    <row r="27" spans="1:16384" s="56" customFormat="1" ht="12.75" customHeight="1">
      <c r="A27" s="15"/>
      <c r="B27" s="42"/>
      <c r="C27" s="105" t="s">
        <v>592</v>
      </c>
      <c r="D27" s="493">
        <f>+D23-D25</f>
        <v>1996</v>
      </c>
      <c r="E27" s="53">
        <f>E23-E25</f>
        <v>7</v>
      </c>
      <c r="F27" s="53"/>
      <c r="G27" s="494">
        <f t="shared" si="0"/>
        <v>1989</v>
      </c>
      <c r="H27" s="503"/>
      <c r="I27" s="493">
        <f>+I23-I25</f>
        <v>2175</v>
      </c>
      <c r="J27" s="53">
        <f>J23-J25</f>
        <v>20</v>
      </c>
      <c r="K27" s="53"/>
      <c r="L27" s="496">
        <f t="shared" si="1"/>
        <v>2155</v>
      </c>
      <c r="M27" s="503"/>
      <c r="N27" s="497">
        <f>+IFERROR(IF(D27*I27&lt;0,"n.m.",IF(D27/I27-1&gt;100%,"&gt;100%",D27/I27-1)),"n.m.")</f>
        <v>-8.2298850574712645E-2</v>
      </c>
      <c r="O27" s="498">
        <f>+IFERROR(IF(G27*L27&lt;0,"n.m.",IF(G27/L27-1&gt;100%,"&gt;100%",G27/L27-1)),"n.m.")</f>
        <v>-7.7030162412992986E-2</v>
      </c>
      <c r="P27" s="504"/>
      <c r="Q27" s="15"/>
    </row>
    <row r="28" spans="1:16384" ht="12.75" customHeight="1">
      <c r="A28" s="15"/>
      <c r="B28" s="66"/>
      <c r="C28" s="492"/>
      <c r="D28" s="514"/>
      <c r="E28" s="515"/>
      <c r="F28" s="515"/>
      <c r="G28" s="516"/>
      <c r="H28" s="517"/>
      <c r="I28" s="516"/>
      <c r="J28" s="518"/>
      <c r="K28" s="516"/>
      <c r="L28" s="516"/>
      <c r="M28" s="369"/>
      <c r="N28" s="519"/>
      <c r="O28" s="519"/>
      <c r="P28" s="520"/>
      <c r="Q28" s="15"/>
    </row>
    <row r="29" spans="1:16384" ht="9"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ht="14.25">
      <c r="A30" s="195"/>
      <c r="B30" s="393" t="s">
        <v>567</v>
      </c>
      <c r="C30" s="45"/>
      <c r="D30" s="45"/>
      <c r="E30" s="49"/>
      <c r="F30" s="49"/>
      <c r="G30" s="45"/>
      <c r="H30" s="40"/>
      <c r="I30" s="45"/>
      <c r="J30" s="45"/>
      <c r="K30" s="45"/>
      <c r="L30" s="145"/>
      <c r="M30" s="195"/>
      <c r="N30" s="521"/>
      <c r="O30" s="521"/>
      <c r="P30" s="195"/>
      <c r="Q30" s="195"/>
    </row>
    <row r="31" spans="1:16384" s="195" customFormat="1">
      <c r="D31" s="522"/>
      <c r="E31" s="523"/>
      <c r="F31" s="522"/>
      <c r="G31" s="522"/>
      <c r="H31" s="522"/>
      <c r="I31" s="522"/>
      <c r="J31" s="523"/>
      <c r="K31" s="522"/>
      <c r="L31" s="522"/>
      <c r="N31" s="521"/>
      <c r="O31" s="521"/>
    </row>
    <row r="32" spans="1:16384" ht="9"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U32" s="15"/>
      <c r="XEV32" s="15"/>
      <c r="XEW32" s="15"/>
      <c r="XEX32" s="15"/>
      <c r="XEY32" s="15"/>
      <c r="XEZ32" s="15"/>
      <c r="XFA32" s="15"/>
      <c r="XFB32" s="15"/>
      <c r="XFC32" s="15"/>
      <c r="XFD32" s="15"/>
    </row>
    <row r="33" spans="1:20" ht="12.75">
      <c r="A33" s="15"/>
      <c r="B33" s="35"/>
      <c r="C33" s="36" t="s">
        <v>31</v>
      </c>
      <c r="D33" s="471" t="str">
        <f>+D2</f>
        <v>Q1 2014</v>
      </c>
      <c r="E33" s="524" t="str">
        <f>+'Growth analysis Q3'!E2</f>
        <v>Incidentals</v>
      </c>
      <c r="F33" s="525" t="s">
        <v>218</v>
      </c>
      <c r="G33" s="471" t="str">
        <f>+G2</f>
        <v>Q1 2014</v>
      </c>
      <c r="H33" s="473"/>
      <c r="I33" s="471" t="str">
        <f>+I2</f>
        <v>Q1 2013</v>
      </c>
      <c r="J33" s="524" t="str">
        <f>+J2</f>
        <v>Incidentals</v>
      </c>
      <c r="K33" s="525" t="s">
        <v>218</v>
      </c>
      <c r="L33" s="471" t="str">
        <f>+L2</f>
        <v>Q1 2013</v>
      </c>
      <c r="M33" s="473"/>
      <c r="N33" s="474" t="s">
        <v>314</v>
      </c>
      <c r="O33" s="474" t="s">
        <v>314</v>
      </c>
      <c r="P33" s="475"/>
      <c r="Q33" s="15"/>
    </row>
    <row r="34" spans="1:20" ht="12.75">
      <c r="A34" s="15"/>
      <c r="B34" s="35"/>
      <c r="C34" s="41" t="s">
        <v>226</v>
      </c>
      <c r="D34" s="524" t="s">
        <v>217</v>
      </c>
      <c r="E34" s="524"/>
      <c r="F34" s="524"/>
      <c r="G34" s="469" t="s">
        <v>549</v>
      </c>
      <c r="H34" s="473"/>
      <c r="I34" s="524" t="s">
        <v>217</v>
      </c>
      <c r="J34" s="524"/>
      <c r="K34" s="524"/>
      <c r="L34" s="469" t="s">
        <v>549</v>
      </c>
      <c r="M34" s="473"/>
      <c r="N34" s="474" t="s">
        <v>217</v>
      </c>
      <c r="O34" s="474" t="s">
        <v>550</v>
      </c>
      <c r="P34" s="475"/>
      <c r="Q34" s="15"/>
    </row>
    <row r="35" spans="1:20" ht="13.5">
      <c r="A35" s="15"/>
      <c r="B35" s="66"/>
      <c r="C35" s="66"/>
      <c r="D35" s="479"/>
      <c r="E35" s="479"/>
      <c r="F35" s="479"/>
      <c r="G35" s="479"/>
      <c r="H35" s="492"/>
      <c r="I35" s="479"/>
      <c r="J35" s="479"/>
      <c r="K35" s="479"/>
      <c r="L35" s="479"/>
      <c r="M35" s="492"/>
      <c r="N35" s="526"/>
      <c r="O35" s="527"/>
      <c r="P35" s="528"/>
      <c r="Q35" s="15"/>
    </row>
    <row r="36" spans="1:20" ht="12.75" customHeight="1">
      <c r="A36" s="15"/>
      <c r="B36" s="66"/>
      <c r="C36" s="75" t="s">
        <v>417</v>
      </c>
      <c r="D36" s="211">
        <f>+'Profit &amp; Margin'!D5</f>
        <v>223</v>
      </c>
      <c r="E36" s="71">
        <v>0</v>
      </c>
      <c r="F36" s="71">
        <v>0</v>
      </c>
      <c r="G36" s="486">
        <f>+D36-E36-F36</f>
        <v>223</v>
      </c>
      <c r="H36" s="487"/>
      <c r="I36" s="211">
        <v>195</v>
      </c>
      <c r="J36" s="71">
        <v>0</v>
      </c>
      <c r="K36" s="71">
        <v>5</v>
      </c>
      <c r="L36" s="486">
        <f>+I36-J36-K36</f>
        <v>190</v>
      </c>
      <c r="M36" s="487"/>
      <c r="N36" s="529">
        <f>+IFERROR(IF(D36*I36&lt;0,"n.m.",IF(D36/I36-1&gt;100%,"&gt;100%",D36/I36-1)),"n.m.")</f>
        <v>0.14358974358974352</v>
      </c>
      <c r="O36" s="530">
        <f>+IFERROR(IF(G36*L36&lt;0,"n.m.",IF(G36/L36-1&gt;100%,"&gt;100%",G36/L36-1)),"n.m.")</f>
        <v>0.17368421052631589</v>
      </c>
      <c r="P36" s="491"/>
      <c r="Q36" s="15"/>
    </row>
    <row r="37" spans="1:20" ht="12.75" customHeight="1">
      <c r="A37" s="15"/>
      <c r="B37" s="66"/>
      <c r="C37" s="492" t="s">
        <v>23</v>
      </c>
      <c r="D37" s="211">
        <f>+'Profit &amp; Margin'!D6</f>
        <v>41</v>
      </c>
      <c r="E37" s="71">
        <v>0</v>
      </c>
      <c r="F37" s="71">
        <v>0</v>
      </c>
      <c r="G37" s="486">
        <f t="shared" ref="G37:G39" si="6">+D37-E37-F37</f>
        <v>41</v>
      </c>
      <c r="H37" s="487"/>
      <c r="I37" s="211">
        <v>46</v>
      </c>
      <c r="J37" s="71">
        <v>0</v>
      </c>
      <c r="K37" s="71">
        <v>0</v>
      </c>
      <c r="L37" s="486">
        <f t="shared" ref="L37:L39" si="7">+I37-J37-K37</f>
        <v>46</v>
      </c>
      <c r="M37" s="487"/>
      <c r="N37" s="529">
        <f>+IFERROR(IF(D37*I37&lt;0,"n.m.",IF(D37/I37-1&gt;100%,"&gt;100%",D37/I37-1)),"n.m.")</f>
        <v>-0.10869565217391308</v>
      </c>
      <c r="O37" s="530">
        <f>+IFERROR(IF(G37*L37&lt;0,"n.m.",IF(G37/L37-1&gt;100%,"&gt;100%",G37/L37-1)),"n.m.")</f>
        <v>-0.10869565217391308</v>
      </c>
      <c r="P37" s="491"/>
      <c r="Q37" s="15"/>
    </row>
    <row r="38" spans="1:20" s="56" customFormat="1" ht="12.75" customHeight="1">
      <c r="A38" s="15"/>
      <c r="B38" s="42"/>
      <c r="C38" s="492" t="s">
        <v>299</v>
      </c>
      <c r="D38" s="211">
        <f>+'Profit &amp; Margin'!D7</f>
        <v>-3</v>
      </c>
      <c r="E38" s="71">
        <v>0</v>
      </c>
      <c r="F38" s="71">
        <v>0</v>
      </c>
      <c r="G38" s="486">
        <f t="shared" si="6"/>
        <v>-3</v>
      </c>
      <c r="H38" s="487"/>
      <c r="I38" s="211">
        <v>-3</v>
      </c>
      <c r="J38" s="71">
        <v>0</v>
      </c>
      <c r="K38" s="71">
        <v>0</v>
      </c>
      <c r="L38" s="486">
        <f t="shared" si="7"/>
        <v>-3</v>
      </c>
      <c r="M38" s="487"/>
      <c r="N38" s="529">
        <f>+IFERROR(IF(D38*I38&lt;0,"n.m.",IF(D38/I38-1&gt;100%,"&gt;100%",D38/I38-1)),"n.m.")</f>
        <v>0</v>
      </c>
      <c r="O38" s="530">
        <f>+IFERROR(IF(G38*L38&lt;0,"n.m.",IF(G38/L38-1&gt;100%,"&gt;100%",G38/L38-1)),"n.m.")</f>
        <v>0</v>
      </c>
      <c r="P38" s="491"/>
      <c r="Q38" s="15"/>
    </row>
    <row r="39" spans="1:20" s="56" customFormat="1" ht="12.75" customHeight="1">
      <c r="A39" s="15"/>
      <c r="B39" s="42"/>
      <c r="C39" s="207" t="s">
        <v>418</v>
      </c>
      <c r="D39" s="493">
        <f>+D36+D37+D38</f>
        <v>261</v>
      </c>
      <c r="E39" s="53">
        <f>E36+E37+E38</f>
        <v>0</v>
      </c>
      <c r="F39" s="53">
        <f>F36+F37+F38</f>
        <v>0</v>
      </c>
      <c r="G39" s="494">
        <f t="shared" si="6"/>
        <v>261</v>
      </c>
      <c r="H39" s="495"/>
      <c r="I39" s="493">
        <f>+I36+I37+I38</f>
        <v>238</v>
      </c>
      <c r="J39" s="53">
        <f>J36+J37+J38</f>
        <v>0</v>
      </c>
      <c r="K39" s="53">
        <f>K36+K37+K38</f>
        <v>5</v>
      </c>
      <c r="L39" s="494">
        <f t="shared" si="7"/>
        <v>233</v>
      </c>
      <c r="M39" s="495"/>
      <c r="N39" s="531">
        <f>+IFERROR(IF(D39*I39&lt;0,"n.m.",IF(D39/I39-1&gt;100%,"&gt;100%",D39/I39-1)),"n.m.")</f>
        <v>9.6638655462184975E-2</v>
      </c>
      <c r="O39" s="532">
        <f>+IFERROR(IF(G39*L39&lt;0,"n.m.",IF(G39/L39-1&gt;100%,"&gt;100%",G39/L39-1)),"n.m.")</f>
        <v>0.12017167381974247</v>
      </c>
      <c r="P39" s="499"/>
      <c r="Q39" s="15"/>
    </row>
    <row r="40" spans="1:20" s="56" customFormat="1" ht="12.75" customHeight="1">
      <c r="A40" s="15"/>
      <c r="B40" s="42"/>
      <c r="C40" s="500"/>
      <c r="D40" s="493"/>
      <c r="E40" s="53"/>
      <c r="F40" s="53"/>
      <c r="G40" s="494"/>
      <c r="H40" s="495"/>
      <c r="I40" s="493"/>
      <c r="J40" s="53"/>
      <c r="K40" s="53"/>
      <c r="L40" s="494"/>
      <c r="M40" s="495"/>
      <c r="N40" s="531"/>
      <c r="O40" s="532"/>
      <c r="P40" s="499"/>
      <c r="Q40" s="15"/>
    </row>
    <row r="41" spans="1:20" ht="12.75" customHeight="1">
      <c r="A41" s="15"/>
      <c r="B41" s="66"/>
      <c r="C41" s="492" t="s">
        <v>273</v>
      </c>
      <c r="D41" s="211">
        <f>+'Profit &amp; Margin'!D10</f>
        <v>55</v>
      </c>
      <c r="E41" s="71">
        <v>0</v>
      </c>
      <c r="F41" s="71">
        <v>0</v>
      </c>
      <c r="G41" s="486">
        <f>+D41-E41-F41</f>
        <v>55</v>
      </c>
      <c r="H41" s="487"/>
      <c r="I41" s="211">
        <v>141</v>
      </c>
      <c r="J41" s="71">
        <v>7</v>
      </c>
      <c r="K41" s="71">
        <v>-3</v>
      </c>
      <c r="L41" s="486">
        <f>+I41-J41-K41</f>
        <v>137</v>
      </c>
      <c r="M41" s="487"/>
      <c r="N41" s="529">
        <f t="shared" ref="N41:N46" si="8">+IFERROR(IF(D41*I41&lt;0,"n.m.",IF(D41/I41-1&gt;100%,"&gt;100%",D41/I41-1)),"n.m.")</f>
        <v>-0.60992907801418439</v>
      </c>
      <c r="O41" s="530">
        <f t="shared" ref="O41:O46" si="9">+IFERROR(IF(G41*L41&lt;0,"n.m.",IF(G41/L41-1&gt;100%,"&gt;100%",G41/L41-1)),"n.m.")</f>
        <v>-0.5985401459854014</v>
      </c>
      <c r="P41" s="491"/>
      <c r="Q41" s="15"/>
    </row>
    <row r="42" spans="1:20" s="114" customFormat="1" ht="12.75" customHeight="1">
      <c r="A42" s="15"/>
      <c r="B42" s="106"/>
      <c r="C42" s="492" t="s">
        <v>274</v>
      </c>
      <c r="D42" s="211">
        <f>+'Profit &amp; Margin'!D11</f>
        <v>97</v>
      </c>
      <c r="E42" s="71">
        <v>0</v>
      </c>
      <c r="F42" s="71">
        <v>-3</v>
      </c>
      <c r="G42" s="486">
        <f t="shared" ref="G42:G56" si="10">+D42-E42-F42</f>
        <v>100</v>
      </c>
      <c r="H42" s="487"/>
      <c r="I42" s="211">
        <v>93</v>
      </c>
      <c r="J42" s="71">
        <v>13</v>
      </c>
      <c r="K42" s="71">
        <v>-2</v>
      </c>
      <c r="L42" s="486">
        <f t="shared" ref="L42:L46" si="11">+I42-J42-K42</f>
        <v>82</v>
      </c>
      <c r="M42" s="487"/>
      <c r="N42" s="529">
        <f t="shared" si="8"/>
        <v>4.3010752688172005E-2</v>
      </c>
      <c r="O42" s="530">
        <f t="shared" si="9"/>
        <v>0.21951219512195119</v>
      </c>
      <c r="P42" s="491"/>
      <c r="Q42" s="15"/>
    </row>
    <row r="43" spans="1:20" ht="12.75" customHeight="1">
      <c r="A43" s="15"/>
      <c r="B43" s="66"/>
      <c r="C43" s="492" t="s">
        <v>24</v>
      </c>
      <c r="D43" s="211">
        <f>+'Profit &amp; Margin'!D12</f>
        <v>149</v>
      </c>
      <c r="E43" s="71">
        <v>0</v>
      </c>
      <c r="F43" s="71">
        <v>3</v>
      </c>
      <c r="G43" s="486">
        <f t="shared" si="10"/>
        <v>146</v>
      </c>
      <c r="H43" s="487"/>
      <c r="I43" s="211">
        <v>190</v>
      </c>
      <c r="J43" s="71">
        <v>0</v>
      </c>
      <c r="K43" s="71">
        <v>-5</v>
      </c>
      <c r="L43" s="486">
        <f t="shared" si="11"/>
        <v>195</v>
      </c>
      <c r="M43" s="487"/>
      <c r="N43" s="529">
        <f t="shared" si="8"/>
        <v>-0.21578947368421053</v>
      </c>
      <c r="O43" s="530">
        <f t="shared" si="9"/>
        <v>-0.25128205128205128</v>
      </c>
      <c r="P43" s="491"/>
      <c r="Q43" s="15"/>
    </row>
    <row r="44" spans="1:20" ht="12.75" customHeight="1">
      <c r="A44" s="15"/>
      <c r="B44" s="66"/>
      <c r="C44" s="75" t="s">
        <v>281</v>
      </c>
      <c r="D44" s="211">
        <f>+'Profit &amp; Margin'!D13</f>
        <v>304</v>
      </c>
      <c r="E44" s="71">
        <v>7</v>
      </c>
      <c r="F44" s="71">
        <v>0</v>
      </c>
      <c r="G44" s="486">
        <f t="shared" si="10"/>
        <v>297</v>
      </c>
      <c r="H44" s="487"/>
      <c r="I44" s="211">
        <v>342</v>
      </c>
      <c r="J44" s="71">
        <v>17</v>
      </c>
      <c r="K44" s="71">
        <v>-3</v>
      </c>
      <c r="L44" s="486">
        <f t="shared" si="11"/>
        <v>328</v>
      </c>
      <c r="M44" s="487"/>
      <c r="N44" s="529">
        <f t="shared" si="8"/>
        <v>-0.11111111111111116</v>
      </c>
      <c r="O44" s="530">
        <f t="shared" si="9"/>
        <v>-9.4512195121951192E-2</v>
      </c>
      <c r="P44" s="491"/>
      <c r="Q44" s="15"/>
    </row>
    <row r="45" spans="1:20" ht="12.75" customHeight="1">
      <c r="A45" s="15"/>
      <c r="B45" s="66"/>
      <c r="C45" s="492" t="s">
        <v>299</v>
      </c>
      <c r="D45" s="211">
        <f>+'Profit &amp; Margin'!D14</f>
        <v>-8</v>
      </c>
      <c r="E45" s="71">
        <v>0</v>
      </c>
      <c r="F45" s="71">
        <v>1</v>
      </c>
      <c r="G45" s="486">
        <f t="shared" si="10"/>
        <v>-9</v>
      </c>
      <c r="H45" s="487"/>
      <c r="I45" s="211">
        <v>-4</v>
      </c>
      <c r="J45" s="71">
        <v>0</v>
      </c>
      <c r="K45" s="71">
        <v>-6</v>
      </c>
      <c r="L45" s="486">
        <f t="shared" si="11"/>
        <v>2</v>
      </c>
      <c r="M45" s="487"/>
      <c r="N45" s="529">
        <f t="shared" si="8"/>
        <v>1</v>
      </c>
      <c r="O45" s="530" t="str">
        <f t="shared" si="9"/>
        <v>n.m.</v>
      </c>
      <c r="P45" s="491"/>
      <c r="Q45" s="15"/>
    </row>
    <row r="46" spans="1:20" s="56" customFormat="1" ht="12.75" customHeight="1">
      <c r="A46" s="15"/>
      <c r="B46" s="198"/>
      <c r="C46" s="500" t="s">
        <v>158</v>
      </c>
      <c r="D46" s="493">
        <f t="shared" ref="D46" si="12">D41+D42+D43+D44+D45</f>
        <v>597</v>
      </c>
      <c r="E46" s="53">
        <f t="shared" ref="E46" si="13">E41+E42+E43+E44+E45</f>
        <v>7</v>
      </c>
      <c r="F46" s="53">
        <f t="shared" ref="F46" si="14">F41+F42+F43+F44+F45</f>
        <v>1</v>
      </c>
      <c r="G46" s="494">
        <f t="shared" si="10"/>
        <v>589</v>
      </c>
      <c r="H46" s="495"/>
      <c r="I46" s="493">
        <f t="shared" ref="I46:K46" si="15">I41+I42+I43+I44+I45</f>
        <v>762</v>
      </c>
      <c r="J46" s="53">
        <f t="shared" si="15"/>
        <v>37</v>
      </c>
      <c r="K46" s="53">
        <f t="shared" si="15"/>
        <v>-19</v>
      </c>
      <c r="L46" s="494">
        <f t="shared" si="11"/>
        <v>744</v>
      </c>
      <c r="M46" s="495"/>
      <c r="N46" s="531">
        <f t="shared" si="8"/>
        <v>-0.21653543307086609</v>
      </c>
      <c r="O46" s="532">
        <f t="shared" si="9"/>
        <v>-0.20833333333333337</v>
      </c>
      <c r="P46" s="499"/>
      <c r="Q46" s="15"/>
    </row>
    <row r="47" spans="1:20" ht="12.75" customHeight="1">
      <c r="A47" s="15"/>
      <c r="B47" s="157"/>
      <c r="C47" s="492"/>
      <c r="D47" s="501"/>
      <c r="E47" s="71"/>
      <c r="F47" s="71"/>
      <c r="G47" s="494"/>
      <c r="H47" s="487"/>
      <c r="I47" s="501"/>
      <c r="J47" s="71"/>
      <c r="K47" s="71"/>
      <c r="L47" s="494"/>
      <c r="M47" s="495"/>
      <c r="N47" s="529"/>
      <c r="O47" s="532"/>
      <c r="P47" s="491"/>
      <c r="Q47" s="15"/>
    </row>
    <row r="48" spans="1:20" s="56" customFormat="1" ht="12.75" customHeight="1">
      <c r="A48" s="15"/>
      <c r="B48" s="42"/>
      <c r="C48" s="502" t="s">
        <v>173</v>
      </c>
      <c r="D48" s="115">
        <f>+'Profit &amp; Margin'!D17</f>
        <v>5</v>
      </c>
      <c r="E48" s="53">
        <v>0</v>
      </c>
      <c r="F48" s="53">
        <v>0</v>
      </c>
      <c r="G48" s="494">
        <f t="shared" si="10"/>
        <v>5</v>
      </c>
      <c r="H48" s="503"/>
      <c r="I48" s="115">
        <v>7</v>
      </c>
      <c r="J48" s="53">
        <v>0</v>
      </c>
      <c r="K48" s="53">
        <v>0</v>
      </c>
      <c r="L48" s="494">
        <f t="shared" ref="L48" si="16">+I48-J48-K48</f>
        <v>7</v>
      </c>
      <c r="M48" s="503"/>
      <c r="N48" s="531">
        <f>+IFERROR(IF(D48*I48&lt;0,"n.m.",IF(D48/I48-1&gt;100%,"&gt;100%",D48/I48-1)),"n.m.")</f>
        <v>-0.2857142857142857</v>
      </c>
      <c r="O48" s="532">
        <f>+IFERROR(IF(G48*L48&lt;0,"n.m.",IF(G48/L48-1&gt;100%,"&gt;100%",G48/L48-1)),"n.m.")</f>
        <v>-0.2857142857142857</v>
      </c>
      <c r="P48" s="504"/>
      <c r="Q48" s="15"/>
      <c r="T48" s="137"/>
    </row>
    <row r="49" spans="1:16384" ht="12.75" customHeight="1">
      <c r="A49" s="15"/>
      <c r="B49" s="157"/>
      <c r="C49" s="492"/>
      <c r="D49" s="493"/>
      <c r="E49" s="71"/>
      <c r="F49" s="71"/>
      <c r="G49" s="505"/>
      <c r="H49" s="487"/>
      <c r="I49" s="501"/>
      <c r="J49" s="71"/>
      <c r="K49" s="71"/>
      <c r="L49" s="505"/>
      <c r="M49" s="487"/>
      <c r="N49" s="529"/>
      <c r="O49" s="532"/>
      <c r="P49" s="491"/>
      <c r="Q49" s="15"/>
    </row>
    <row r="50" spans="1:16384" s="56" customFormat="1" ht="12.75" customHeight="1">
      <c r="A50" s="15"/>
      <c r="B50" s="198"/>
      <c r="C50" s="502" t="s">
        <v>25</v>
      </c>
      <c r="D50" s="115">
        <f>+'Profit &amp; Margin'!D19</f>
        <v>-17</v>
      </c>
      <c r="E50" s="53">
        <v>0</v>
      </c>
      <c r="F50" s="53">
        <v>-5</v>
      </c>
      <c r="G50" s="507">
        <f t="shared" si="10"/>
        <v>-12</v>
      </c>
      <c r="H50" s="503"/>
      <c r="I50" s="115">
        <v>-13</v>
      </c>
      <c r="J50" s="53">
        <v>0</v>
      </c>
      <c r="K50" s="53">
        <v>-3</v>
      </c>
      <c r="L50" s="507">
        <f t="shared" ref="L50" si="17">+I50-J50-K50</f>
        <v>-10</v>
      </c>
      <c r="M50" s="503"/>
      <c r="N50" s="531">
        <f>+IFERROR(IF(D50*I50&lt;0,"n.m.",IF(D50/I50-1&gt;100%,"&gt;100%",D50/I50-1)),"n.m.")</f>
        <v>0.30769230769230771</v>
      </c>
      <c r="O50" s="532">
        <f>+IFERROR(IF(G50*L50&lt;0,"n.m.",IF(G50/L50-1&gt;100%,"&gt;100%",G50/L50-1)),"n.m.")</f>
        <v>0.19999999999999996</v>
      </c>
      <c r="P50" s="504"/>
      <c r="Q50" s="15"/>
    </row>
    <row r="51" spans="1:16384" s="56" customFormat="1" ht="12.75" customHeight="1">
      <c r="A51" s="15"/>
      <c r="B51" s="198"/>
      <c r="C51" s="502"/>
      <c r="D51" s="501"/>
      <c r="E51" s="53"/>
      <c r="F51" s="53"/>
      <c r="G51" s="505"/>
      <c r="H51" s="503"/>
      <c r="I51" s="501"/>
      <c r="J51" s="53"/>
      <c r="K51" s="53"/>
      <c r="L51" s="505"/>
      <c r="M51" s="503"/>
      <c r="N51" s="531"/>
      <c r="O51" s="532"/>
      <c r="P51" s="504"/>
      <c r="Q51" s="15"/>
    </row>
    <row r="52" spans="1:16384" s="56" customFormat="1" ht="12.75" customHeight="1">
      <c r="A52" s="15"/>
      <c r="B52" s="42"/>
      <c r="C52" s="105" t="s">
        <v>426</v>
      </c>
      <c r="D52" s="493">
        <f>+D39+D46+D48+D50</f>
        <v>846</v>
      </c>
      <c r="E52" s="53">
        <f>E39+E48+E46+E50</f>
        <v>7</v>
      </c>
      <c r="F52" s="53">
        <f>F39+F48+F46+F50</f>
        <v>-4</v>
      </c>
      <c r="G52" s="494">
        <f t="shared" si="10"/>
        <v>843</v>
      </c>
      <c r="H52" s="503"/>
      <c r="I52" s="493">
        <f>+I39+I46+I48+I50</f>
        <v>994</v>
      </c>
      <c r="J52" s="53">
        <f>J39+J48+J46+J50</f>
        <v>37</v>
      </c>
      <c r="K52" s="53">
        <f>K39+K48+K46+K50</f>
        <v>-17</v>
      </c>
      <c r="L52" s="494">
        <f t="shared" ref="L52" si="18">+I52-J52-K52</f>
        <v>974</v>
      </c>
      <c r="M52" s="503"/>
      <c r="N52" s="531">
        <f>+IFERROR(IF(D52*I52&lt;0,"n.m.",IF(D52/I52-1&gt;100%,"&gt;100%",D52/I52-1)),"n.m.")</f>
        <v>-0.14889336016096577</v>
      </c>
      <c r="O52" s="532">
        <f>+IFERROR(IF(G52*L52&lt;0,"n.m.",IF(G52/L52-1&gt;100%,"&gt;100%",G52/L52-1)),"n.m.")</f>
        <v>-0.1344969199178645</v>
      </c>
      <c r="P52" s="504"/>
      <c r="Q52" s="15"/>
    </row>
    <row r="53" spans="1:16384" s="56" customFormat="1" ht="12.75" customHeight="1">
      <c r="A53" s="15"/>
      <c r="B53" s="42"/>
      <c r="C53" s="105"/>
      <c r="D53" s="493"/>
      <c r="E53" s="53"/>
      <c r="F53" s="53"/>
      <c r="G53" s="494"/>
      <c r="H53" s="503"/>
      <c r="I53" s="493"/>
      <c r="J53" s="53"/>
      <c r="K53" s="53"/>
      <c r="L53" s="494"/>
      <c r="M53" s="487"/>
      <c r="N53" s="531"/>
      <c r="O53" s="532"/>
      <c r="P53" s="504"/>
      <c r="Q53" s="15"/>
    </row>
    <row r="54" spans="1:16384" s="56" customFormat="1" ht="12.75" customHeight="1">
      <c r="A54" s="15"/>
      <c r="B54" s="42"/>
      <c r="C54" s="220" t="s">
        <v>415</v>
      </c>
      <c r="D54" s="211">
        <f>+'Profit &amp; Margin'!D23</f>
        <v>222</v>
      </c>
      <c r="E54" s="111">
        <v>0</v>
      </c>
      <c r="F54" s="111">
        <v>0</v>
      </c>
      <c r="G54" s="494">
        <f t="shared" si="10"/>
        <v>222</v>
      </c>
      <c r="H54" s="509"/>
      <c r="I54" s="510">
        <v>194</v>
      </c>
      <c r="J54" s="111">
        <v>0</v>
      </c>
      <c r="K54" s="111">
        <v>5</v>
      </c>
      <c r="L54" s="508">
        <f t="shared" ref="L54" si="19">+I54-J54-K54</f>
        <v>189</v>
      </c>
      <c r="M54" s="503"/>
      <c r="N54" s="533">
        <f>+IFERROR(IF(D54*I54&lt;0,"n.m.",IF(D54/I54-1&gt;100%,"&gt;100%",D54/I54-1)),"n.m.")</f>
        <v>0.14432989690721643</v>
      </c>
      <c r="O54" s="534">
        <f>+IFERROR(IF(G54*L54&lt;0,"n.m.",IF(G54/L54-1&gt;100%,"&gt;100%",G54/L54-1)),"n.m.")</f>
        <v>0.17460317460317465</v>
      </c>
      <c r="P54" s="504"/>
      <c r="Q54" s="15"/>
    </row>
    <row r="55" spans="1:16384" s="56" customFormat="1" ht="12.75" customHeight="1">
      <c r="A55" s="15"/>
      <c r="B55" s="42"/>
      <c r="C55" s="105"/>
      <c r="D55" s="493"/>
      <c r="E55" s="53"/>
      <c r="F55" s="53"/>
      <c r="G55" s="494"/>
      <c r="H55" s="503"/>
      <c r="I55" s="493"/>
      <c r="J55" s="53"/>
      <c r="K55" s="53"/>
      <c r="L55" s="494"/>
      <c r="M55" s="503"/>
      <c r="N55" s="531"/>
      <c r="O55" s="532"/>
      <c r="P55" s="504"/>
      <c r="Q55" s="15"/>
    </row>
    <row r="56" spans="1:16384" s="56" customFormat="1" ht="12.75" customHeight="1">
      <c r="A56" s="15"/>
      <c r="B56" s="42"/>
      <c r="C56" s="105" t="s">
        <v>427</v>
      </c>
      <c r="D56" s="493">
        <f>+D52-D54</f>
        <v>624</v>
      </c>
      <c r="E56" s="53">
        <f t="shared" ref="E56:F56" si="20">E52-E54</f>
        <v>7</v>
      </c>
      <c r="F56" s="53">
        <f t="shared" si="20"/>
        <v>-4</v>
      </c>
      <c r="G56" s="494">
        <f t="shared" si="10"/>
        <v>621</v>
      </c>
      <c r="H56" s="503"/>
      <c r="I56" s="493">
        <f>+I52-I54</f>
        <v>800</v>
      </c>
      <c r="J56" s="53">
        <f t="shared" ref="J56:K56" si="21">J52-J54</f>
        <v>37</v>
      </c>
      <c r="K56" s="53">
        <f t="shared" si="21"/>
        <v>-22</v>
      </c>
      <c r="L56" s="494">
        <f t="shared" ref="L56" si="22">+I56-J56-K56</f>
        <v>785</v>
      </c>
      <c r="M56" s="509"/>
      <c r="N56" s="531">
        <f>+IFERROR(IF(D56*I56&lt;0,"n.m.",IF(D56/I56-1&gt;100%,"&gt;100%",D56/I56-1)),"n.m.")</f>
        <v>-0.21999999999999997</v>
      </c>
      <c r="O56" s="532">
        <f>+IFERROR(IF(G56*L56&lt;0,"n.m.",IF(G56/L56-1&gt;100%,"&gt;100%",G56/L56-1)),"n.m.")</f>
        <v>-0.20891719745222925</v>
      </c>
      <c r="P56" s="504"/>
      <c r="Q56" s="15"/>
    </row>
    <row r="57" spans="1:16384" ht="12.75" customHeight="1">
      <c r="A57" s="15"/>
      <c r="B57" s="157"/>
      <c r="C57" s="492"/>
      <c r="D57" s="516"/>
      <c r="E57" s="516"/>
      <c r="F57" s="516"/>
      <c r="G57" s="516"/>
      <c r="H57" s="517"/>
      <c r="I57" s="516"/>
      <c r="J57" s="518"/>
      <c r="K57" s="518"/>
      <c r="L57" s="516"/>
      <c r="M57" s="369"/>
      <c r="N57" s="519"/>
      <c r="O57" s="519"/>
      <c r="P57" s="520"/>
      <c r="Q57" s="15"/>
    </row>
    <row r="58" spans="1:16384" ht="9"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c r="XEH58" s="15"/>
      <c r="XEI58" s="15"/>
      <c r="XEJ58" s="15"/>
      <c r="XEK58" s="15"/>
      <c r="XEL58" s="15"/>
      <c r="XEM58" s="15"/>
      <c r="XEN58" s="15"/>
      <c r="XEO58" s="15"/>
      <c r="XEP58" s="15"/>
      <c r="XEQ58" s="15"/>
      <c r="XER58" s="15"/>
      <c r="XES58" s="15"/>
      <c r="XET58" s="15"/>
      <c r="XEU58" s="15"/>
      <c r="XEV58" s="15"/>
      <c r="XEW58" s="15"/>
      <c r="XEX58" s="15"/>
      <c r="XEY58" s="15"/>
      <c r="XEZ58" s="15"/>
      <c r="XFA58" s="15"/>
      <c r="XFB58" s="15"/>
      <c r="XFC58" s="15"/>
      <c r="XFD58" s="15"/>
    </row>
    <row r="59" spans="1:16384" ht="14.25">
      <c r="A59" s="45"/>
      <c r="B59" s="393" t="s">
        <v>567</v>
      </c>
      <c r="C59" s="45"/>
      <c r="D59" s="45"/>
      <c r="E59" s="49"/>
      <c r="F59" s="49"/>
      <c r="G59" s="45"/>
      <c r="H59" s="40"/>
      <c r="I59" s="45"/>
      <c r="J59" s="45"/>
      <c r="K59" s="195"/>
      <c r="L59" s="145"/>
      <c r="M59" s="195"/>
      <c r="N59" s="521"/>
      <c r="O59" s="521"/>
      <c r="P59" s="195"/>
      <c r="Q59" s="45"/>
    </row>
    <row r="60" spans="1:16384" s="195" customFormat="1">
      <c r="E60" s="153"/>
      <c r="J60" s="153"/>
      <c r="N60" s="521"/>
      <c r="O60" s="521"/>
    </row>
    <row r="61" spans="1:16384" ht="9"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1:16384" ht="12.75">
      <c r="A62" s="15"/>
      <c r="B62" s="35"/>
      <c r="C62" s="36" t="s">
        <v>31</v>
      </c>
      <c r="D62" s="468" t="str">
        <f>+D33</f>
        <v>Q1 2014</v>
      </c>
      <c r="E62" s="524"/>
      <c r="F62" s="525"/>
      <c r="G62" s="471" t="str">
        <f>+G33</f>
        <v>Q1 2014</v>
      </c>
      <c r="H62" s="473"/>
      <c r="I62" s="471" t="str">
        <f>+I33</f>
        <v>Q1 2013</v>
      </c>
      <c r="J62" s="524"/>
      <c r="K62" s="525"/>
      <c r="L62" s="471" t="str">
        <f>+L33</f>
        <v>Q1 2013</v>
      </c>
      <c r="M62" s="473"/>
      <c r="N62" s="474"/>
      <c r="O62" s="474"/>
      <c r="P62" s="475"/>
      <c r="Q62" s="15"/>
    </row>
    <row r="63" spans="1:16384" ht="12.75">
      <c r="A63" s="15"/>
      <c r="B63" s="35"/>
      <c r="C63" s="41" t="s">
        <v>234</v>
      </c>
      <c r="D63" s="476" t="s">
        <v>217</v>
      </c>
      <c r="E63" s="535"/>
      <c r="F63" s="477"/>
      <c r="G63" s="469" t="s">
        <v>549</v>
      </c>
      <c r="H63" s="473"/>
      <c r="I63" s="469" t="s">
        <v>217</v>
      </c>
      <c r="J63" s="535"/>
      <c r="K63" s="477"/>
      <c r="L63" s="469" t="s">
        <v>549</v>
      </c>
      <c r="M63" s="473"/>
      <c r="N63" s="474"/>
      <c r="O63" s="474"/>
      <c r="P63" s="475"/>
      <c r="Q63" s="15"/>
    </row>
    <row r="64" spans="1:16384" ht="13.5">
      <c r="A64" s="15"/>
      <c r="B64" s="66"/>
      <c r="C64" s="66"/>
      <c r="D64" s="478"/>
      <c r="E64" s="481"/>
      <c r="F64" s="481"/>
      <c r="G64" s="481"/>
      <c r="H64" s="482"/>
      <c r="I64" s="481"/>
      <c r="J64" s="481"/>
      <c r="K64" s="481"/>
      <c r="L64" s="481"/>
      <c r="M64" s="482"/>
      <c r="N64" s="483"/>
      <c r="O64" s="484"/>
      <c r="P64" s="485"/>
      <c r="Q64" s="15"/>
    </row>
    <row r="65" spans="1:17" ht="13.5">
      <c r="A65" s="15"/>
      <c r="B65" s="66"/>
      <c r="C65" s="492" t="s">
        <v>417</v>
      </c>
      <c r="D65" s="254">
        <f>D36/D5</f>
        <v>0.28626444159178432</v>
      </c>
      <c r="E65" s="255"/>
      <c r="F65" s="255"/>
      <c r="G65" s="536">
        <f>G36/G5</f>
        <v>0.28626444159178432</v>
      </c>
      <c r="H65" s="537"/>
      <c r="I65" s="254">
        <f>I36/I5</f>
        <v>0.25657894736842107</v>
      </c>
      <c r="J65" s="255"/>
      <c r="K65" s="255"/>
      <c r="L65" s="536">
        <f>L36/L5</f>
        <v>0.25</v>
      </c>
      <c r="M65" s="487"/>
      <c r="N65" s="254"/>
      <c r="O65" s="532"/>
      <c r="P65" s="520"/>
      <c r="Q65" s="15"/>
    </row>
    <row r="66" spans="1:17" ht="13.5">
      <c r="A66" s="15"/>
      <c r="B66" s="66"/>
      <c r="C66" s="492" t="s">
        <v>23</v>
      </c>
      <c r="D66" s="254">
        <f>D37/D6</f>
        <v>0.23163841807909605</v>
      </c>
      <c r="E66" s="255"/>
      <c r="F66" s="255"/>
      <c r="G66" s="536">
        <f>G37/G6</f>
        <v>0.23163841807909605</v>
      </c>
      <c r="H66" s="537"/>
      <c r="I66" s="254">
        <f>I37/I6</f>
        <v>0.25136612021857924</v>
      </c>
      <c r="J66" s="255"/>
      <c r="K66" s="255"/>
      <c r="L66" s="536">
        <f>L37/L6</f>
        <v>0.25136612021857924</v>
      </c>
      <c r="M66" s="487"/>
      <c r="N66" s="254"/>
      <c r="O66" s="532"/>
      <c r="P66" s="520"/>
      <c r="Q66" s="15"/>
    </row>
    <row r="67" spans="1:17" ht="13.5">
      <c r="A67" s="15"/>
      <c r="B67" s="42"/>
      <c r="C67" s="492" t="s">
        <v>299</v>
      </c>
      <c r="D67" s="254">
        <f>D38/D7</f>
        <v>-0.3</v>
      </c>
      <c r="E67" s="255"/>
      <c r="F67" s="255"/>
      <c r="G67" s="536">
        <f>G38/G7</f>
        <v>-0.3</v>
      </c>
      <c r="H67" s="537"/>
      <c r="I67" s="254">
        <f>I38/I7</f>
        <v>-0.3</v>
      </c>
      <c r="J67" s="255"/>
      <c r="K67" s="255"/>
      <c r="L67" s="536">
        <f>L38/L7</f>
        <v>-0.3</v>
      </c>
      <c r="M67" s="487"/>
      <c r="N67" s="254"/>
      <c r="O67" s="532"/>
      <c r="P67" s="520"/>
      <c r="Q67" s="15"/>
    </row>
    <row r="68" spans="1:17" ht="13.5">
      <c r="A68" s="15"/>
      <c r="B68" s="66"/>
      <c r="C68" s="500" t="s">
        <v>418</v>
      </c>
      <c r="D68" s="258">
        <f>D39/D8</f>
        <v>0.27018633540372672</v>
      </c>
      <c r="E68" s="261"/>
      <c r="F68" s="261"/>
      <c r="G68" s="538">
        <f>G39/G8</f>
        <v>0.27018633540372672</v>
      </c>
      <c r="H68" s="539"/>
      <c r="I68" s="258">
        <f>I39/I8</f>
        <v>0.24973767051416579</v>
      </c>
      <c r="J68" s="261"/>
      <c r="K68" s="261"/>
      <c r="L68" s="538">
        <f>L39/L8</f>
        <v>0.24449108079748164</v>
      </c>
      <c r="M68" s="495"/>
      <c r="N68" s="258"/>
      <c r="O68" s="532"/>
      <c r="P68" s="540"/>
      <c r="Q68" s="15"/>
    </row>
    <row r="69" spans="1:17" ht="13.5">
      <c r="A69" s="15"/>
      <c r="B69" s="66"/>
      <c r="C69" s="500"/>
      <c r="D69" s="258"/>
      <c r="E69" s="261"/>
      <c r="F69" s="261"/>
      <c r="G69" s="538"/>
      <c r="H69" s="539"/>
      <c r="I69" s="258"/>
      <c r="J69" s="261"/>
      <c r="K69" s="261"/>
      <c r="L69" s="538"/>
      <c r="M69" s="495"/>
      <c r="N69" s="258"/>
      <c r="O69" s="532"/>
      <c r="P69" s="540"/>
      <c r="Q69" s="15"/>
    </row>
    <row r="70" spans="1:17" ht="13.5">
      <c r="A70" s="15"/>
      <c r="B70" s="66"/>
      <c r="C70" s="492" t="s">
        <v>273</v>
      </c>
      <c r="D70" s="254">
        <f t="shared" ref="D70:D75" si="23">D41/D10</f>
        <v>0.15850144092219021</v>
      </c>
      <c r="E70" s="255"/>
      <c r="F70" s="255"/>
      <c r="G70" s="536">
        <f t="shared" ref="G70:G75" si="24">G41/G10</f>
        <v>0.15850144092219021</v>
      </c>
      <c r="H70" s="537"/>
      <c r="I70" s="254">
        <f t="shared" ref="I70:I75" si="25">I41/I10</f>
        <v>0.35877862595419846</v>
      </c>
      <c r="J70" s="255"/>
      <c r="K70" s="255"/>
      <c r="L70" s="536">
        <f t="shared" ref="L70:L75" si="26">L41/L10</f>
        <v>0.3549222797927461</v>
      </c>
      <c r="M70" s="487"/>
      <c r="N70" s="254"/>
      <c r="O70" s="532"/>
      <c r="P70" s="520"/>
      <c r="Q70" s="15"/>
    </row>
    <row r="71" spans="1:17" ht="13.5">
      <c r="A71" s="15"/>
      <c r="B71" s="106"/>
      <c r="C71" s="492" t="s">
        <v>274</v>
      </c>
      <c r="D71" s="254">
        <f t="shared" si="23"/>
        <v>0.20082815734989648</v>
      </c>
      <c r="E71" s="255"/>
      <c r="F71" s="255"/>
      <c r="G71" s="536">
        <f t="shared" si="24"/>
        <v>0.20703933747412009</v>
      </c>
      <c r="H71" s="537"/>
      <c r="I71" s="254">
        <f t="shared" si="25"/>
        <v>0.18562874251497005</v>
      </c>
      <c r="J71" s="255"/>
      <c r="K71" s="255"/>
      <c r="L71" s="536">
        <f t="shared" si="26"/>
        <v>0.16803278688524589</v>
      </c>
      <c r="M71" s="487"/>
      <c r="N71" s="254"/>
      <c r="O71" s="532"/>
      <c r="P71" s="520"/>
      <c r="Q71" s="15"/>
    </row>
    <row r="72" spans="1:17" ht="13.5">
      <c r="A72" s="15"/>
      <c r="B72" s="66"/>
      <c r="C72" s="492" t="s">
        <v>24</v>
      </c>
      <c r="D72" s="254">
        <f t="shared" si="23"/>
        <v>0.20410958904109588</v>
      </c>
      <c r="E72" s="255"/>
      <c r="F72" s="255"/>
      <c r="G72" s="536">
        <f t="shared" si="24"/>
        <v>0.2</v>
      </c>
      <c r="H72" s="537"/>
      <c r="I72" s="254">
        <f t="shared" si="25"/>
        <v>0.23058252427184467</v>
      </c>
      <c r="J72" s="255"/>
      <c r="K72" s="255"/>
      <c r="L72" s="536">
        <f t="shared" si="26"/>
        <v>0.23665048543689321</v>
      </c>
      <c r="M72" s="487"/>
      <c r="N72" s="254"/>
      <c r="O72" s="532"/>
      <c r="P72" s="520"/>
      <c r="Q72" s="15"/>
    </row>
    <row r="73" spans="1:17" ht="13.5">
      <c r="A73" s="15"/>
      <c r="B73" s="66"/>
      <c r="C73" s="75" t="s">
        <v>281</v>
      </c>
      <c r="D73" s="254">
        <f t="shared" si="23"/>
        <v>0.53427065026362042</v>
      </c>
      <c r="E73" s="255"/>
      <c r="F73" s="255"/>
      <c r="G73" s="536">
        <f t="shared" si="24"/>
        <v>0.52846975088967973</v>
      </c>
      <c r="H73" s="537"/>
      <c r="I73" s="254">
        <f t="shared" si="25"/>
        <v>0.56716417910447758</v>
      </c>
      <c r="J73" s="255"/>
      <c r="K73" s="255"/>
      <c r="L73" s="536">
        <f t="shared" si="26"/>
        <v>0.54394693200663347</v>
      </c>
      <c r="M73" s="487"/>
      <c r="N73" s="254"/>
      <c r="O73" s="532"/>
      <c r="P73" s="520"/>
      <c r="Q73" s="15"/>
    </row>
    <row r="74" spans="1:17" ht="13.5">
      <c r="A74" s="15"/>
      <c r="B74" s="66"/>
      <c r="C74" s="492" t="s">
        <v>299</v>
      </c>
      <c r="D74" s="254">
        <f t="shared" si="23"/>
        <v>1.5065913370998116E-2</v>
      </c>
      <c r="E74" s="255"/>
      <c r="F74" s="255"/>
      <c r="G74" s="536">
        <f t="shared" si="24"/>
        <v>1.6949152542372881E-2</v>
      </c>
      <c r="H74" s="537"/>
      <c r="I74" s="254">
        <f t="shared" si="25"/>
        <v>7.1174377224199285E-3</v>
      </c>
      <c r="J74" s="255"/>
      <c r="K74" s="255"/>
      <c r="L74" s="536">
        <f t="shared" si="26"/>
        <v>-3.5587188612099642E-3</v>
      </c>
      <c r="M74" s="487"/>
      <c r="N74" s="254"/>
      <c r="O74" s="532"/>
      <c r="P74" s="520"/>
      <c r="Q74" s="15"/>
    </row>
    <row r="75" spans="1:17" ht="13.5">
      <c r="A75" s="15"/>
      <c r="B75" s="157"/>
      <c r="C75" s="500" t="s">
        <v>158</v>
      </c>
      <c r="D75" s="258">
        <f t="shared" si="23"/>
        <v>0.37359198998748433</v>
      </c>
      <c r="E75" s="261"/>
      <c r="F75" s="261"/>
      <c r="G75" s="538">
        <f t="shared" si="24"/>
        <v>0.37020741671904461</v>
      </c>
      <c r="H75" s="539"/>
      <c r="I75" s="258">
        <f t="shared" si="25"/>
        <v>0.43320068220579877</v>
      </c>
      <c r="J75" s="261"/>
      <c r="K75" s="261"/>
      <c r="L75" s="538">
        <f t="shared" si="26"/>
        <v>0.42783208740655548</v>
      </c>
      <c r="M75" s="495"/>
      <c r="N75" s="258"/>
      <c r="O75" s="532"/>
      <c r="P75" s="540"/>
      <c r="Q75" s="15"/>
    </row>
    <row r="76" spans="1:17" ht="13.5">
      <c r="A76" s="15"/>
      <c r="B76" s="157"/>
      <c r="C76" s="492"/>
      <c r="D76" s="254"/>
      <c r="E76" s="255"/>
      <c r="F76" s="255"/>
      <c r="G76" s="536"/>
      <c r="H76" s="537"/>
      <c r="I76" s="254"/>
      <c r="J76" s="255"/>
      <c r="K76" s="255"/>
      <c r="L76" s="536"/>
      <c r="M76" s="495"/>
      <c r="N76" s="254"/>
      <c r="O76" s="532"/>
      <c r="P76" s="520"/>
      <c r="Q76" s="15"/>
    </row>
    <row r="77" spans="1:17" s="56" customFormat="1" ht="13.5">
      <c r="A77" s="15"/>
      <c r="B77" s="42"/>
      <c r="C77" s="502" t="s">
        <v>173</v>
      </c>
      <c r="D77" s="258">
        <f>D48/D17</f>
        <v>2.2123893805309734E-2</v>
      </c>
      <c r="E77" s="259"/>
      <c r="F77" s="259"/>
      <c r="G77" s="538">
        <f>G48/G17</f>
        <v>2.2123893805309734E-2</v>
      </c>
      <c r="H77" s="541"/>
      <c r="I77" s="258">
        <f>I48/I17</f>
        <v>2.8925619834710745E-2</v>
      </c>
      <c r="J77" s="259"/>
      <c r="K77" s="259"/>
      <c r="L77" s="538">
        <f>L48/L17</f>
        <v>2.8925619834710745E-2</v>
      </c>
      <c r="M77" s="503"/>
      <c r="N77" s="258"/>
      <c r="O77" s="532"/>
      <c r="P77" s="542"/>
      <c r="Q77" s="15"/>
    </row>
    <row r="78" spans="1:17" ht="13.5">
      <c r="A78" s="15"/>
      <c r="B78" s="157"/>
      <c r="C78" s="492"/>
      <c r="D78" s="254"/>
      <c r="E78" s="255"/>
      <c r="F78" s="255"/>
      <c r="G78" s="536"/>
      <c r="H78" s="537"/>
      <c r="I78" s="254"/>
      <c r="J78" s="255"/>
      <c r="K78" s="255"/>
      <c r="L78" s="536"/>
      <c r="M78" s="487"/>
      <c r="N78" s="254"/>
      <c r="O78" s="532"/>
      <c r="P78" s="520"/>
      <c r="Q78" s="15"/>
    </row>
    <row r="79" spans="1:17" s="56" customFormat="1" ht="13.5">
      <c r="A79" s="15"/>
      <c r="B79" s="198"/>
      <c r="C79" s="502" t="s">
        <v>25</v>
      </c>
      <c r="D79" s="258">
        <f>D50/D19</f>
        <v>-0.80952380952380953</v>
      </c>
      <c r="E79" s="259"/>
      <c r="F79" s="259"/>
      <c r="G79" s="538">
        <f>G50/G19</f>
        <v>-0.5714285714285714</v>
      </c>
      <c r="H79" s="541"/>
      <c r="I79" s="258">
        <f>I50/I19</f>
        <v>-0.61904761904761907</v>
      </c>
      <c r="J79" s="259"/>
      <c r="K79" s="259"/>
      <c r="L79" s="538">
        <f>L50/L19</f>
        <v>-0.47619047619047616</v>
      </c>
      <c r="M79" s="503"/>
      <c r="N79" s="258"/>
      <c r="O79" s="532"/>
      <c r="P79" s="542"/>
      <c r="Q79" s="15"/>
    </row>
    <row r="80" spans="1:17" ht="13.5">
      <c r="A80" s="15"/>
      <c r="B80" s="157"/>
      <c r="C80" s="492"/>
      <c r="D80" s="254"/>
      <c r="E80" s="255"/>
      <c r="F80" s="255"/>
      <c r="G80" s="536"/>
      <c r="H80" s="537"/>
      <c r="I80" s="254"/>
      <c r="J80" s="255"/>
      <c r="K80" s="255"/>
      <c r="L80" s="536"/>
      <c r="M80" s="503"/>
      <c r="N80" s="254"/>
      <c r="O80" s="532"/>
      <c r="P80" s="520"/>
      <c r="Q80" s="15"/>
    </row>
    <row r="81" spans="1:16384" ht="13.5">
      <c r="A81" s="15"/>
      <c r="B81" s="157"/>
      <c r="C81" s="500" t="s">
        <v>481</v>
      </c>
      <c r="D81" s="258">
        <f>D52/D23</f>
        <v>0.30718954248366015</v>
      </c>
      <c r="E81" s="259"/>
      <c r="F81" s="259"/>
      <c r="G81" s="538">
        <f>G52/G23</f>
        <v>0.3068802329814343</v>
      </c>
      <c r="H81" s="541"/>
      <c r="I81" s="258">
        <f>I52/I23</f>
        <v>0.34146341463414637</v>
      </c>
      <c r="J81" s="259"/>
      <c r="K81" s="259"/>
      <c r="L81" s="538">
        <f>L52/L23</f>
        <v>0.33690764441369769</v>
      </c>
      <c r="M81" s="503"/>
      <c r="N81" s="258"/>
      <c r="O81" s="532"/>
      <c r="P81" s="542"/>
      <c r="Q81" s="15"/>
    </row>
    <row r="82" spans="1:16384" s="56" customFormat="1" ht="13.5">
      <c r="A82" s="15"/>
      <c r="B82" s="42"/>
      <c r="C82" s="502"/>
      <c r="D82" s="258"/>
      <c r="E82" s="259"/>
      <c r="F82" s="259"/>
      <c r="G82" s="538"/>
      <c r="H82" s="541"/>
      <c r="I82" s="258"/>
      <c r="J82" s="259"/>
      <c r="K82" s="259"/>
      <c r="L82" s="538"/>
      <c r="M82" s="487"/>
      <c r="N82" s="258"/>
      <c r="O82" s="532"/>
      <c r="P82" s="542"/>
      <c r="Q82" s="15"/>
    </row>
    <row r="83" spans="1:16384" s="114" customFormat="1" ht="13.5">
      <c r="A83" s="15"/>
      <c r="B83" s="543"/>
      <c r="C83" s="544" t="s">
        <v>434</v>
      </c>
      <c r="D83" s="263">
        <f>D54/D25</f>
        <v>0.29287598944591031</v>
      </c>
      <c r="E83" s="264"/>
      <c r="F83" s="264"/>
      <c r="G83" s="545">
        <f>G54/G25</f>
        <v>0.29287598944591031</v>
      </c>
      <c r="H83" s="546"/>
      <c r="I83" s="263">
        <f>I54/I25</f>
        <v>0.26358695652173914</v>
      </c>
      <c r="J83" s="264"/>
      <c r="K83" s="264"/>
      <c r="L83" s="545">
        <f>L54/L25</f>
        <v>0.25679347826086957</v>
      </c>
      <c r="M83" s="503"/>
      <c r="N83" s="263"/>
      <c r="O83" s="532"/>
      <c r="P83" s="547"/>
      <c r="Q83" s="15"/>
    </row>
    <row r="84" spans="1:16384" s="56" customFormat="1" ht="13.5">
      <c r="A84" s="15"/>
      <c r="B84" s="198"/>
      <c r="C84" s="502"/>
      <c r="D84" s="258"/>
      <c r="E84" s="259"/>
      <c r="F84" s="259"/>
      <c r="G84" s="538"/>
      <c r="H84" s="541"/>
      <c r="I84" s="258"/>
      <c r="J84" s="259"/>
      <c r="K84" s="259"/>
      <c r="L84" s="538"/>
      <c r="M84" s="503"/>
      <c r="N84" s="258"/>
      <c r="O84" s="532"/>
      <c r="P84" s="542"/>
      <c r="Q84" s="15"/>
    </row>
    <row r="85" spans="1:16384" s="56" customFormat="1" ht="13.5">
      <c r="A85" s="15"/>
      <c r="B85" s="198"/>
      <c r="C85" s="502" t="s">
        <v>435</v>
      </c>
      <c r="D85" s="258">
        <f>D56/D27</f>
        <v>0.31262525050100198</v>
      </c>
      <c r="E85" s="259"/>
      <c r="F85" s="259"/>
      <c r="G85" s="538">
        <f>G56/G27</f>
        <v>0.31221719457013575</v>
      </c>
      <c r="H85" s="541"/>
      <c r="I85" s="258">
        <f>I56/I27</f>
        <v>0.36781609195402298</v>
      </c>
      <c r="J85" s="259"/>
      <c r="K85" s="259"/>
      <c r="L85" s="538">
        <f>L56/L27</f>
        <v>0.3642691415313225</v>
      </c>
      <c r="M85" s="509"/>
      <c r="N85" s="258"/>
      <c r="O85" s="532"/>
      <c r="P85" s="542"/>
      <c r="Q85" s="15"/>
    </row>
    <row r="86" spans="1:16384" ht="13.5">
      <c r="A86" s="15"/>
      <c r="B86" s="157"/>
      <c r="C86" s="157"/>
      <c r="D86" s="516"/>
      <c r="E86" s="516"/>
      <c r="F86" s="516"/>
      <c r="G86" s="516"/>
      <c r="H86" s="517"/>
      <c r="I86" s="516"/>
      <c r="J86" s="516"/>
      <c r="K86" s="516"/>
      <c r="L86" s="516"/>
      <c r="M86" s="369"/>
      <c r="N86" s="519"/>
      <c r="O86" s="519"/>
      <c r="P86" s="520"/>
      <c r="Q86" s="15"/>
    </row>
    <row r="87" spans="1:16384" ht="9"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c r="XFD87" s="15"/>
    </row>
    <row r="88" spans="1:16384" ht="14.25">
      <c r="A88" s="195"/>
      <c r="B88" s="393" t="s">
        <v>567</v>
      </c>
      <c r="C88" s="45"/>
      <c r="D88" s="45"/>
      <c r="E88" s="49"/>
      <c r="F88" s="153"/>
      <c r="G88" s="195"/>
      <c r="H88" s="145"/>
      <c r="I88" s="195"/>
      <c r="J88" s="195"/>
      <c r="K88" s="195"/>
      <c r="L88" s="145"/>
      <c r="M88" s="195"/>
      <c r="N88" s="521"/>
      <c r="O88" s="521"/>
      <c r="P88" s="195"/>
      <c r="Q88" s="19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
Q1 2014 &amp;C&amp;8&amp;A&amp;R&amp;8  &amp;P/&amp;N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4" customWidth="1"/>
    <col min="2" max="2" width="1.85546875" style="34" customWidth="1"/>
    <col min="3" max="3" width="59.140625" style="34" bestFit="1" customWidth="1"/>
    <col min="4" max="4" width="9.42578125" style="34" bestFit="1" customWidth="1"/>
    <col min="5" max="5" width="10.7109375" style="196" bestFit="1" customWidth="1"/>
    <col min="6" max="6" width="14.85546875" style="34" bestFit="1" customWidth="1"/>
    <col min="7" max="7" width="11" style="34" bestFit="1" customWidth="1"/>
    <col min="8" max="8" width="1.7109375" style="34" customWidth="1"/>
    <col min="9" max="9" width="9.42578125" style="34" bestFit="1" customWidth="1"/>
    <col min="10" max="10" width="10.7109375" style="196" bestFit="1" customWidth="1"/>
    <col min="11" max="11" width="14.85546875" style="34" bestFit="1" customWidth="1"/>
    <col min="12" max="12" width="10.28515625" style="34" bestFit="1" customWidth="1"/>
    <col min="13" max="13" width="1.7109375" style="34" customWidth="1"/>
    <col min="14" max="14" width="9.42578125" style="79" bestFit="1" customWidth="1"/>
    <col min="15" max="15" width="10.28515625" style="79" bestFit="1" customWidth="1"/>
    <col min="16" max="16" width="1.7109375" style="34" customWidth="1"/>
    <col min="17" max="17" width="1.28515625" style="34" customWidth="1"/>
    <col min="18" max="16384" width="9.140625" style="34"/>
  </cols>
  <sheetData>
    <row r="1" spans="1:16384" ht="9"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pans="1:16384" ht="12.75">
      <c r="A2" s="15"/>
      <c r="B2" s="35"/>
      <c r="C2" s="36" t="s">
        <v>31</v>
      </c>
      <c r="D2" s="468" t="s">
        <v>566</v>
      </c>
      <c r="E2" s="469" t="str">
        <f>+J2</f>
        <v>Incidentals</v>
      </c>
      <c r="F2" s="470"/>
      <c r="G2" s="471" t="str">
        <f>+D2</f>
        <v>Q2 2014</v>
      </c>
      <c r="H2" s="472"/>
      <c r="I2" s="468" t="s">
        <v>565</v>
      </c>
      <c r="J2" s="469" t="str">
        <f>+'Growth analysis Q3'!E2</f>
        <v>Incidentals</v>
      </c>
      <c r="K2" s="470"/>
      <c r="L2" s="471" t="str">
        <f>+I2</f>
        <v>Q2 2013</v>
      </c>
      <c r="M2" s="473"/>
      <c r="N2" s="474" t="s">
        <v>314</v>
      </c>
      <c r="O2" s="474" t="s">
        <v>314</v>
      </c>
      <c r="P2" s="475"/>
      <c r="Q2" s="15"/>
    </row>
    <row r="3" spans="1:16384" ht="12.75">
      <c r="A3" s="15"/>
      <c r="B3" s="35"/>
      <c r="C3" s="41" t="s">
        <v>564</v>
      </c>
      <c r="D3" s="476" t="s">
        <v>217</v>
      </c>
      <c r="E3" s="469"/>
      <c r="F3" s="477"/>
      <c r="G3" s="469" t="s">
        <v>549</v>
      </c>
      <c r="H3" s="472"/>
      <c r="I3" s="476" t="s">
        <v>217</v>
      </c>
      <c r="J3" s="469"/>
      <c r="K3" s="477"/>
      <c r="L3" s="469" t="s">
        <v>549</v>
      </c>
      <c r="M3" s="473"/>
      <c r="N3" s="474" t="s">
        <v>217</v>
      </c>
      <c r="O3" s="474" t="s">
        <v>550</v>
      </c>
      <c r="P3" s="475"/>
      <c r="Q3" s="15"/>
    </row>
    <row r="4" spans="1:16384" ht="13.5">
      <c r="A4" s="15"/>
      <c r="B4" s="66"/>
      <c r="C4" s="66"/>
      <c r="D4" s="478"/>
      <c r="E4" s="479"/>
      <c r="F4" s="479"/>
      <c r="G4" s="479"/>
      <c r="H4" s="480"/>
      <c r="I4" s="478"/>
      <c r="J4" s="481"/>
      <c r="K4" s="481"/>
      <c r="L4" s="481"/>
      <c r="M4" s="482"/>
      <c r="N4" s="483"/>
      <c r="O4" s="484"/>
      <c r="P4" s="485"/>
      <c r="Q4" s="15"/>
    </row>
    <row r="5" spans="1:16384" ht="12.75" customHeight="1">
      <c r="A5" s="15"/>
      <c r="B5" s="66"/>
      <c r="C5" s="75" t="s">
        <v>417</v>
      </c>
      <c r="D5" s="211"/>
      <c r="E5" s="71"/>
      <c r="F5" s="71"/>
      <c r="G5" s="486"/>
      <c r="H5" s="487"/>
      <c r="I5" s="211">
        <f>+Revenues!G5</f>
        <v>803</v>
      </c>
      <c r="J5" s="71">
        <v>29</v>
      </c>
      <c r="K5" s="71"/>
      <c r="L5" s="488">
        <f>+I5-J5</f>
        <v>774</v>
      </c>
      <c r="M5" s="487"/>
      <c r="N5" s="489"/>
      <c r="O5" s="490"/>
      <c r="P5" s="491"/>
      <c r="Q5" s="15"/>
    </row>
    <row r="6" spans="1:16384" ht="12.75" customHeight="1">
      <c r="A6" s="15"/>
      <c r="B6" s="66"/>
      <c r="C6" s="492" t="s">
        <v>23</v>
      </c>
      <c r="D6" s="211"/>
      <c r="E6" s="71"/>
      <c r="F6" s="71"/>
      <c r="G6" s="486"/>
      <c r="H6" s="487"/>
      <c r="I6" s="211">
        <f>+Revenues!G6</f>
        <v>183</v>
      </c>
      <c r="J6" s="71">
        <v>0</v>
      </c>
      <c r="K6" s="71"/>
      <c r="L6" s="488">
        <f t="shared" ref="L6:L27" si="0">+I6-J6</f>
        <v>183</v>
      </c>
      <c r="M6" s="487"/>
      <c r="N6" s="489"/>
      <c r="O6" s="490"/>
      <c r="P6" s="491"/>
      <c r="Q6" s="15"/>
    </row>
    <row r="7" spans="1:16384" s="56" customFormat="1" ht="12.75" customHeight="1">
      <c r="A7" s="15"/>
      <c r="B7" s="42"/>
      <c r="C7" s="492" t="s">
        <v>299</v>
      </c>
      <c r="D7" s="211"/>
      <c r="E7" s="71"/>
      <c r="F7" s="71"/>
      <c r="G7" s="486"/>
      <c r="H7" s="487"/>
      <c r="I7" s="211">
        <f>+Revenues!G7</f>
        <v>11</v>
      </c>
      <c r="J7" s="71">
        <v>0</v>
      </c>
      <c r="K7" s="71"/>
      <c r="L7" s="488">
        <f t="shared" si="0"/>
        <v>11</v>
      </c>
      <c r="M7" s="487"/>
      <c r="N7" s="489"/>
      <c r="O7" s="490"/>
      <c r="P7" s="491"/>
      <c r="Q7" s="15"/>
    </row>
    <row r="8" spans="1:16384" s="56" customFormat="1" ht="12.75" customHeight="1">
      <c r="A8" s="15"/>
      <c r="B8" s="42"/>
      <c r="C8" s="207" t="s">
        <v>418</v>
      </c>
      <c r="D8" s="493"/>
      <c r="E8" s="53"/>
      <c r="F8" s="53"/>
      <c r="G8" s="494"/>
      <c r="H8" s="495"/>
      <c r="I8" s="493">
        <f>+Revenues!G8</f>
        <v>997</v>
      </c>
      <c r="J8" s="53">
        <f>J5+J6+J7</f>
        <v>29</v>
      </c>
      <c r="K8" s="53"/>
      <c r="L8" s="496">
        <f t="shared" si="0"/>
        <v>968</v>
      </c>
      <c r="M8" s="495"/>
      <c r="N8" s="497"/>
      <c r="O8" s="498"/>
      <c r="P8" s="499"/>
      <c r="Q8" s="15"/>
    </row>
    <row r="9" spans="1:16384" s="56" customFormat="1" ht="12.75" customHeight="1">
      <c r="A9" s="15"/>
      <c r="B9" s="42"/>
      <c r="C9" s="500"/>
      <c r="D9" s="493"/>
      <c r="E9" s="53"/>
      <c r="F9" s="53"/>
      <c r="G9" s="494"/>
      <c r="H9" s="495"/>
      <c r="I9" s="493"/>
      <c r="J9" s="53"/>
      <c r="K9" s="53"/>
      <c r="L9" s="496"/>
      <c r="M9" s="495"/>
      <c r="N9" s="497"/>
      <c r="O9" s="498"/>
      <c r="P9" s="499"/>
      <c r="Q9" s="15"/>
    </row>
    <row r="10" spans="1:16384" ht="12.75" customHeight="1">
      <c r="A10" s="15"/>
      <c r="B10" s="66"/>
      <c r="C10" s="492" t="s">
        <v>273</v>
      </c>
      <c r="D10" s="211"/>
      <c r="E10" s="71"/>
      <c r="F10" s="71"/>
      <c r="G10" s="486"/>
      <c r="H10" s="487"/>
      <c r="I10" s="501">
        <f>+Revenues!G10</f>
        <v>389</v>
      </c>
      <c r="J10" s="71">
        <v>0</v>
      </c>
      <c r="K10" s="71"/>
      <c r="L10" s="488">
        <f t="shared" si="0"/>
        <v>389</v>
      </c>
      <c r="M10" s="487"/>
      <c r="N10" s="489"/>
      <c r="O10" s="490"/>
      <c r="P10" s="491"/>
      <c r="Q10" s="15"/>
    </row>
    <row r="11" spans="1:16384" s="114" customFormat="1" ht="12.75" customHeight="1">
      <c r="A11" s="15"/>
      <c r="B11" s="106"/>
      <c r="C11" s="492" t="s">
        <v>274</v>
      </c>
      <c r="D11" s="211"/>
      <c r="E11" s="71"/>
      <c r="F11" s="71"/>
      <c r="G11" s="486"/>
      <c r="H11" s="487"/>
      <c r="I11" s="501">
        <f>+Revenues!G11</f>
        <v>480</v>
      </c>
      <c r="J11" s="71">
        <v>0</v>
      </c>
      <c r="K11" s="71"/>
      <c r="L11" s="488">
        <f t="shared" si="0"/>
        <v>480</v>
      </c>
      <c r="M11" s="487"/>
      <c r="N11" s="489"/>
      <c r="O11" s="490"/>
      <c r="P11" s="491"/>
      <c r="Q11" s="15"/>
    </row>
    <row r="12" spans="1:16384" ht="12.75" customHeight="1">
      <c r="A12" s="15"/>
      <c r="B12" s="66"/>
      <c r="C12" s="492" t="s">
        <v>24</v>
      </c>
      <c r="D12" s="211"/>
      <c r="E12" s="71"/>
      <c r="F12" s="71"/>
      <c r="G12" s="486"/>
      <c r="H12" s="487"/>
      <c r="I12" s="501">
        <f>+Revenues!G12</f>
        <v>836</v>
      </c>
      <c r="J12" s="71">
        <v>23</v>
      </c>
      <c r="K12" s="71"/>
      <c r="L12" s="488">
        <f t="shared" si="0"/>
        <v>813</v>
      </c>
      <c r="M12" s="487"/>
      <c r="N12" s="489"/>
      <c r="O12" s="490"/>
      <c r="P12" s="491"/>
      <c r="Q12" s="15"/>
    </row>
    <row r="13" spans="1:16384" ht="12.75" customHeight="1">
      <c r="A13" s="15"/>
      <c r="B13" s="66"/>
      <c r="C13" s="75" t="s">
        <v>281</v>
      </c>
      <c r="D13" s="211"/>
      <c r="E13" s="71"/>
      <c r="F13" s="71"/>
      <c r="G13" s="486"/>
      <c r="H13" s="487"/>
      <c r="I13" s="501">
        <f>+Revenues!G13</f>
        <v>587</v>
      </c>
      <c r="J13" s="71">
        <v>-6</v>
      </c>
      <c r="K13" s="71"/>
      <c r="L13" s="488">
        <f t="shared" si="0"/>
        <v>593</v>
      </c>
      <c r="M13" s="487"/>
      <c r="N13" s="489"/>
      <c r="O13" s="490"/>
      <c r="P13" s="491"/>
      <c r="Q13" s="15"/>
    </row>
    <row r="14" spans="1:16384" ht="12.75" customHeight="1">
      <c r="A14" s="15"/>
      <c r="B14" s="66"/>
      <c r="C14" s="492" t="s">
        <v>299</v>
      </c>
      <c r="D14" s="211"/>
      <c r="E14" s="71"/>
      <c r="F14" s="71"/>
      <c r="G14" s="486"/>
      <c r="H14" s="487"/>
      <c r="I14" s="211">
        <f>+Revenues!G14</f>
        <v>-557</v>
      </c>
      <c r="J14" s="71">
        <v>0</v>
      </c>
      <c r="K14" s="71"/>
      <c r="L14" s="488">
        <f t="shared" si="0"/>
        <v>-557</v>
      </c>
      <c r="M14" s="487"/>
      <c r="N14" s="489"/>
      <c r="O14" s="490"/>
      <c r="P14" s="491"/>
      <c r="Q14" s="15"/>
    </row>
    <row r="15" spans="1:16384" s="56" customFormat="1" ht="12.75" customHeight="1">
      <c r="A15" s="15"/>
      <c r="B15" s="198"/>
      <c r="C15" s="500" t="s">
        <v>158</v>
      </c>
      <c r="D15" s="493"/>
      <c r="E15" s="53"/>
      <c r="F15" s="53"/>
      <c r="G15" s="494"/>
      <c r="H15" s="495"/>
      <c r="I15" s="493">
        <f>+Revenues!G15</f>
        <v>1735</v>
      </c>
      <c r="J15" s="53">
        <f t="shared" ref="J15" si="1">J10+J11+J12+J13+J14</f>
        <v>17</v>
      </c>
      <c r="K15" s="53"/>
      <c r="L15" s="496">
        <f t="shared" si="0"/>
        <v>1718</v>
      </c>
      <c r="M15" s="495"/>
      <c r="N15" s="497"/>
      <c r="O15" s="498"/>
      <c r="P15" s="499"/>
      <c r="Q15" s="15"/>
    </row>
    <row r="16" spans="1:16384" s="56" customFormat="1" ht="12.75" customHeight="1">
      <c r="A16" s="15"/>
      <c r="B16" s="198"/>
      <c r="C16" s="500"/>
      <c r="D16" s="493"/>
      <c r="E16" s="53"/>
      <c r="F16" s="53"/>
      <c r="G16" s="494"/>
      <c r="H16" s="495"/>
      <c r="I16" s="493"/>
      <c r="J16" s="53"/>
      <c r="K16" s="53"/>
      <c r="L16" s="496"/>
      <c r="M16" s="495"/>
      <c r="N16" s="497"/>
      <c r="O16" s="498"/>
      <c r="P16" s="499"/>
      <c r="Q16" s="15"/>
    </row>
    <row r="17" spans="1:16384" s="56" customFormat="1" ht="12.75" customHeight="1">
      <c r="A17" s="15"/>
      <c r="B17" s="42"/>
      <c r="C17" s="502" t="s">
        <v>173</v>
      </c>
      <c r="D17" s="115"/>
      <c r="E17" s="53"/>
      <c r="F17" s="53"/>
      <c r="G17" s="494"/>
      <c r="H17" s="503"/>
      <c r="I17" s="493">
        <f>+Revenues!G17</f>
        <v>247</v>
      </c>
      <c r="J17" s="53">
        <v>0</v>
      </c>
      <c r="K17" s="53"/>
      <c r="L17" s="496">
        <f t="shared" si="0"/>
        <v>247</v>
      </c>
      <c r="M17" s="503"/>
      <c r="N17" s="497"/>
      <c r="O17" s="498"/>
      <c r="P17" s="504"/>
      <c r="Q17" s="15"/>
      <c r="T17" s="137"/>
    </row>
    <row r="18" spans="1:16384" ht="12.75" customHeight="1">
      <c r="A18" s="15"/>
      <c r="B18" s="157"/>
      <c r="C18" s="492"/>
      <c r="D18" s="493"/>
      <c r="E18" s="71"/>
      <c r="F18" s="71"/>
      <c r="G18" s="505"/>
      <c r="H18" s="487"/>
      <c r="I18" s="493"/>
      <c r="J18" s="71"/>
      <c r="K18" s="71"/>
      <c r="L18" s="506"/>
      <c r="M18" s="487"/>
      <c r="N18" s="489"/>
      <c r="O18" s="498"/>
      <c r="P18" s="491"/>
      <c r="Q18" s="15"/>
    </row>
    <row r="19" spans="1:16384" s="56" customFormat="1" ht="12.75" customHeight="1">
      <c r="A19" s="15"/>
      <c r="B19" s="198"/>
      <c r="C19" s="502" t="s">
        <v>25</v>
      </c>
      <c r="D19" s="115"/>
      <c r="E19" s="53"/>
      <c r="F19" s="53"/>
      <c r="G19" s="494"/>
      <c r="H19" s="503"/>
      <c r="I19" s="493">
        <f>+Revenues!G19</f>
        <v>18</v>
      </c>
      <c r="J19" s="53">
        <v>0</v>
      </c>
      <c r="K19" s="53"/>
      <c r="L19" s="496">
        <f t="shared" si="0"/>
        <v>18</v>
      </c>
      <c r="M19" s="503"/>
      <c r="N19" s="497"/>
      <c r="O19" s="498"/>
      <c r="P19" s="504"/>
      <c r="Q19" s="15"/>
    </row>
    <row r="20" spans="1:16384" s="56" customFormat="1" ht="12.75" customHeight="1">
      <c r="A20" s="15"/>
      <c r="B20" s="198"/>
      <c r="C20" s="502"/>
      <c r="D20" s="493"/>
      <c r="E20" s="53"/>
      <c r="F20" s="53"/>
      <c r="G20" s="505"/>
      <c r="H20" s="503"/>
      <c r="I20" s="493"/>
      <c r="J20" s="53"/>
      <c r="K20" s="53"/>
      <c r="L20" s="506"/>
      <c r="M20" s="503"/>
      <c r="N20" s="497"/>
      <c r="O20" s="498"/>
      <c r="P20" s="504"/>
      <c r="Q20" s="15"/>
    </row>
    <row r="21" spans="1:16384" s="56" customFormat="1" ht="12.75" customHeight="1">
      <c r="A21" s="15"/>
      <c r="B21" s="198"/>
      <c r="C21" s="502" t="s">
        <v>26</v>
      </c>
      <c r="D21" s="211"/>
      <c r="E21" s="53"/>
      <c r="F21" s="53"/>
      <c r="G21" s="507"/>
      <c r="H21" s="503"/>
      <c r="I21" s="115">
        <f>+Revenues!G21</f>
        <v>-62</v>
      </c>
      <c r="J21" s="53">
        <v>0</v>
      </c>
      <c r="K21" s="53"/>
      <c r="L21" s="507">
        <f t="shared" si="0"/>
        <v>-62</v>
      </c>
      <c r="M21" s="503"/>
      <c r="N21" s="497"/>
      <c r="O21" s="498"/>
      <c r="P21" s="504"/>
      <c r="Q21" s="15"/>
    </row>
    <row r="22" spans="1:16384" ht="12.75" customHeight="1">
      <c r="A22" s="15"/>
      <c r="B22" s="157"/>
      <c r="C22" s="492"/>
      <c r="D22" s="493"/>
      <c r="E22" s="71"/>
      <c r="F22" s="71"/>
      <c r="G22" s="494"/>
      <c r="H22" s="487"/>
      <c r="I22" s="493"/>
      <c r="J22" s="71"/>
      <c r="K22" s="71"/>
      <c r="L22" s="496"/>
      <c r="M22" s="487"/>
      <c r="N22" s="489"/>
      <c r="O22" s="498"/>
      <c r="P22" s="491"/>
      <c r="Q22" s="15"/>
    </row>
    <row r="23" spans="1:16384" s="56" customFormat="1" ht="12.75" customHeight="1">
      <c r="A23" s="15"/>
      <c r="B23" s="42"/>
      <c r="C23" s="105" t="s">
        <v>591</v>
      </c>
      <c r="D23" s="493"/>
      <c r="E23" s="53"/>
      <c r="F23" s="53"/>
      <c r="G23" s="494"/>
      <c r="H23" s="503"/>
      <c r="I23" s="493">
        <f>+Revenues!G23</f>
        <v>2935</v>
      </c>
      <c r="J23" s="53">
        <f>J8+J17+J15+J19+J21</f>
        <v>46</v>
      </c>
      <c r="K23" s="53"/>
      <c r="L23" s="496">
        <f t="shared" si="0"/>
        <v>2889</v>
      </c>
      <c r="M23" s="503"/>
      <c r="N23" s="497"/>
      <c r="O23" s="498"/>
      <c r="P23" s="504"/>
      <c r="Q23" s="15"/>
    </row>
    <row r="24" spans="1:16384" s="56" customFormat="1" ht="12.75" customHeight="1">
      <c r="A24" s="15"/>
      <c r="B24" s="42"/>
      <c r="C24" s="105"/>
      <c r="D24" s="493"/>
      <c r="E24" s="53"/>
      <c r="F24" s="53"/>
      <c r="G24" s="494"/>
      <c r="H24" s="503"/>
      <c r="I24" s="493"/>
      <c r="J24" s="53"/>
      <c r="K24" s="53"/>
      <c r="L24" s="496"/>
      <c r="M24" s="503"/>
      <c r="N24" s="497"/>
      <c r="O24" s="498"/>
      <c r="P24" s="504"/>
      <c r="Q24" s="15"/>
    </row>
    <row r="25" spans="1:16384" s="56" customFormat="1" ht="12.75" customHeight="1">
      <c r="A25" s="15"/>
      <c r="B25" s="42"/>
      <c r="C25" s="220" t="s">
        <v>415</v>
      </c>
      <c r="D25" s="221"/>
      <c r="E25" s="111"/>
      <c r="F25" s="111"/>
      <c r="G25" s="508"/>
      <c r="H25" s="509"/>
      <c r="I25" s="510">
        <f>+Revenues!G25</f>
        <v>779</v>
      </c>
      <c r="J25" s="111">
        <v>29</v>
      </c>
      <c r="K25" s="111"/>
      <c r="L25" s="511">
        <f t="shared" si="0"/>
        <v>750</v>
      </c>
      <c r="M25" s="509"/>
      <c r="N25" s="512"/>
      <c r="O25" s="513"/>
      <c r="P25" s="504"/>
      <c r="Q25" s="15"/>
    </row>
    <row r="26" spans="1:16384" s="56" customFormat="1" ht="12.75" customHeight="1">
      <c r="A26" s="15"/>
      <c r="B26" s="42"/>
      <c r="C26" s="105"/>
      <c r="D26" s="493"/>
      <c r="E26" s="53"/>
      <c r="F26" s="53"/>
      <c r="G26" s="494"/>
      <c r="H26" s="503"/>
      <c r="I26" s="493"/>
      <c r="J26" s="53"/>
      <c r="K26" s="53"/>
      <c r="L26" s="496"/>
      <c r="M26" s="503"/>
      <c r="N26" s="497"/>
      <c r="O26" s="498"/>
      <c r="P26" s="504"/>
      <c r="Q26" s="15"/>
    </row>
    <row r="27" spans="1:16384" s="56" customFormat="1" ht="12.75" customHeight="1">
      <c r="A27" s="15"/>
      <c r="B27" s="42"/>
      <c r="C27" s="105" t="s">
        <v>592</v>
      </c>
      <c r="D27" s="493"/>
      <c r="E27" s="53"/>
      <c r="F27" s="53"/>
      <c r="G27" s="494"/>
      <c r="H27" s="503"/>
      <c r="I27" s="493">
        <f>+Revenues!G27</f>
        <v>2156</v>
      </c>
      <c r="J27" s="53">
        <f>J23-J25</f>
        <v>17</v>
      </c>
      <c r="K27" s="53"/>
      <c r="L27" s="496">
        <f t="shared" si="0"/>
        <v>2139</v>
      </c>
      <c r="M27" s="503"/>
      <c r="N27" s="497"/>
      <c r="O27" s="498"/>
      <c r="P27" s="504"/>
      <c r="Q27" s="15"/>
    </row>
    <row r="28" spans="1:16384" ht="12.75" customHeight="1">
      <c r="A28" s="15"/>
      <c r="B28" s="66"/>
      <c r="C28" s="492"/>
      <c r="D28" s="514"/>
      <c r="E28" s="515"/>
      <c r="F28" s="515"/>
      <c r="G28" s="516"/>
      <c r="H28" s="517"/>
      <c r="I28" s="516"/>
      <c r="J28" s="518"/>
      <c r="K28" s="516"/>
      <c r="L28" s="516"/>
      <c r="M28" s="369"/>
      <c r="N28" s="519"/>
      <c r="O28" s="519"/>
      <c r="P28" s="520"/>
      <c r="Q28" s="15"/>
    </row>
    <row r="29" spans="1:16384" ht="9"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ht="14.25">
      <c r="A30" s="195"/>
      <c r="B30" s="393" t="s">
        <v>567</v>
      </c>
      <c r="C30" s="45"/>
      <c r="D30" s="45"/>
      <c r="E30" s="49"/>
      <c r="F30" s="49"/>
      <c r="G30" s="45"/>
      <c r="H30" s="40"/>
      <c r="I30" s="45"/>
      <c r="J30" s="45"/>
      <c r="K30" s="45"/>
      <c r="L30" s="145"/>
      <c r="M30" s="195"/>
      <c r="N30" s="521"/>
      <c r="O30" s="521"/>
      <c r="P30" s="195"/>
      <c r="Q30" s="195"/>
    </row>
    <row r="31" spans="1:16384" s="195" customFormat="1">
      <c r="D31" s="522"/>
      <c r="E31" s="523"/>
      <c r="F31" s="522"/>
      <c r="G31" s="522"/>
      <c r="H31" s="522"/>
      <c r="I31" s="522"/>
      <c r="J31" s="523"/>
      <c r="K31" s="522"/>
      <c r="L31" s="522"/>
      <c r="N31" s="521"/>
      <c r="O31" s="521"/>
    </row>
    <row r="32" spans="1:16384" ht="9" customHeight="1">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U32" s="15"/>
      <c r="XEV32" s="15"/>
      <c r="XEW32" s="15"/>
      <c r="XEX32" s="15"/>
      <c r="XEY32" s="15"/>
      <c r="XEZ32" s="15"/>
      <c r="XFA32" s="15"/>
      <c r="XFB32" s="15"/>
      <c r="XFC32" s="15"/>
      <c r="XFD32" s="15"/>
    </row>
    <row r="33" spans="1:20" ht="12.75">
      <c r="A33" s="15"/>
      <c r="B33" s="35"/>
      <c r="C33" s="36" t="s">
        <v>31</v>
      </c>
      <c r="D33" s="471" t="str">
        <f>+D2</f>
        <v>Q2 2014</v>
      </c>
      <c r="E33" s="524" t="str">
        <f>+'Growth analysis Q3'!E2</f>
        <v>Incidentals</v>
      </c>
      <c r="F33" s="525" t="s">
        <v>218</v>
      </c>
      <c r="G33" s="471" t="str">
        <f>+G2</f>
        <v>Q2 2014</v>
      </c>
      <c r="H33" s="473"/>
      <c r="I33" s="471" t="str">
        <f>+I2</f>
        <v>Q2 2013</v>
      </c>
      <c r="J33" s="524" t="str">
        <f>+J2</f>
        <v>Incidentals</v>
      </c>
      <c r="K33" s="525" t="s">
        <v>218</v>
      </c>
      <c r="L33" s="471" t="str">
        <f>+L2</f>
        <v>Q2 2013</v>
      </c>
      <c r="M33" s="473"/>
      <c r="N33" s="474" t="s">
        <v>314</v>
      </c>
      <c r="O33" s="474" t="s">
        <v>314</v>
      </c>
      <c r="P33" s="475"/>
      <c r="Q33" s="15"/>
    </row>
    <row r="34" spans="1:20" ht="12.75">
      <c r="A34" s="15"/>
      <c r="B34" s="35"/>
      <c r="C34" s="41" t="s">
        <v>226</v>
      </c>
      <c r="D34" s="524" t="s">
        <v>217</v>
      </c>
      <c r="E34" s="524"/>
      <c r="F34" s="524"/>
      <c r="G34" s="469" t="s">
        <v>549</v>
      </c>
      <c r="H34" s="473"/>
      <c r="I34" s="524" t="s">
        <v>217</v>
      </c>
      <c r="J34" s="524"/>
      <c r="K34" s="524"/>
      <c r="L34" s="469" t="s">
        <v>549</v>
      </c>
      <c r="M34" s="473"/>
      <c r="N34" s="474" t="s">
        <v>217</v>
      </c>
      <c r="O34" s="474" t="s">
        <v>550</v>
      </c>
      <c r="P34" s="475"/>
      <c r="Q34" s="15"/>
    </row>
    <row r="35" spans="1:20" ht="13.5">
      <c r="A35" s="15"/>
      <c r="B35" s="66"/>
      <c r="C35" s="66"/>
      <c r="D35" s="479"/>
      <c r="E35" s="479"/>
      <c r="F35" s="479"/>
      <c r="G35" s="479"/>
      <c r="H35" s="492"/>
      <c r="I35" s="479"/>
      <c r="J35" s="479"/>
      <c r="K35" s="479"/>
      <c r="L35" s="479"/>
      <c r="M35" s="492"/>
      <c r="N35" s="526"/>
      <c r="O35" s="527"/>
      <c r="P35" s="528"/>
      <c r="Q35" s="15"/>
    </row>
    <row r="36" spans="1:20" ht="12.75" customHeight="1">
      <c r="A36" s="15"/>
      <c r="B36" s="66"/>
      <c r="C36" s="75" t="s">
        <v>417</v>
      </c>
      <c r="D36" s="211"/>
      <c r="E36" s="71"/>
      <c r="F36" s="71"/>
      <c r="G36" s="486"/>
      <c r="H36" s="487"/>
      <c r="I36" s="211">
        <f>+'Profit &amp; Margin'!G5</f>
        <v>275</v>
      </c>
      <c r="J36" s="71">
        <v>66</v>
      </c>
      <c r="K36" s="71">
        <v>0</v>
      </c>
      <c r="L36" s="486">
        <f>+I36-J36-K36</f>
        <v>209</v>
      </c>
      <c r="M36" s="487"/>
      <c r="N36" s="529"/>
      <c r="O36" s="530"/>
      <c r="P36" s="491"/>
      <c r="Q36" s="15"/>
    </row>
    <row r="37" spans="1:20" ht="12.75" customHeight="1">
      <c r="A37" s="15"/>
      <c r="B37" s="66"/>
      <c r="C37" s="492" t="s">
        <v>23</v>
      </c>
      <c r="D37" s="211"/>
      <c r="E37" s="71"/>
      <c r="F37" s="71"/>
      <c r="G37" s="486"/>
      <c r="H37" s="487"/>
      <c r="I37" s="211">
        <f>+'Profit &amp; Margin'!G6</f>
        <v>49</v>
      </c>
      <c r="J37" s="71">
        <v>0</v>
      </c>
      <c r="K37" s="71">
        <v>0</v>
      </c>
      <c r="L37" s="486">
        <f t="shared" ref="L37:L39" si="2">+I37-J37-K37</f>
        <v>49</v>
      </c>
      <c r="M37" s="487"/>
      <c r="N37" s="529"/>
      <c r="O37" s="530"/>
      <c r="P37" s="491"/>
      <c r="Q37" s="15"/>
    </row>
    <row r="38" spans="1:20" s="56" customFormat="1" ht="12.75" customHeight="1">
      <c r="A38" s="15"/>
      <c r="B38" s="42"/>
      <c r="C38" s="492" t="s">
        <v>299</v>
      </c>
      <c r="D38" s="211"/>
      <c r="E38" s="71"/>
      <c r="F38" s="71"/>
      <c r="G38" s="486"/>
      <c r="H38" s="487"/>
      <c r="I38" s="211">
        <f>+'Profit &amp; Margin'!G7</f>
        <v>-2</v>
      </c>
      <c r="J38" s="71">
        <v>0</v>
      </c>
      <c r="K38" s="71">
        <v>0</v>
      </c>
      <c r="L38" s="486">
        <f t="shared" si="2"/>
        <v>-2</v>
      </c>
      <c r="M38" s="487"/>
      <c r="N38" s="529"/>
      <c r="O38" s="530"/>
      <c r="P38" s="491"/>
      <c r="Q38" s="15"/>
    </row>
    <row r="39" spans="1:20" s="56" customFormat="1" ht="12.75" customHeight="1">
      <c r="A39" s="15"/>
      <c r="B39" s="42"/>
      <c r="C39" s="207" t="s">
        <v>418</v>
      </c>
      <c r="D39" s="493"/>
      <c r="E39" s="53"/>
      <c r="F39" s="53"/>
      <c r="G39" s="494"/>
      <c r="H39" s="495"/>
      <c r="I39" s="493">
        <f>+'Profit &amp; Margin'!G8</f>
        <v>322</v>
      </c>
      <c r="J39" s="53">
        <f>J36+J37+J38</f>
        <v>66</v>
      </c>
      <c r="K39" s="53">
        <f>K36+K37+K38</f>
        <v>0</v>
      </c>
      <c r="L39" s="494">
        <f t="shared" si="2"/>
        <v>256</v>
      </c>
      <c r="M39" s="495"/>
      <c r="N39" s="531"/>
      <c r="O39" s="532"/>
      <c r="P39" s="499"/>
      <c r="Q39" s="15"/>
    </row>
    <row r="40" spans="1:20" s="56" customFormat="1" ht="12.75" customHeight="1">
      <c r="A40" s="15"/>
      <c r="B40" s="42"/>
      <c r="C40" s="500"/>
      <c r="D40" s="493"/>
      <c r="E40" s="53"/>
      <c r="F40" s="53"/>
      <c r="G40" s="494"/>
      <c r="H40" s="495"/>
      <c r="I40" s="493"/>
      <c r="J40" s="53"/>
      <c r="K40" s="53"/>
      <c r="L40" s="494"/>
      <c r="M40" s="495"/>
      <c r="N40" s="531"/>
      <c r="O40" s="532"/>
      <c r="P40" s="499"/>
      <c r="Q40" s="15"/>
    </row>
    <row r="41" spans="1:20" ht="12.75" customHeight="1">
      <c r="A41" s="15"/>
      <c r="B41" s="66"/>
      <c r="C41" s="492" t="s">
        <v>273</v>
      </c>
      <c r="D41" s="211"/>
      <c r="E41" s="71"/>
      <c r="F41" s="71"/>
      <c r="G41" s="486"/>
      <c r="H41" s="487"/>
      <c r="I41" s="211">
        <f>+'Profit &amp; Margin'!G10</f>
        <v>135</v>
      </c>
      <c r="J41" s="71">
        <v>0</v>
      </c>
      <c r="K41" s="71">
        <v>-2</v>
      </c>
      <c r="L41" s="486">
        <f>+I41-J41-K41</f>
        <v>137</v>
      </c>
      <c r="M41" s="487"/>
      <c r="N41" s="529"/>
      <c r="O41" s="530"/>
      <c r="P41" s="491"/>
      <c r="Q41" s="15"/>
    </row>
    <row r="42" spans="1:20" s="114" customFormat="1" ht="12.75" customHeight="1">
      <c r="A42" s="15"/>
      <c r="B42" s="106"/>
      <c r="C42" s="492" t="s">
        <v>274</v>
      </c>
      <c r="D42" s="211"/>
      <c r="E42" s="71"/>
      <c r="F42" s="71"/>
      <c r="G42" s="486"/>
      <c r="H42" s="487"/>
      <c r="I42" s="211">
        <f>+'Profit &amp; Margin'!G11</f>
        <v>79</v>
      </c>
      <c r="J42" s="71">
        <v>0</v>
      </c>
      <c r="K42" s="71">
        <v>-10</v>
      </c>
      <c r="L42" s="486">
        <f t="shared" ref="L42:L46" si="3">+I42-J42-K42</f>
        <v>89</v>
      </c>
      <c r="M42" s="487"/>
      <c r="N42" s="529"/>
      <c r="O42" s="530"/>
      <c r="P42" s="491"/>
      <c r="Q42" s="15"/>
    </row>
    <row r="43" spans="1:20" ht="12.75" customHeight="1">
      <c r="A43" s="15"/>
      <c r="B43" s="66"/>
      <c r="C43" s="492" t="s">
        <v>24</v>
      </c>
      <c r="D43" s="211"/>
      <c r="E43" s="71"/>
      <c r="F43" s="71"/>
      <c r="G43" s="486"/>
      <c r="H43" s="487"/>
      <c r="I43" s="211">
        <f>+'Profit &amp; Margin'!G12</f>
        <v>194</v>
      </c>
      <c r="J43" s="71">
        <v>23</v>
      </c>
      <c r="K43" s="71">
        <v>-14</v>
      </c>
      <c r="L43" s="486">
        <f t="shared" si="3"/>
        <v>185</v>
      </c>
      <c r="M43" s="487"/>
      <c r="N43" s="529"/>
      <c r="O43" s="530"/>
      <c r="P43" s="491"/>
      <c r="Q43" s="15"/>
    </row>
    <row r="44" spans="1:20" ht="12.75" customHeight="1">
      <c r="A44" s="15"/>
      <c r="B44" s="66"/>
      <c r="C44" s="75" t="s">
        <v>281</v>
      </c>
      <c r="D44" s="211"/>
      <c r="E44" s="71"/>
      <c r="F44" s="71"/>
      <c r="G44" s="486"/>
      <c r="H44" s="487"/>
      <c r="I44" s="211">
        <f>+'Profit &amp; Margin'!G13</f>
        <v>325</v>
      </c>
      <c r="J44" s="71">
        <v>-1</v>
      </c>
      <c r="K44" s="71">
        <v>-2</v>
      </c>
      <c r="L44" s="486">
        <f t="shared" si="3"/>
        <v>328</v>
      </c>
      <c r="M44" s="487"/>
      <c r="N44" s="529"/>
      <c r="O44" s="530"/>
      <c r="P44" s="491"/>
      <c r="Q44" s="15"/>
    </row>
    <row r="45" spans="1:20" ht="12.75" customHeight="1">
      <c r="A45" s="15"/>
      <c r="B45" s="66"/>
      <c r="C45" s="492" t="s">
        <v>299</v>
      </c>
      <c r="D45" s="211"/>
      <c r="E45" s="71"/>
      <c r="F45" s="71"/>
      <c r="G45" s="486"/>
      <c r="H45" s="487"/>
      <c r="I45" s="211">
        <f>+'Profit &amp; Margin'!G14</f>
        <v>-16</v>
      </c>
      <c r="J45" s="71">
        <v>0</v>
      </c>
      <c r="K45" s="71">
        <v>-19</v>
      </c>
      <c r="L45" s="486">
        <f t="shared" si="3"/>
        <v>3</v>
      </c>
      <c r="M45" s="487"/>
      <c r="N45" s="529"/>
      <c r="O45" s="530"/>
      <c r="P45" s="491"/>
      <c r="Q45" s="15"/>
    </row>
    <row r="46" spans="1:20" s="56" customFormat="1" ht="12.75" customHeight="1">
      <c r="A46" s="15"/>
      <c r="B46" s="198"/>
      <c r="C46" s="500" t="s">
        <v>158</v>
      </c>
      <c r="D46" s="493"/>
      <c r="E46" s="53"/>
      <c r="F46" s="53"/>
      <c r="G46" s="494"/>
      <c r="H46" s="495"/>
      <c r="I46" s="493">
        <f>+'Profit &amp; Margin'!G15</f>
        <v>717</v>
      </c>
      <c r="J46" s="53">
        <f t="shared" ref="J46:K46" si="4">J41+J42+J43+J44+J45</f>
        <v>22</v>
      </c>
      <c r="K46" s="53">
        <f t="shared" si="4"/>
        <v>-47</v>
      </c>
      <c r="L46" s="494">
        <f t="shared" si="3"/>
        <v>742</v>
      </c>
      <c r="M46" s="495"/>
      <c r="N46" s="531"/>
      <c r="O46" s="532"/>
      <c r="P46" s="499"/>
      <c r="Q46" s="15"/>
    </row>
    <row r="47" spans="1:20" ht="12.75" customHeight="1">
      <c r="A47" s="15"/>
      <c r="B47" s="157"/>
      <c r="C47" s="492"/>
      <c r="D47" s="501"/>
      <c r="E47" s="71"/>
      <c r="F47" s="71"/>
      <c r="G47" s="494"/>
      <c r="H47" s="487"/>
      <c r="I47" s="501"/>
      <c r="J47" s="71"/>
      <c r="K47" s="71"/>
      <c r="L47" s="494"/>
      <c r="M47" s="495"/>
      <c r="N47" s="529"/>
      <c r="O47" s="532"/>
      <c r="P47" s="491"/>
      <c r="Q47" s="15"/>
    </row>
    <row r="48" spans="1:20" s="56" customFormat="1" ht="12.75" customHeight="1">
      <c r="A48" s="15"/>
      <c r="B48" s="42"/>
      <c r="C48" s="502" t="s">
        <v>173</v>
      </c>
      <c r="D48" s="115"/>
      <c r="E48" s="53"/>
      <c r="F48" s="53"/>
      <c r="G48" s="494"/>
      <c r="H48" s="503"/>
      <c r="I48" s="115">
        <f>+'Profit &amp; Margin'!G17</f>
        <v>7</v>
      </c>
      <c r="J48" s="53">
        <v>0</v>
      </c>
      <c r="K48" s="53">
        <v>0</v>
      </c>
      <c r="L48" s="494">
        <f t="shared" ref="L48" si="5">+I48-J48-K48</f>
        <v>7</v>
      </c>
      <c r="M48" s="503"/>
      <c r="N48" s="531"/>
      <c r="O48" s="532"/>
      <c r="P48" s="504"/>
      <c r="Q48" s="15"/>
      <c r="T48" s="137"/>
    </row>
    <row r="49" spans="1:16384" ht="12.75" customHeight="1">
      <c r="A49" s="15"/>
      <c r="B49" s="157"/>
      <c r="C49" s="492"/>
      <c r="D49" s="493"/>
      <c r="E49" s="71"/>
      <c r="F49" s="71"/>
      <c r="G49" s="505"/>
      <c r="H49" s="487"/>
      <c r="I49" s="501"/>
      <c r="J49" s="71"/>
      <c r="K49" s="71"/>
      <c r="L49" s="505"/>
      <c r="M49" s="487"/>
      <c r="N49" s="529"/>
      <c r="O49" s="532"/>
      <c r="P49" s="491"/>
      <c r="Q49" s="15"/>
    </row>
    <row r="50" spans="1:16384" s="56" customFormat="1" ht="12.75" customHeight="1">
      <c r="A50" s="15"/>
      <c r="B50" s="198"/>
      <c r="C50" s="502" t="s">
        <v>25</v>
      </c>
      <c r="D50" s="115"/>
      <c r="E50" s="53"/>
      <c r="F50" s="53"/>
      <c r="G50" s="507"/>
      <c r="H50" s="503"/>
      <c r="I50" s="115">
        <f>+'Profit &amp; Margin'!G19</f>
        <v>-12</v>
      </c>
      <c r="J50" s="53">
        <v>0</v>
      </c>
      <c r="K50" s="53">
        <v>-1</v>
      </c>
      <c r="L50" s="507">
        <f t="shared" ref="L50" si="6">+I50-J50-K50</f>
        <v>-11</v>
      </c>
      <c r="M50" s="503"/>
      <c r="N50" s="531"/>
      <c r="O50" s="532"/>
      <c r="P50" s="504"/>
      <c r="Q50" s="15"/>
    </row>
    <row r="51" spans="1:16384" s="56" customFormat="1" ht="12.75" customHeight="1">
      <c r="A51" s="15"/>
      <c r="B51" s="198"/>
      <c r="C51" s="502"/>
      <c r="D51" s="501"/>
      <c r="E51" s="53"/>
      <c r="F51" s="53"/>
      <c r="G51" s="505"/>
      <c r="H51" s="503"/>
      <c r="I51" s="501"/>
      <c r="J51" s="53"/>
      <c r="K51" s="53"/>
      <c r="L51" s="505"/>
      <c r="M51" s="503"/>
      <c r="N51" s="531"/>
      <c r="O51" s="532"/>
      <c r="P51" s="504"/>
      <c r="Q51" s="15"/>
    </row>
    <row r="52" spans="1:16384" s="56" customFormat="1" ht="12.75" customHeight="1">
      <c r="A52" s="15"/>
      <c r="B52" s="42"/>
      <c r="C52" s="105" t="s">
        <v>426</v>
      </c>
      <c r="D52" s="493"/>
      <c r="E52" s="53"/>
      <c r="F52" s="53"/>
      <c r="G52" s="494"/>
      <c r="H52" s="503"/>
      <c r="I52" s="493">
        <f>+'Profit &amp; Margin'!G21</f>
        <v>1034</v>
      </c>
      <c r="J52" s="53">
        <f>J39+J48+J46+J50</f>
        <v>88</v>
      </c>
      <c r="K52" s="53">
        <f>K39+K48+K46+K50</f>
        <v>-48</v>
      </c>
      <c r="L52" s="494">
        <f t="shared" ref="L52" si="7">+I52-J52-K52</f>
        <v>994</v>
      </c>
      <c r="M52" s="503"/>
      <c r="N52" s="531"/>
      <c r="O52" s="532"/>
      <c r="P52" s="504"/>
      <c r="Q52" s="15"/>
    </row>
    <row r="53" spans="1:16384" s="56" customFormat="1" ht="12.75" customHeight="1">
      <c r="A53" s="15"/>
      <c r="B53" s="42"/>
      <c r="C53" s="105"/>
      <c r="D53" s="493"/>
      <c r="E53" s="53"/>
      <c r="F53" s="53"/>
      <c r="G53" s="494"/>
      <c r="H53" s="503"/>
      <c r="I53" s="493"/>
      <c r="J53" s="53"/>
      <c r="K53" s="53"/>
      <c r="L53" s="494"/>
      <c r="M53" s="487"/>
      <c r="N53" s="531"/>
      <c r="O53" s="532"/>
      <c r="P53" s="504"/>
      <c r="Q53" s="15"/>
    </row>
    <row r="54" spans="1:16384" s="56" customFormat="1" ht="12.75" customHeight="1">
      <c r="A54" s="15"/>
      <c r="B54" s="42"/>
      <c r="C54" s="220" t="s">
        <v>415</v>
      </c>
      <c r="D54" s="211"/>
      <c r="E54" s="111"/>
      <c r="F54" s="111"/>
      <c r="G54" s="494"/>
      <c r="H54" s="509"/>
      <c r="I54" s="510">
        <f>+'Profit &amp; Margin'!G23</f>
        <v>275</v>
      </c>
      <c r="J54" s="111">
        <v>66</v>
      </c>
      <c r="K54" s="111">
        <v>0</v>
      </c>
      <c r="L54" s="508">
        <f t="shared" ref="L54" si="8">+I54-J54-K54</f>
        <v>209</v>
      </c>
      <c r="M54" s="503"/>
      <c r="N54" s="533"/>
      <c r="O54" s="534"/>
      <c r="P54" s="504"/>
      <c r="Q54" s="15"/>
    </row>
    <row r="55" spans="1:16384" s="56" customFormat="1" ht="12.75" customHeight="1">
      <c r="A55" s="15"/>
      <c r="B55" s="42"/>
      <c r="C55" s="105"/>
      <c r="D55" s="493"/>
      <c r="E55" s="53"/>
      <c r="F55" s="53"/>
      <c r="G55" s="494"/>
      <c r="H55" s="503"/>
      <c r="I55" s="493"/>
      <c r="J55" s="53"/>
      <c r="K55" s="53"/>
      <c r="L55" s="494"/>
      <c r="M55" s="503"/>
      <c r="N55" s="531"/>
      <c r="O55" s="532"/>
      <c r="P55" s="504"/>
      <c r="Q55" s="15"/>
    </row>
    <row r="56" spans="1:16384" s="56" customFormat="1" ht="12.75" customHeight="1">
      <c r="A56" s="15"/>
      <c r="B56" s="42"/>
      <c r="C56" s="105" t="s">
        <v>427</v>
      </c>
      <c r="D56" s="493"/>
      <c r="E56" s="53"/>
      <c r="F56" s="53"/>
      <c r="G56" s="494"/>
      <c r="H56" s="503"/>
      <c r="I56" s="493">
        <f>+'Profit &amp; Margin'!G25</f>
        <v>759</v>
      </c>
      <c r="J56" s="53">
        <f t="shared" ref="J56:K56" si="9">J52-J54</f>
        <v>22</v>
      </c>
      <c r="K56" s="53">
        <f t="shared" si="9"/>
        <v>-48</v>
      </c>
      <c r="L56" s="494">
        <f t="shared" ref="L56" si="10">+I56-J56-K56</f>
        <v>785</v>
      </c>
      <c r="M56" s="509"/>
      <c r="N56" s="531"/>
      <c r="O56" s="532"/>
      <c r="P56" s="504"/>
      <c r="Q56" s="15"/>
    </row>
    <row r="57" spans="1:16384" ht="12.75" customHeight="1">
      <c r="A57" s="15"/>
      <c r="B57" s="157"/>
      <c r="C57" s="492"/>
      <c r="D57" s="516"/>
      <c r="E57" s="516"/>
      <c r="F57" s="516"/>
      <c r="G57" s="516"/>
      <c r="H57" s="517"/>
      <c r="I57" s="516"/>
      <c r="J57" s="518"/>
      <c r="K57" s="518"/>
      <c r="L57" s="516"/>
      <c r="M57" s="369"/>
      <c r="N57" s="519"/>
      <c r="O57" s="519"/>
      <c r="P57" s="520"/>
      <c r="Q57" s="15"/>
    </row>
    <row r="58" spans="1:16384" ht="9"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15"/>
      <c r="AXF58" s="15"/>
      <c r="AXG58" s="15"/>
      <c r="AXH58" s="15"/>
      <c r="AXI58" s="15"/>
      <c r="AXJ58" s="15"/>
      <c r="AXK58" s="15"/>
      <c r="AXL58" s="15"/>
      <c r="AXM58" s="15"/>
      <c r="AXN58" s="15"/>
      <c r="AXO58" s="15"/>
      <c r="AXP58" s="15"/>
      <c r="AXQ58" s="15"/>
      <c r="AXR58" s="15"/>
      <c r="AXS58" s="15"/>
      <c r="AXT58" s="15"/>
      <c r="AXU58" s="15"/>
      <c r="AXV58" s="15"/>
      <c r="AXW58" s="15"/>
      <c r="AXX58" s="15"/>
      <c r="AXY58" s="15"/>
      <c r="AXZ58" s="15"/>
      <c r="AYA58" s="15"/>
      <c r="AYB58" s="15"/>
      <c r="AYC58" s="15"/>
      <c r="AYD58" s="15"/>
      <c r="AYE58" s="15"/>
      <c r="AYF58" s="15"/>
      <c r="AYG58" s="15"/>
      <c r="AYH58" s="15"/>
      <c r="AYI58" s="15"/>
      <c r="AYJ58" s="15"/>
      <c r="AYK58" s="15"/>
      <c r="AYL58" s="15"/>
      <c r="AYM58" s="15"/>
      <c r="AYN58" s="15"/>
      <c r="AYO58" s="15"/>
      <c r="AYP58" s="15"/>
      <c r="AYQ58" s="15"/>
      <c r="AYR58" s="15"/>
      <c r="AYS58" s="15"/>
      <c r="AYT58" s="15"/>
      <c r="AYU58" s="15"/>
      <c r="AYV58" s="15"/>
      <c r="AYW58" s="15"/>
      <c r="AYX58" s="15"/>
      <c r="AYY58" s="15"/>
      <c r="AYZ58" s="15"/>
      <c r="AZA58" s="15"/>
      <c r="AZB58" s="15"/>
      <c r="AZC58" s="15"/>
      <c r="AZD58" s="15"/>
      <c r="AZE58" s="15"/>
      <c r="AZF58" s="15"/>
      <c r="AZG58" s="15"/>
      <c r="AZH58" s="15"/>
      <c r="AZI58" s="15"/>
      <c r="AZJ58" s="15"/>
      <c r="AZK58" s="15"/>
      <c r="AZL58" s="15"/>
      <c r="AZM58" s="15"/>
      <c r="AZN58" s="15"/>
      <c r="AZO58" s="15"/>
      <c r="AZP58" s="15"/>
      <c r="AZQ58" s="15"/>
      <c r="AZR58" s="15"/>
      <c r="AZS58" s="15"/>
      <c r="AZT58" s="15"/>
      <c r="AZU58" s="15"/>
      <c r="AZV58" s="15"/>
      <c r="AZW58" s="15"/>
      <c r="AZX58" s="15"/>
      <c r="AZY58" s="15"/>
      <c r="AZZ58" s="15"/>
      <c r="BAA58" s="15"/>
      <c r="BAB58" s="15"/>
      <c r="BAC58" s="15"/>
      <c r="BAD58" s="15"/>
      <c r="BAE58" s="15"/>
      <c r="BAF58" s="15"/>
      <c r="BAG58" s="15"/>
      <c r="BAH58" s="15"/>
      <c r="BAI58" s="15"/>
      <c r="BAJ58" s="15"/>
      <c r="BAK58" s="15"/>
      <c r="BAL58" s="15"/>
      <c r="BAM58" s="15"/>
      <c r="BAN58" s="15"/>
      <c r="BAO58" s="15"/>
      <c r="BAP58" s="15"/>
      <c r="BAQ58" s="15"/>
      <c r="BAR58" s="15"/>
      <c r="BAS58" s="15"/>
      <c r="BAT58" s="15"/>
      <c r="BAU58" s="15"/>
      <c r="BAV58" s="15"/>
      <c r="BAW58" s="15"/>
      <c r="BAX58" s="15"/>
      <c r="BAY58" s="15"/>
      <c r="BAZ58" s="15"/>
      <c r="BBA58" s="15"/>
      <c r="BBB58" s="15"/>
      <c r="BBC58" s="15"/>
      <c r="BBD58" s="15"/>
      <c r="BBE58" s="15"/>
      <c r="BBF58" s="15"/>
      <c r="BBG58" s="15"/>
      <c r="BBH58" s="15"/>
      <c r="BBI58" s="15"/>
      <c r="BBJ58" s="15"/>
      <c r="BBK58" s="15"/>
      <c r="BBL58" s="15"/>
      <c r="BBM58" s="15"/>
      <c r="BBN58" s="15"/>
      <c r="BBO58" s="15"/>
      <c r="BBP58" s="15"/>
      <c r="BBQ58" s="15"/>
      <c r="BBR58" s="15"/>
      <c r="BBS58" s="15"/>
      <c r="BBT58" s="15"/>
      <c r="BBU58" s="15"/>
      <c r="BBV58" s="15"/>
      <c r="BBW58" s="15"/>
      <c r="BBX58" s="15"/>
      <c r="BBY58" s="15"/>
      <c r="BBZ58" s="15"/>
      <c r="BCA58" s="15"/>
      <c r="BCB58" s="15"/>
      <c r="BCC58" s="15"/>
      <c r="BCD58" s="15"/>
      <c r="BCE58" s="15"/>
      <c r="BCF58" s="15"/>
      <c r="BCG58" s="15"/>
      <c r="BCH58" s="15"/>
      <c r="BCI58" s="15"/>
      <c r="BCJ58" s="15"/>
      <c r="BCK58" s="15"/>
      <c r="BCL58" s="15"/>
      <c r="BCM58" s="15"/>
      <c r="BCN58" s="15"/>
      <c r="BCO58" s="15"/>
      <c r="BCP58" s="15"/>
      <c r="BCQ58" s="15"/>
      <c r="BCR58" s="15"/>
      <c r="BCS58" s="15"/>
      <c r="BCT58" s="15"/>
      <c r="BCU58" s="15"/>
      <c r="BCV58" s="15"/>
      <c r="BCW58" s="15"/>
      <c r="BCX58" s="15"/>
      <c r="BCY58" s="15"/>
      <c r="BCZ58" s="15"/>
      <c r="BDA58" s="15"/>
      <c r="BDB58" s="15"/>
      <c r="BDC58" s="15"/>
      <c r="BDD58" s="15"/>
      <c r="BDE58" s="15"/>
      <c r="BDF58" s="15"/>
      <c r="BDG58" s="15"/>
      <c r="BDH58" s="15"/>
      <c r="BDI58" s="15"/>
      <c r="BDJ58" s="15"/>
      <c r="BDK58" s="15"/>
      <c r="BDL58" s="15"/>
      <c r="BDM58" s="15"/>
      <c r="BDN58" s="15"/>
      <c r="BDO58" s="15"/>
      <c r="BDP58" s="15"/>
      <c r="BDQ58" s="15"/>
      <c r="BDR58" s="15"/>
      <c r="BDS58" s="15"/>
      <c r="BDT58" s="15"/>
      <c r="BDU58" s="15"/>
      <c r="BDV58" s="15"/>
      <c r="BDW58" s="15"/>
      <c r="BDX58" s="15"/>
      <c r="BDY58" s="15"/>
      <c r="BDZ58" s="15"/>
      <c r="BEA58" s="15"/>
      <c r="BEB58" s="15"/>
      <c r="BEC58" s="15"/>
      <c r="BED58" s="15"/>
      <c r="BEE58" s="15"/>
      <c r="BEF58" s="15"/>
      <c r="BEG58" s="15"/>
      <c r="BEH58" s="15"/>
      <c r="BEI58" s="15"/>
      <c r="BEJ58" s="15"/>
      <c r="BEK58" s="15"/>
      <c r="BEL58" s="15"/>
      <c r="BEM58" s="15"/>
      <c r="BEN58" s="15"/>
      <c r="BEO58" s="15"/>
      <c r="BEP58" s="15"/>
      <c r="BEQ58" s="15"/>
      <c r="BER58" s="15"/>
      <c r="BES58" s="15"/>
      <c r="BET58" s="15"/>
      <c r="BEU58" s="15"/>
      <c r="BEV58" s="15"/>
      <c r="BEW58" s="15"/>
      <c r="BEX58" s="15"/>
      <c r="BEY58" s="15"/>
      <c r="BEZ58" s="15"/>
      <c r="BFA58" s="15"/>
      <c r="BFB58" s="15"/>
      <c r="BFC58" s="15"/>
      <c r="BFD58" s="15"/>
      <c r="BFE58" s="15"/>
      <c r="BFF58" s="15"/>
      <c r="BFG58" s="15"/>
      <c r="BFH58" s="15"/>
      <c r="BFI58" s="15"/>
      <c r="BFJ58" s="15"/>
      <c r="BFK58" s="15"/>
      <c r="BFL58" s="15"/>
      <c r="BFM58" s="15"/>
      <c r="BFN58" s="15"/>
      <c r="BFO58" s="15"/>
      <c r="BFP58" s="15"/>
      <c r="BFQ58" s="15"/>
      <c r="BFR58" s="15"/>
      <c r="BFS58" s="15"/>
      <c r="BFT58" s="15"/>
      <c r="BFU58" s="15"/>
      <c r="BFV58" s="15"/>
      <c r="BFW58" s="15"/>
      <c r="BFX58" s="15"/>
      <c r="BFY58" s="15"/>
      <c r="BFZ58" s="15"/>
      <c r="BGA58" s="15"/>
      <c r="BGB58" s="15"/>
      <c r="BGC58" s="15"/>
      <c r="BGD58" s="15"/>
      <c r="BGE58" s="15"/>
      <c r="BGF58" s="15"/>
      <c r="BGG58" s="15"/>
      <c r="BGH58" s="15"/>
      <c r="BGI58" s="15"/>
      <c r="BGJ58" s="15"/>
      <c r="BGK58" s="15"/>
      <c r="BGL58" s="15"/>
      <c r="BGM58" s="15"/>
      <c r="BGN58" s="15"/>
      <c r="BGO58" s="15"/>
      <c r="BGP58" s="15"/>
      <c r="BGQ58" s="15"/>
      <c r="BGR58" s="15"/>
      <c r="BGS58" s="15"/>
      <c r="BGT58" s="15"/>
      <c r="BGU58" s="15"/>
      <c r="BGV58" s="15"/>
      <c r="BGW58" s="15"/>
      <c r="BGX58" s="15"/>
      <c r="BGY58" s="15"/>
      <c r="BGZ58" s="15"/>
      <c r="BHA58" s="15"/>
      <c r="BHB58" s="15"/>
      <c r="BHC58" s="15"/>
      <c r="BHD58" s="15"/>
      <c r="BHE58" s="15"/>
      <c r="BHF58" s="15"/>
      <c r="BHG58" s="15"/>
      <c r="BHH58" s="15"/>
      <c r="BHI58" s="15"/>
      <c r="BHJ58" s="15"/>
      <c r="BHK58" s="15"/>
      <c r="BHL58" s="15"/>
      <c r="BHM58" s="15"/>
      <c r="BHN58" s="15"/>
      <c r="BHO58" s="15"/>
      <c r="BHP58" s="15"/>
      <c r="BHQ58" s="15"/>
      <c r="BHR58" s="15"/>
      <c r="BHS58" s="15"/>
      <c r="BHT58" s="15"/>
      <c r="BHU58" s="15"/>
      <c r="BHV58" s="15"/>
      <c r="BHW58" s="15"/>
      <c r="BHX58" s="15"/>
      <c r="BHY58" s="15"/>
      <c r="BHZ58" s="15"/>
      <c r="BIA58" s="15"/>
      <c r="BIB58" s="15"/>
      <c r="BIC58" s="15"/>
      <c r="BID58" s="15"/>
      <c r="BIE58" s="15"/>
      <c r="BIF58" s="15"/>
      <c r="BIG58" s="15"/>
      <c r="BIH58" s="15"/>
      <c r="BII58" s="15"/>
      <c r="BIJ58" s="15"/>
      <c r="BIK58" s="15"/>
      <c r="BIL58" s="15"/>
      <c r="BIM58" s="15"/>
      <c r="BIN58" s="15"/>
      <c r="BIO58" s="15"/>
      <c r="BIP58" s="15"/>
      <c r="BIQ58" s="15"/>
      <c r="BIR58" s="15"/>
      <c r="BIS58" s="15"/>
      <c r="BIT58" s="15"/>
      <c r="BIU58" s="15"/>
      <c r="BIV58" s="15"/>
      <c r="BIW58" s="15"/>
      <c r="BIX58" s="15"/>
      <c r="BIY58" s="15"/>
      <c r="BIZ58" s="15"/>
      <c r="BJA58" s="15"/>
      <c r="BJB58" s="15"/>
      <c r="BJC58" s="15"/>
      <c r="BJD58" s="15"/>
      <c r="BJE58" s="15"/>
      <c r="BJF58" s="15"/>
      <c r="BJG58" s="15"/>
      <c r="BJH58" s="15"/>
      <c r="BJI58" s="15"/>
      <c r="BJJ58" s="15"/>
      <c r="BJK58" s="15"/>
      <c r="BJL58" s="15"/>
      <c r="BJM58" s="15"/>
      <c r="BJN58" s="15"/>
      <c r="BJO58" s="15"/>
      <c r="BJP58" s="15"/>
      <c r="BJQ58" s="15"/>
      <c r="BJR58" s="15"/>
      <c r="BJS58" s="15"/>
      <c r="BJT58" s="15"/>
      <c r="BJU58" s="15"/>
      <c r="BJV58" s="15"/>
      <c r="BJW58" s="15"/>
      <c r="BJX58" s="15"/>
      <c r="BJY58" s="15"/>
      <c r="BJZ58" s="15"/>
      <c r="BKA58" s="15"/>
      <c r="BKB58" s="15"/>
      <c r="BKC58" s="15"/>
      <c r="BKD58" s="15"/>
      <c r="BKE58" s="15"/>
      <c r="BKF58" s="15"/>
      <c r="BKG58" s="15"/>
      <c r="BKH58" s="15"/>
      <c r="BKI58" s="15"/>
      <c r="BKJ58" s="15"/>
      <c r="BKK58" s="15"/>
      <c r="BKL58" s="15"/>
      <c r="BKM58" s="15"/>
      <c r="BKN58" s="15"/>
      <c r="BKO58" s="15"/>
      <c r="BKP58" s="15"/>
      <c r="BKQ58" s="15"/>
      <c r="BKR58" s="15"/>
      <c r="BKS58" s="15"/>
      <c r="BKT58" s="15"/>
      <c r="BKU58" s="15"/>
      <c r="BKV58" s="15"/>
      <c r="BKW58" s="15"/>
      <c r="BKX58" s="15"/>
      <c r="BKY58" s="15"/>
      <c r="BKZ58" s="15"/>
      <c r="BLA58" s="15"/>
      <c r="BLB58" s="15"/>
      <c r="BLC58" s="15"/>
      <c r="BLD58" s="15"/>
      <c r="BLE58" s="15"/>
      <c r="BLF58" s="15"/>
      <c r="BLG58" s="15"/>
      <c r="BLH58" s="15"/>
      <c r="BLI58" s="15"/>
      <c r="BLJ58" s="15"/>
      <c r="BLK58" s="15"/>
      <c r="BLL58" s="15"/>
      <c r="BLM58" s="15"/>
      <c r="BLN58" s="15"/>
      <c r="BLO58" s="15"/>
      <c r="BLP58" s="15"/>
      <c r="BLQ58" s="15"/>
      <c r="BLR58" s="15"/>
      <c r="BLS58" s="15"/>
      <c r="BLT58" s="15"/>
      <c r="BLU58" s="15"/>
      <c r="BLV58" s="15"/>
      <c r="BLW58" s="15"/>
      <c r="BLX58" s="15"/>
      <c r="BLY58" s="15"/>
      <c r="BLZ58" s="15"/>
      <c r="BMA58" s="15"/>
      <c r="BMB58" s="15"/>
      <c r="BMC58" s="15"/>
      <c r="BMD58" s="15"/>
      <c r="BME58" s="15"/>
      <c r="BMF58" s="15"/>
      <c r="BMG58" s="15"/>
      <c r="BMH58" s="15"/>
      <c r="BMI58" s="15"/>
      <c r="BMJ58" s="15"/>
      <c r="BMK58" s="15"/>
      <c r="BML58" s="15"/>
      <c r="BMM58" s="15"/>
      <c r="BMN58" s="15"/>
      <c r="BMO58" s="15"/>
      <c r="BMP58" s="15"/>
      <c r="BMQ58" s="15"/>
      <c r="BMR58" s="15"/>
      <c r="BMS58" s="15"/>
      <c r="BMT58" s="15"/>
      <c r="BMU58" s="15"/>
      <c r="BMV58" s="15"/>
      <c r="BMW58" s="15"/>
      <c r="BMX58" s="15"/>
      <c r="BMY58" s="15"/>
      <c r="BMZ58" s="15"/>
      <c r="BNA58" s="15"/>
      <c r="BNB58" s="15"/>
      <c r="BNC58" s="15"/>
      <c r="BND58" s="15"/>
      <c r="BNE58" s="15"/>
      <c r="BNF58" s="15"/>
      <c r="BNG58" s="15"/>
      <c r="BNH58" s="15"/>
      <c r="BNI58" s="15"/>
      <c r="BNJ58" s="15"/>
      <c r="BNK58" s="15"/>
      <c r="BNL58" s="15"/>
      <c r="BNM58" s="15"/>
      <c r="BNN58" s="15"/>
      <c r="BNO58" s="15"/>
      <c r="BNP58" s="15"/>
      <c r="BNQ58" s="15"/>
      <c r="BNR58" s="15"/>
      <c r="BNS58" s="15"/>
      <c r="BNT58" s="15"/>
      <c r="BNU58" s="15"/>
      <c r="BNV58" s="15"/>
      <c r="BNW58" s="15"/>
      <c r="BNX58" s="15"/>
      <c r="BNY58" s="15"/>
      <c r="BNZ58" s="15"/>
      <c r="BOA58" s="15"/>
      <c r="BOB58" s="15"/>
      <c r="BOC58" s="15"/>
      <c r="BOD58" s="15"/>
      <c r="BOE58" s="15"/>
      <c r="BOF58" s="15"/>
      <c r="BOG58" s="15"/>
      <c r="BOH58" s="15"/>
      <c r="BOI58" s="15"/>
      <c r="BOJ58" s="15"/>
      <c r="BOK58" s="15"/>
      <c r="BOL58" s="15"/>
      <c r="BOM58" s="15"/>
      <c r="BON58" s="15"/>
      <c r="BOO58" s="15"/>
      <c r="BOP58" s="15"/>
      <c r="BOQ58" s="15"/>
      <c r="BOR58" s="15"/>
      <c r="BOS58" s="15"/>
      <c r="BOT58" s="15"/>
      <c r="BOU58" s="15"/>
      <c r="BOV58" s="15"/>
      <c r="BOW58" s="15"/>
      <c r="BOX58" s="15"/>
      <c r="BOY58" s="15"/>
      <c r="BOZ58" s="15"/>
      <c r="BPA58" s="15"/>
      <c r="BPB58" s="15"/>
      <c r="BPC58" s="15"/>
      <c r="BPD58" s="15"/>
      <c r="BPE58" s="15"/>
      <c r="BPF58" s="15"/>
      <c r="BPG58" s="15"/>
      <c r="BPH58" s="15"/>
      <c r="BPI58" s="15"/>
      <c r="BPJ58" s="15"/>
      <c r="BPK58" s="15"/>
      <c r="BPL58" s="15"/>
      <c r="BPM58" s="15"/>
      <c r="BPN58" s="15"/>
      <c r="BPO58" s="15"/>
      <c r="BPP58" s="15"/>
      <c r="BPQ58" s="15"/>
      <c r="BPR58" s="15"/>
      <c r="BPS58" s="15"/>
      <c r="BPT58" s="15"/>
      <c r="BPU58" s="15"/>
      <c r="BPV58" s="15"/>
      <c r="BPW58" s="15"/>
      <c r="BPX58" s="15"/>
      <c r="BPY58" s="15"/>
      <c r="BPZ58" s="15"/>
      <c r="BQA58" s="15"/>
      <c r="BQB58" s="15"/>
      <c r="BQC58" s="15"/>
      <c r="BQD58" s="15"/>
      <c r="BQE58" s="15"/>
      <c r="BQF58" s="15"/>
      <c r="BQG58" s="15"/>
      <c r="BQH58" s="15"/>
      <c r="BQI58" s="15"/>
      <c r="BQJ58" s="15"/>
      <c r="BQK58" s="15"/>
      <c r="BQL58" s="15"/>
      <c r="BQM58" s="15"/>
      <c r="BQN58" s="15"/>
      <c r="BQO58" s="15"/>
      <c r="BQP58" s="15"/>
      <c r="BQQ58" s="15"/>
      <c r="BQR58" s="15"/>
      <c r="BQS58" s="15"/>
      <c r="BQT58" s="15"/>
      <c r="BQU58" s="15"/>
      <c r="BQV58" s="15"/>
      <c r="BQW58" s="15"/>
      <c r="BQX58" s="15"/>
      <c r="BQY58" s="15"/>
      <c r="BQZ58" s="15"/>
      <c r="BRA58" s="15"/>
      <c r="BRB58" s="15"/>
      <c r="BRC58" s="15"/>
      <c r="BRD58" s="15"/>
      <c r="BRE58" s="15"/>
      <c r="BRF58" s="15"/>
      <c r="BRG58" s="15"/>
      <c r="BRH58" s="15"/>
      <c r="BRI58" s="15"/>
      <c r="BRJ58" s="15"/>
      <c r="BRK58" s="15"/>
      <c r="BRL58" s="15"/>
      <c r="BRM58" s="15"/>
      <c r="BRN58" s="15"/>
      <c r="BRO58" s="15"/>
      <c r="BRP58" s="15"/>
      <c r="BRQ58" s="15"/>
      <c r="BRR58" s="15"/>
      <c r="BRS58" s="15"/>
      <c r="BRT58" s="15"/>
      <c r="BRU58" s="15"/>
      <c r="BRV58" s="15"/>
      <c r="BRW58" s="15"/>
      <c r="BRX58" s="15"/>
      <c r="BRY58" s="15"/>
      <c r="BRZ58" s="15"/>
      <c r="BSA58" s="15"/>
      <c r="BSB58" s="15"/>
      <c r="BSC58" s="15"/>
      <c r="BSD58" s="15"/>
      <c r="BSE58" s="15"/>
      <c r="BSF58" s="15"/>
      <c r="BSG58" s="15"/>
      <c r="BSH58" s="15"/>
      <c r="BSI58" s="15"/>
      <c r="BSJ58" s="15"/>
      <c r="BSK58" s="15"/>
      <c r="BSL58" s="15"/>
      <c r="BSM58" s="15"/>
      <c r="BSN58" s="15"/>
      <c r="BSO58" s="15"/>
      <c r="BSP58" s="15"/>
      <c r="BSQ58" s="15"/>
      <c r="BSR58" s="15"/>
      <c r="BSS58" s="15"/>
      <c r="BST58" s="15"/>
      <c r="BSU58" s="15"/>
      <c r="BSV58" s="15"/>
      <c r="BSW58" s="15"/>
      <c r="BSX58" s="15"/>
      <c r="BSY58" s="15"/>
      <c r="BSZ58" s="15"/>
      <c r="BTA58" s="15"/>
      <c r="BTB58" s="15"/>
      <c r="BTC58" s="15"/>
      <c r="BTD58" s="15"/>
      <c r="BTE58" s="15"/>
      <c r="BTF58" s="15"/>
      <c r="BTG58" s="15"/>
      <c r="BTH58" s="15"/>
      <c r="BTI58" s="15"/>
      <c r="BTJ58" s="15"/>
      <c r="BTK58" s="15"/>
      <c r="BTL58" s="15"/>
      <c r="BTM58" s="15"/>
      <c r="BTN58" s="15"/>
      <c r="BTO58" s="15"/>
      <c r="BTP58" s="15"/>
      <c r="BTQ58" s="15"/>
      <c r="BTR58" s="15"/>
      <c r="BTS58" s="15"/>
      <c r="BTT58" s="15"/>
      <c r="BTU58" s="15"/>
      <c r="BTV58" s="15"/>
      <c r="BTW58" s="15"/>
      <c r="BTX58" s="15"/>
      <c r="BTY58" s="15"/>
      <c r="BTZ58" s="15"/>
      <c r="BUA58" s="15"/>
      <c r="BUB58" s="15"/>
      <c r="BUC58" s="15"/>
      <c r="BUD58" s="15"/>
      <c r="BUE58" s="15"/>
      <c r="BUF58" s="15"/>
      <c r="BUG58" s="15"/>
      <c r="BUH58" s="15"/>
      <c r="BUI58" s="15"/>
      <c r="BUJ58" s="15"/>
      <c r="BUK58" s="15"/>
      <c r="BUL58" s="15"/>
      <c r="BUM58" s="15"/>
      <c r="BUN58" s="15"/>
      <c r="BUO58" s="15"/>
      <c r="BUP58" s="15"/>
      <c r="BUQ58" s="15"/>
      <c r="BUR58" s="15"/>
      <c r="BUS58" s="15"/>
      <c r="BUT58" s="15"/>
      <c r="BUU58" s="15"/>
      <c r="BUV58" s="15"/>
      <c r="BUW58" s="15"/>
      <c r="BUX58" s="15"/>
      <c r="BUY58" s="15"/>
      <c r="BUZ58" s="15"/>
      <c r="BVA58" s="15"/>
      <c r="BVB58" s="15"/>
      <c r="BVC58" s="15"/>
      <c r="BVD58" s="15"/>
      <c r="BVE58" s="15"/>
      <c r="BVF58" s="15"/>
      <c r="BVG58" s="15"/>
      <c r="BVH58" s="15"/>
      <c r="BVI58" s="15"/>
      <c r="BVJ58" s="15"/>
      <c r="BVK58" s="15"/>
      <c r="BVL58" s="15"/>
      <c r="BVM58" s="15"/>
      <c r="BVN58" s="15"/>
      <c r="BVO58" s="15"/>
      <c r="BVP58" s="15"/>
      <c r="BVQ58" s="15"/>
      <c r="BVR58" s="15"/>
      <c r="BVS58" s="15"/>
      <c r="BVT58" s="15"/>
      <c r="BVU58" s="15"/>
      <c r="BVV58" s="15"/>
      <c r="BVW58" s="15"/>
      <c r="BVX58" s="15"/>
      <c r="BVY58" s="15"/>
      <c r="BVZ58" s="15"/>
      <c r="BWA58" s="15"/>
      <c r="BWB58" s="15"/>
      <c r="BWC58" s="15"/>
      <c r="BWD58" s="15"/>
      <c r="BWE58" s="15"/>
      <c r="BWF58" s="15"/>
      <c r="BWG58" s="15"/>
      <c r="BWH58" s="15"/>
      <c r="BWI58" s="15"/>
      <c r="BWJ58" s="15"/>
      <c r="BWK58" s="15"/>
      <c r="BWL58" s="15"/>
      <c r="BWM58" s="15"/>
      <c r="BWN58" s="15"/>
      <c r="BWO58" s="15"/>
      <c r="BWP58" s="15"/>
      <c r="BWQ58" s="15"/>
      <c r="BWR58" s="15"/>
      <c r="BWS58" s="15"/>
      <c r="BWT58" s="15"/>
      <c r="BWU58" s="15"/>
      <c r="BWV58" s="15"/>
      <c r="BWW58" s="15"/>
      <c r="BWX58" s="15"/>
      <c r="BWY58" s="15"/>
      <c r="BWZ58" s="15"/>
      <c r="BXA58" s="15"/>
      <c r="BXB58" s="15"/>
      <c r="BXC58" s="15"/>
      <c r="BXD58" s="15"/>
      <c r="BXE58" s="15"/>
      <c r="BXF58" s="15"/>
      <c r="BXG58" s="15"/>
      <c r="BXH58" s="15"/>
      <c r="BXI58" s="15"/>
      <c r="BXJ58" s="15"/>
      <c r="BXK58" s="15"/>
      <c r="BXL58" s="15"/>
      <c r="BXM58" s="15"/>
      <c r="BXN58" s="15"/>
      <c r="BXO58" s="15"/>
      <c r="BXP58" s="15"/>
      <c r="BXQ58" s="15"/>
      <c r="BXR58" s="15"/>
      <c r="BXS58" s="15"/>
      <c r="BXT58" s="15"/>
      <c r="BXU58" s="15"/>
      <c r="BXV58" s="15"/>
      <c r="BXW58" s="15"/>
      <c r="BXX58" s="15"/>
      <c r="BXY58" s="15"/>
      <c r="BXZ58" s="15"/>
      <c r="BYA58" s="15"/>
      <c r="BYB58" s="15"/>
      <c r="BYC58" s="15"/>
      <c r="BYD58" s="15"/>
      <c r="BYE58" s="15"/>
      <c r="BYF58" s="15"/>
      <c r="BYG58" s="15"/>
      <c r="BYH58" s="15"/>
      <c r="BYI58" s="15"/>
      <c r="BYJ58" s="15"/>
      <c r="BYK58" s="15"/>
      <c r="BYL58" s="15"/>
      <c r="BYM58" s="15"/>
      <c r="BYN58" s="15"/>
      <c r="BYO58" s="15"/>
      <c r="BYP58" s="15"/>
      <c r="BYQ58" s="15"/>
      <c r="BYR58" s="15"/>
      <c r="BYS58" s="15"/>
      <c r="BYT58" s="15"/>
      <c r="BYU58" s="15"/>
      <c r="BYV58" s="15"/>
      <c r="BYW58" s="15"/>
      <c r="BYX58" s="15"/>
      <c r="BYY58" s="15"/>
      <c r="BYZ58" s="15"/>
      <c r="BZA58" s="15"/>
      <c r="BZB58" s="15"/>
      <c r="BZC58" s="15"/>
      <c r="BZD58" s="15"/>
      <c r="BZE58" s="15"/>
      <c r="BZF58" s="15"/>
      <c r="BZG58" s="15"/>
      <c r="BZH58" s="15"/>
      <c r="BZI58" s="15"/>
      <c r="BZJ58" s="15"/>
      <c r="BZK58" s="15"/>
      <c r="BZL58" s="15"/>
      <c r="BZM58" s="15"/>
      <c r="BZN58" s="15"/>
      <c r="BZO58" s="15"/>
      <c r="BZP58" s="15"/>
      <c r="BZQ58" s="15"/>
      <c r="BZR58" s="15"/>
      <c r="BZS58" s="15"/>
      <c r="BZT58" s="15"/>
      <c r="BZU58" s="15"/>
      <c r="BZV58" s="15"/>
      <c r="BZW58" s="15"/>
      <c r="BZX58" s="15"/>
      <c r="BZY58" s="15"/>
      <c r="BZZ58" s="15"/>
      <c r="CAA58" s="15"/>
      <c r="CAB58" s="15"/>
      <c r="CAC58" s="15"/>
      <c r="CAD58" s="15"/>
      <c r="CAE58" s="15"/>
      <c r="CAF58" s="15"/>
      <c r="CAG58" s="15"/>
      <c r="CAH58" s="15"/>
      <c r="CAI58" s="15"/>
      <c r="CAJ58" s="15"/>
      <c r="CAK58" s="15"/>
      <c r="CAL58" s="15"/>
      <c r="CAM58" s="15"/>
      <c r="CAN58" s="15"/>
      <c r="CAO58" s="15"/>
      <c r="CAP58" s="15"/>
      <c r="CAQ58" s="15"/>
      <c r="CAR58" s="15"/>
      <c r="CAS58" s="15"/>
      <c r="CAT58" s="15"/>
      <c r="CAU58" s="15"/>
      <c r="CAV58" s="15"/>
      <c r="CAW58" s="15"/>
      <c r="CAX58" s="15"/>
      <c r="CAY58" s="15"/>
      <c r="CAZ58" s="15"/>
      <c r="CBA58" s="15"/>
      <c r="CBB58" s="15"/>
      <c r="CBC58" s="15"/>
      <c r="CBD58" s="15"/>
      <c r="CBE58" s="15"/>
      <c r="CBF58" s="15"/>
      <c r="CBG58" s="15"/>
      <c r="CBH58" s="15"/>
      <c r="CBI58" s="15"/>
      <c r="CBJ58" s="15"/>
      <c r="CBK58" s="15"/>
      <c r="CBL58" s="15"/>
      <c r="CBM58" s="15"/>
      <c r="CBN58" s="15"/>
      <c r="CBO58" s="15"/>
      <c r="CBP58" s="15"/>
      <c r="CBQ58" s="15"/>
      <c r="CBR58" s="15"/>
      <c r="CBS58" s="15"/>
      <c r="CBT58" s="15"/>
      <c r="CBU58" s="15"/>
      <c r="CBV58" s="15"/>
      <c r="CBW58" s="15"/>
      <c r="CBX58" s="15"/>
      <c r="CBY58" s="15"/>
      <c r="CBZ58" s="15"/>
      <c r="CCA58" s="15"/>
      <c r="CCB58" s="15"/>
      <c r="CCC58" s="15"/>
      <c r="CCD58" s="15"/>
      <c r="CCE58" s="15"/>
      <c r="CCF58" s="15"/>
      <c r="CCG58" s="15"/>
      <c r="CCH58" s="15"/>
      <c r="CCI58" s="15"/>
      <c r="CCJ58" s="15"/>
      <c r="CCK58" s="15"/>
      <c r="CCL58" s="15"/>
      <c r="CCM58" s="15"/>
      <c r="CCN58" s="15"/>
      <c r="CCO58" s="15"/>
      <c r="CCP58" s="15"/>
      <c r="CCQ58" s="15"/>
      <c r="CCR58" s="15"/>
      <c r="CCS58" s="15"/>
      <c r="CCT58" s="15"/>
      <c r="CCU58" s="15"/>
      <c r="CCV58" s="15"/>
      <c r="CCW58" s="15"/>
      <c r="CCX58" s="15"/>
      <c r="CCY58" s="15"/>
      <c r="CCZ58" s="15"/>
      <c r="CDA58" s="15"/>
      <c r="CDB58" s="15"/>
      <c r="CDC58" s="15"/>
      <c r="CDD58" s="15"/>
      <c r="CDE58" s="15"/>
      <c r="CDF58" s="15"/>
      <c r="CDG58" s="15"/>
      <c r="CDH58" s="15"/>
      <c r="CDI58" s="15"/>
      <c r="CDJ58" s="15"/>
      <c r="CDK58" s="15"/>
      <c r="CDL58" s="15"/>
      <c r="CDM58" s="15"/>
      <c r="CDN58" s="15"/>
      <c r="CDO58" s="15"/>
      <c r="CDP58" s="15"/>
      <c r="CDQ58" s="15"/>
      <c r="CDR58" s="15"/>
      <c r="CDS58" s="15"/>
      <c r="CDT58" s="15"/>
      <c r="CDU58" s="15"/>
      <c r="CDV58" s="15"/>
      <c r="CDW58" s="15"/>
      <c r="CDX58" s="15"/>
      <c r="CDY58" s="15"/>
      <c r="CDZ58" s="15"/>
      <c r="CEA58" s="15"/>
      <c r="CEB58" s="15"/>
      <c r="CEC58" s="15"/>
      <c r="CED58" s="15"/>
      <c r="CEE58" s="15"/>
      <c r="CEF58" s="15"/>
      <c r="CEG58" s="15"/>
      <c r="CEH58" s="15"/>
      <c r="CEI58" s="15"/>
      <c r="CEJ58" s="15"/>
      <c r="CEK58" s="15"/>
      <c r="CEL58" s="15"/>
      <c r="CEM58" s="15"/>
      <c r="CEN58" s="15"/>
      <c r="CEO58" s="15"/>
      <c r="CEP58" s="15"/>
      <c r="CEQ58" s="15"/>
      <c r="CER58" s="15"/>
      <c r="CES58" s="15"/>
      <c r="CET58" s="15"/>
      <c r="CEU58" s="15"/>
      <c r="CEV58" s="15"/>
      <c r="CEW58" s="15"/>
      <c r="CEX58" s="15"/>
      <c r="CEY58" s="15"/>
      <c r="CEZ58" s="15"/>
      <c r="CFA58" s="15"/>
      <c r="CFB58" s="15"/>
      <c r="CFC58" s="15"/>
      <c r="CFD58" s="15"/>
      <c r="CFE58" s="15"/>
      <c r="CFF58" s="15"/>
      <c r="CFG58" s="15"/>
      <c r="CFH58" s="15"/>
      <c r="CFI58" s="15"/>
      <c r="CFJ58" s="15"/>
      <c r="CFK58" s="15"/>
      <c r="CFL58" s="15"/>
      <c r="CFM58" s="15"/>
      <c r="CFN58" s="15"/>
      <c r="CFO58" s="15"/>
      <c r="CFP58" s="15"/>
      <c r="CFQ58" s="15"/>
      <c r="CFR58" s="15"/>
      <c r="CFS58" s="15"/>
      <c r="CFT58" s="15"/>
      <c r="CFU58" s="15"/>
      <c r="CFV58" s="15"/>
      <c r="CFW58" s="15"/>
      <c r="CFX58" s="15"/>
      <c r="CFY58" s="15"/>
      <c r="CFZ58" s="15"/>
      <c r="CGA58" s="15"/>
      <c r="CGB58" s="15"/>
      <c r="CGC58" s="15"/>
      <c r="CGD58" s="15"/>
      <c r="CGE58" s="15"/>
      <c r="CGF58" s="15"/>
      <c r="CGG58" s="15"/>
      <c r="CGH58" s="15"/>
      <c r="CGI58" s="15"/>
      <c r="CGJ58" s="15"/>
      <c r="CGK58" s="15"/>
      <c r="CGL58" s="15"/>
      <c r="CGM58" s="15"/>
      <c r="CGN58" s="15"/>
      <c r="CGO58" s="15"/>
      <c r="CGP58" s="15"/>
      <c r="CGQ58" s="15"/>
      <c r="CGR58" s="15"/>
      <c r="CGS58" s="15"/>
      <c r="CGT58" s="15"/>
      <c r="CGU58" s="15"/>
      <c r="CGV58" s="15"/>
      <c r="CGW58" s="15"/>
      <c r="CGX58" s="15"/>
      <c r="CGY58" s="15"/>
      <c r="CGZ58" s="15"/>
      <c r="CHA58" s="15"/>
      <c r="CHB58" s="15"/>
      <c r="CHC58" s="15"/>
      <c r="CHD58" s="15"/>
      <c r="CHE58" s="15"/>
      <c r="CHF58" s="15"/>
      <c r="CHG58" s="15"/>
      <c r="CHH58" s="15"/>
      <c r="CHI58" s="15"/>
      <c r="CHJ58" s="15"/>
      <c r="CHK58" s="15"/>
      <c r="CHL58" s="15"/>
      <c r="CHM58" s="15"/>
      <c r="CHN58" s="15"/>
      <c r="CHO58" s="15"/>
      <c r="CHP58" s="15"/>
      <c r="CHQ58" s="15"/>
      <c r="CHR58" s="15"/>
      <c r="CHS58" s="15"/>
      <c r="CHT58" s="15"/>
      <c r="CHU58" s="15"/>
      <c r="CHV58" s="15"/>
      <c r="CHW58" s="15"/>
      <c r="CHX58" s="15"/>
      <c r="CHY58" s="15"/>
      <c r="CHZ58" s="15"/>
      <c r="CIA58" s="15"/>
      <c r="CIB58" s="15"/>
      <c r="CIC58" s="15"/>
      <c r="CID58" s="15"/>
      <c r="CIE58" s="15"/>
      <c r="CIF58" s="15"/>
      <c r="CIG58" s="15"/>
      <c r="CIH58" s="15"/>
      <c r="CII58" s="15"/>
      <c r="CIJ58" s="15"/>
      <c r="CIK58" s="15"/>
      <c r="CIL58" s="15"/>
      <c r="CIM58" s="15"/>
      <c r="CIN58" s="15"/>
      <c r="CIO58" s="15"/>
      <c r="CIP58" s="15"/>
      <c r="CIQ58" s="15"/>
      <c r="CIR58" s="15"/>
      <c r="CIS58" s="15"/>
      <c r="CIT58" s="15"/>
      <c r="CIU58" s="15"/>
      <c r="CIV58" s="15"/>
      <c r="CIW58" s="15"/>
      <c r="CIX58" s="15"/>
      <c r="CIY58" s="15"/>
      <c r="CIZ58" s="15"/>
      <c r="CJA58" s="15"/>
      <c r="CJB58" s="15"/>
      <c r="CJC58" s="15"/>
      <c r="CJD58" s="15"/>
      <c r="CJE58" s="15"/>
      <c r="CJF58" s="15"/>
      <c r="CJG58" s="15"/>
      <c r="CJH58" s="15"/>
      <c r="CJI58" s="15"/>
      <c r="CJJ58" s="15"/>
      <c r="CJK58" s="15"/>
      <c r="CJL58" s="15"/>
      <c r="CJM58" s="15"/>
      <c r="CJN58" s="15"/>
      <c r="CJO58" s="15"/>
      <c r="CJP58" s="15"/>
      <c r="CJQ58" s="15"/>
      <c r="CJR58" s="15"/>
      <c r="CJS58" s="15"/>
      <c r="CJT58" s="15"/>
      <c r="CJU58" s="15"/>
      <c r="CJV58" s="15"/>
      <c r="CJW58" s="15"/>
      <c r="CJX58" s="15"/>
      <c r="CJY58" s="15"/>
      <c r="CJZ58" s="15"/>
      <c r="CKA58" s="15"/>
      <c r="CKB58" s="15"/>
      <c r="CKC58" s="15"/>
      <c r="CKD58" s="15"/>
      <c r="CKE58" s="15"/>
      <c r="CKF58" s="15"/>
      <c r="CKG58" s="15"/>
      <c r="CKH58" s="15"/>
      <c r="CKI58" s="15"/>
      <c r="CKJ58" s="15"/>
      <c r="CKK58" s="15"/>
      <c r="CKL58" s="15"/>
      <c r="CKM58" s="15"/>
      <c r="CKN58" s="15"/>
      <c r="CKO58" s="15"/>
      <c r="CKP58" s="15"/>
      <c r="CKQ58" s="15"/>
      <c r="CKR58" s="15"/>
      <c r="CKS58" s="15"/>
      <c r="CKT58" s="15"/>
      <c r="CKU58" s="15"/>
      <c r="CKV58" s="15"/>
      <c r="CKW58" s="15"/>
      <c r="CKX58" s="15"/>
      <c r="CKY58" s="15"/>
      <c r="CKZ58" s="15"/>
      <c r="CLA58" s="15"/>
      <c r="CLB58" s="15"/>
      <c r="CLC58" s="15"/>
      <c r="CLD58" s="15"/>
      <c r="CLE58" s="15"/>
      <c r="CLF58" s="15"/>
      <c r="CLG58" s="15"/>
      <c r="CLH58" s="15"/>
      <c r="CLI58" s="15"/>
      <c r="CLJ58" s="15"/>
      <c r="CLK58" s="15"/>
      <c r="CLL58" s="15"/>
      <c r="CLM58" s="15"/>
      <c r="CLN58" s="15"/>
      <c r="CLO58" s="15"/>
      <c r="CLP58" s="15"/>
      <c r="CLQ58" s="15"/>
      <c r="CLR58" s="15"/>
      <c r="CLS58" s="15"/>
      <c r="CLT58" s="15"/>
      <c r="CLU58" s="15"/>
      <c r="CLV58" s="15"/>
      <c r="CLW58" s="15"/>
      <c r="CLX58" s="15"/>
      <c r="CLY58" s="15"/>
      <c r="CLZ58" s="15"/>
      <c r="CMA58" s="15"/>
      <c r="CMB58" s="15"/>
      <c r="CMC58" s="15"/>
      <c r="CMD58" s="15"/>
      <c r="CME58" s="15"/>
      <c r="CMF58" s="15"/>
      <c r="CMG58" s="15"/>
      <c r="CMH58" s="15"/>
      <c r="CMI58" s="15"/>
      <c r="CMJ58" s="15"/>
      <c r="CMK58" s="15"/>
      <c r="CML58" s="15"/>
      <c r="CMM58" s="15"/>
      <c r="CMN58" s="15"/>
      <c r="CMO58" s="15"/>
      <c r="CMP58" s="15"/>
      <c r="CMQ58" s="15"/>
      <c r="CMR58" s="15"/>
      <c r="CMS58" s="15"/>
      <c r="CMT58" s="15"/>
      <c r="CMU58" s="15"/>
      <c r="CMV58" s="15"/>
      <c r="CMW58" s="15"/>
      <c r="CMX58" s="15"/>
      <c r="CMY58" s="15"/>
      <c r="CMZ58" s="15"/>
      <c r="CNA58" s="15"/>
      <c r="CNB58" s="15"/>
      <c r="CNC58" s="15"/>
      <c r="CND58" s="15"/>
      <c r="CNE58" s="15"/>
      <c r="CNF58" s="15"/>
      <c r="CNG58" s="15"/>
      <c r="CNH58" s="15"/>
      <c r="CNI58" s="15"/>
      <c r="CNJ58" s="15"/>
      <c r="CNK58" s="15"/>
      <c r="CNL58" s="15"/>
      <c r="CNM58" s="15"/>
      <c r="CNN58" s="15"/>
      <c r="CNO58" s="15"/>
      <c r="CNP58" s="15"/>
      <c r="CNQ58" s="15"/>
      <c r="CNR58" s="15"/>
      <c r="CNS58" s="15"/>
      <c r="CNT58" s="15"/>
      <c r="CNU58" s="15"/>
      <c r="CNV58" s="15"/>
      <c r="CNW58" s="15"/>
      <c r="CNX58" s="15"/>
      <c r="CNY58" s="15"/>
      <c r="CNZ58" s="15"/>
      <c r="COA58" s="15"/>
      <c r="COB58" s="15"/>
      <c r="COC58" s="15"/>
      <c r="COD58" s="15"/>
      <c r="COE58" s="15"/>
      <c r="COF58" s="15"/>
      <c r="COG58" s="15"/>
      <c r="COH58" s="15"/>
      <c r="COI58" s="15"/>
      <c r="COJ58" s="15"/>
      <c r="COK58" s="15"/>
      <c r="COL58" s="15"/>
      <c r="COM58" s="15"/>
      <c r="CON58" s="15"/>
      <c r="COO58" s="15"/>
      <c r="COP58" s="15"/>
      <c r="COQ58" s="15"/>
      <c r="COR58" s="15"/>
      <c r="COS58" s="15"/>
      <c r="COT58" s="15"/>
      <c r="COU58" s="15"/>
      <c r="COV58" s="15"/>
      <c r="COW58" s="15"/>
      <c r="COX58" s="15"/>
      <c r="COY58" s="15"/>
      <c r="COZ58" s="15"/>
      <c r="CPA58" s="15"/>
      <c r="CPB58" s="15"/>
      <c r="CPC58" s="15"/>
      <c r="CPD58" s="15"/>
      <c r="CPE58" s="15"/>
      <c r="CPF58" s="15"/>
      <c r="CPG58" s="15"/>
      <c r="CPH58" s="15"/>
      <c r="CPI58" s="15"/>
      <c r="CPJ58" s="15"/>
      <c r="CPK58" s="15"/>
      <c r="CPL58" s="15"/>
      <c r="CPM58" s="15"/>
      <c r="CPN58" s="15"/>
      <c r="CPO58" s="15"/>
      <c r="CPP58" s="15"/>
      <c r="CPQ58" s="15"/>
      <c r="CPR58" s="15"/>
      <c r="CPS58" s="15"/>
      <c r="CPT58" s="15"/>
      <c r="CPU58" s="15"/>
      <c r="CPV58" s="15"/>
      <c r="CPW58" s="15"/>
      <c r="CPX58" s="15"/>
      <c r="CPY58" s="15"/>
      <c r="CPZ58" s="15"/>
      <c r="CQA58" s="15"/>
      <c r="CQB58" s="15"/>
      <c r="CQC58" s="15"/>
      <c r="CQD58" s="15"/>
      <c r="CQE58" s="15"/>
      <c r="CQF58" s="15"/>
      <c r="CQG58" s="15"/>
      <c r="CQH58" s="15"/>
      <c r="CQI58" s="15"/>
      <c r="CQJ58" s="15"/>
      <c r="CQK58" s="15"/>
      <c r="CQL58" s="15"/>
      <c r="CQM58" s="15"/>
      <c r="CQN58" s="15"/>
      <c r="CQO58" s="15"/>
      <c r="CQP58" s="15"/>
      <c r="CQQ58" s="15"/>
      <c r="CQR58" s="15"/>
      <c r="CQS58" s="15"/>
      <c r="CQT58" s="15"/>
      <c r="CQU58" s="15"/>
      <c r="CQV58" s="15"/>
      <c r="CQW58" s="15"/>
      <c r="CQX58" s="15"/>
      <c r="CQY58" s="15"/>
      <c r="CQZ58" s="15"/>
      <c r="CRA58" s="15"/>
      <c r="CRB58" s="15"/>
      <c r="CRC58" s="15"/>
      <c r="CRD58" s="15"/>
      <c r="CRE58" s="15"/>
      <c r="CRF58" s="15"/>
      <c r="CRG58" s="15"/>
      <c r="CRH58" s="15"/>
      <c r="CRI58" s="15"/>
      <c r="CRJ58" s="15"/>
      <c r="CRK58" s="15"/>
      <c r="CRL58" s="15"/>
      <c r="CRM58" s="15"/>
      <c r="CRN58" s="15"/>
      <c r="CRO58" s="15"/>
      <c r="CRP58" s="15"/>
      <c r="CRQ58" s="15"/>
      <c r="CRR58" s="15"/>
      <c r="CRS58" s="15"/>
      <c r="CRT58" s="15"/>
      <c r="CRU58" s="15"/>
      <c r="CRV58" s="15"/>
      <c r="CRW58" s="15"/>
      <c r="CRX58" s="15"/>
      <c r="CRY58" s="15"/>
      <c r="CRZ58" s="15"/>
      <c r="CSA58" s="15"/>
      <c r="CSB58" s="15"/>
      <c r="CSC58" s="15"/>
      <c r="CSD58" s="15"/>
      <c r="CSE58" s="15"/>
      <c r="CSF58" s="15"/>
      <c r="CSG58" s="15"/>
      <c r="CSH58" s="15"/>
      <c r="CSI58" s="15"/>
      <c r="CSJ58" s="15"/>
      <c r="CSK58" s="15"/>
      <c r="CSL58" s="15"/>
      <c r="CSM58" s="15"/>
      <c r="CSN58" s="15"/>
      <c r="CSO58" s="15"/>
      <c r="CSP58" s="15"/>
      <c r="CSQ58" s="15"/>
      <c r="CSR58" s="15"/>
      <c r="CSS58" s="15"/>
      <c r="CST58" s="15"/>
      <c r="CSU58" s="15"/>
      <c r="CSV58" s="15"/>
      <c r="CSW58" s="15"/>
      <c r="CSX58" s="15"/>
      <c r="CSY58" s="15"/>
      <c r="CSZ58" s="15"/>
      <c r="CTA58" s="15"/>
      <c r="CTB58" s="15"/>
      <c r="CTC58" s="15"/>
      <c r="CTD58" s="15"/>
      <c r="CTE58" s="15"/>
      <c r="CTF58" s="15"/>
      <c r="CTG58" s="15"/>
      <c r="CTH58" s="15"/>
      <c r="CTI58" s="15"/>
      <c r="CTJ58" s="15"/>
      <c r="CTK58" s="15"/>
      <c r="CTL58" s="15"/>
      <c r="CTM58" s="15"/>
      <c r="CTN58" s="15"/>
      <c r="CTO58" s="15"/>
      <c r="CTP58" s="15"/>
      <c r="CTQ58" s="15"/>
      <c r="CTR58" s="15"/>
      <c r="CTS58" s="15"/>
      <c r="CTT58" s="15"/>
      <c r="CTU58" s="15"/>
      <c r="CTV58" s="15"/>
      <c r="CTW58" s="15"/>
      <c r="CTX58" s="15"/>
      <c r="CTY58" s="15"/>
      <c r="CTZ58" s="15"/>
      <c r="CUA58" s="15"/>
      <c r="CUB58" s="15"/>
      <c r="CUC58" s="15"/>
      <c r="CUD58" s="15"/>
      <c r="CUE58" s="15"/>
      <c r="CUF58" s="15"/>
      <c r="CUG58" s="15"/>
      <c r="CUH58" s="15"/>
      <c r="CUI58" s="15"/>
      <c r="CUJ58" s="15"/>
      <c r="CUK58" s="15"/>
      <c r="CUL58" s="15"/>
      <c r="CUM58" s="15"/>
      <c r="CUN58" s="15"/>
      <c r="CUO58" s="15"/>
      <c r="CUP58" s="15"/>
      <c r="CUQ58" s="15"/>
      <c r="CUR58" s="15"/>
      <c r="CUS58" s="15"/>
      <c r="CUT58" s="15"/>
      <c r="CUU58" s="15"/>
      <c r="CUV58" s="15"/>
      <c r="CUW58" s="15"/>
      <c r="CUX58" s="15"/>
      <c r="CUY58" s="15"/>
      <c r="CUZ58" s="15"/>
      <c r="CVA58" s="15"/>
      <c r="CVB58" s="15"/>
      <c r="CVC58" s="15"/>
      <c r="CVD58" s="15"/>
      <c r="CVE58" s="15"/>
      <c r="CVF58" s="15"/>
      <c r="CVG58" s="15"/>
      <c r="CVH58" s="15"/>
      <c r="CVI58" s="15"/>
      <c r="CVJ58" s="15"/>
      <c r="CVK58" s="15"/>
      <c r="CVL58" s="15"/>
      <c r="CVM58" s="15"/>
      <c r="CVN58" s="15"/>
      <c r="CVO58" s="15"/>
      <c r="CVP58" s="15"/>
      <c r="CVQ58" s="15"/>
      <c r="CVR58" s="15"/>
      <c r="CVS58" s="15"/>
      <c r="CVT58" s="15"/>
      <c r="CVU58" s="15"/>
      <c r="CVV58" s="15"/>
      <c r="CVW58" s="15"/>
      <c r="CVX58" s="15"/>
      <c r="CVY58" s="15"/>
      <c r="CVZ58" s="15"/>
      <c r="CWA58" s="15"/>
      <c r="CWB58" s="15"/>
      <c r="CWC58" s="15"/>
      <c r="CWD58" s="15"/>
      <c r="CWE58" s="15"/>
      <c r="CWF58" s="15"/>
      <c r="CWG58" s="15"/>
      <c r="CWH58" s="15"/>
      <c r="CWI58" s="15"/>
      <c r="CWJ58" s="15"/>
      <c r="CWK58" s="15"/>
      <c r="CWL58" s="15"/>
      <c r="CWM58" s="15"/>
      <c r="CWN58" s="15"/>
      <c r="CWO58" s="15"/>
      <c r="CWP58" s="15"/>
      <c r="CWQ58" s="15"/>
      <c r="CWR58" s="15"/>
      <c r="CWS58" s="15"/>
      <c r="CWT58" s="15"/>
      <c r="CWU58" s="15"/>
      <c r="CWV58" s="15"/>
      <c r="CWW58" s="15"/>
      <c r="CWX58" s="15"/>
      <c r="CWY58" s="15"/>
      <c r="CWZ58" s="15"/>
      <c r="CXA58" s="15"/>
      <c r="CXB58" s="15"/>
      <c r="CXC58" s="15"/>
      <c r="CXD58" s="15"/>
      <c r="CXE58" s="15"/>
      <c r="CXF58" s="15"/>
      <c r="CXG58" s="15"/>
      <c r="CXH58" s="15"/>
      <c r="CXI58" s="15"/>
      <c r="CXJ58" s="15"/>
      <c r="CXK58" s="15"/>
      <c r="CXL58" s="15"/>
      <c r="CXM58" s="15"/>
      <c r="CXN58" s="15"/>
      <c r="CXO58" s="15"/>
      <c r="CXP58" s="15"/>
      <c r="CXQ58" s="15"/>
      <c r="CXR58" s="15"/>
      <c r="CXS58" s="15"/>
      <c r="CXT58" s="15"/>
      <c r="CXU58" s="15"/>
      <c r="CXV58" s="15"/>
      <c r="CXW58" s="15"/>
      <c r="CXX58" s="15"/>
      <c r="CXY58" s="15"/>
      <c r="CXZ58" s="15"/>
      <c r="CYA58" s="15"/>
      <c r="CYB58" s="15"/>
      <c r="CYC58" s="15"/>
      <c r="CYD58" s="15"/>
      <c r="CYE58" s="15"/>
      <c r="CYF58" s="15"/>
      <c r="CYG58" s="15"/>
      <c r="CYH58" s="15"/>
      <c r="CYI58" s="15"/>
      <c r="CYJ58" s="15"/>
      <c r="CYK58" s="15"/>
      <c r="CYL58" s="15"/>
      <c r="CYM58" s="15"/>
      <c r="CYN58" s="15"/>
      <c r="CYO58" s="15"/>
      <c r="CYP58" s="15"/>
      <c r="CYQ58" s="15"/>
      <c r="CYR58" s="15"/>
      <c r="CYS58" s="15"/>
      <c r="CYT58" s="15"/>
      <c r="CYU58" s="15"/>
      <c r="CYV58" s="15"/>
      <c r="CYW58" s="15"/>
      <c r="CYX58" s="15"/>
      <c r="CYY58" s="15"/>
      <c r="CYZ58" s="15"/>
      <c r="CZA58" s="15"/>
      <c r="CZB58" s="15"/>
      <c r="CZC58" s="15"/>
      <c r="CZD58" s="15"/>
      <c r="CZE58" s="15"/>
      <c r="CZF58" s="15"/>
      <c r="CZG58" s="15"/>
      <c r="CZH58" s="15"/>
      <c r="CZI58" s="15"/>
      <c r="CZJ58" s="15"/>
      <c r="CZK58" s="15"/>
      <c r="CZL58" s="15"/>
      <c r="CZM58" s="15"/>
      <c r="CZN58" s="15"/>
      <c r="CZO58" s="15"/>
      <c r="CZP58" s="15"/>
      <c r="CZQ58" s="15"/>
      <c r="CZR58" s="15"/>
      <c r="CZS58" s="15"/>
      <c r="CZT58" s="15"/>
      <c r="CZU58" s="15"/>
      <c r="CZV58" s="15"/>
      <c r="CZW58" s="15"/>
      <c r="CZX58" s="15"/>
      <c r="CZY58" s="15"/>
      <c r="CZZ58" s="15"/>
      <c r="DAA58" s="15"/>
      <c r="DAB58" s="15"/>
      <c r="DAC58" s="15"/>
      <c r="DAD58" s="15"/>
      <c r="DAE58" s="15"/>
      <c r="DAF58" s="15"/>
      <c r="DAG58" s="15"/>
      <c r="DAH58" s="15"/>
      <c r="DAI58" s="15"/>
      <c r="DAJ58" s="15"/>
      <c r="DAK58" s="15"/>
      <c r="DAL58" s="15"/>
      <c r="DAM58" s="15"/>
      <c r="DAN58" s="15"/>
      <c r="DAO58" s="15"/>
      <c r="DAP58" s="15"/>
      <c r="DAQ58" s="15"/>
      <c r="DAR58" s="15"/>
      <c r="DAS58" s="15"/>
      <c r="DAT58" s="15"/>
      <c r="DAU58" s="15"/>
      <c r="DAV58" s="15"/>
      <c r="DAW58" s="15"/>
      <c r="DAX58" s="15"/>
      <c r="DAY58" s="15"/>
      <c r="DAZ58" s="15"/>
      <c r="DBA58" s="15"/>
      <c r="DBB58" s="15"/>
      <c r="DBC58" s="15"/>
      <c r="DBD58" s="15"/>
      <c r="DBE58" s="15"/>
      <c r="DBF58" s="15"/>
      <c r="DBG58" s="15"/>
      <c r="DBH58" s="15"/>
      <c r="DBI58" s="15"/>
      <c r="DBJ58" s="15"/>
      <c r="DBK58" s="15"/>
      <c r="DBL58" s="15"/>
      <c r="DBM58" s="15"/>
      <c r="DBN58" s="15"/>
      <c r="DBO58" s="15"/>
      <c r="DBP58" s="15"/>
      <c r="DBQ58" s="15"/>
      <c r="DBR58" s="15"/>
      <c r="DBS58" s="15"/>
      <c r="DBT58" s="15"/>
      <c r="DBU58" s="15"/>
      <c r="DBV58" s="15"/>
      <c r="DBW58" s="15"/>
      <c r="DBX58" s="15"/>
      <c r="DBY58" s="15"/>
      <c r="DBZ58" s="15"/>
      <c r="DCA58" s="15"/>
      <c r="DCB58" s="15"/>
      <c r="DCC58" s="15"/>
      <c r="DCD58" s="15"/>
      <c r="DCE58" s="15"/>
      <c r="DCF58" s="15"/>
      <c r="DCG58" s="15"/>
      <c r="DCH58" s="15"/>
      <c r="DCI58" s="15"/>
      <c r="DCJ58" s="15"/>
      <c r="DCK58" s="15"/>
      <c r="DCL58" s="15"/>
      <c r="DCM58" s="15"/>
      <c r="DCN58" s="15"/>
      <c r="DCO58" s="15"/>
      <c r="DCP58" s="15"/>
      <c r="DCQ58" s="15"/>
      <c r="DCR58" s="15"/>
      <c r="DCS58" s="15"/>
      <c r="DCT58" s="15"/>
      <c r="DCU58" s="15"/>
      <c r="DCV58" s="15"/>
      <c r="DCW58" s="15"/>
      <c r="DCX58" s="15"/>
      <c r="DCY58" s="15"/>
      <c r="DCZ58" s="15"/>
      <c r="DDA58" s="15"/>
      <c r="DDB58" s="15"/>
      <c r="DDC58" s="15"/>
      <c r="DDD58" s="15"/>
      <c r="DDE58" s="15"/>
      <c r="DDF58" s="15"/>
      <c r="DDG58" s="15"/>
      <c r="DDH58" s="15"/>
      <c r="DDI58" s="15"/>
      <c r="DDJ58" s="15"/>
      <c r="DDK58" s="15"/>
      <c r="DDL58" s="15"/>
      <c r="DDM58" s="15"/>
      <c r="DDN58" s="15"/>
      <c r="DDO58" s="15"/>
      <c r="DDP58" s="15"/>
      <c r="DDQ58" s="15"/>
      <c r="DDR58" s="15"/>
      <c r="DDS58" s="15"/>
      <c r="DDT58" s="15"/>
      <c r="DDU58" s="15"/>
      <c r="DDV58" s="15"/>
      <c r="DDW58" s="15"/>
      <c r="DDX58" s="15"/>
      <c r="DDY58" s="15"/>
      <c r="DDZ58" s="15"/>
      <c r="DEA58" s="15"/>
      <c r="DEB58" s="15"/>
      <c r="DEC58" s="15"/>
      <c r="DED58" s="15"/>
      <c r="DEE58" s="15"/>
      <c r="DEF58" s="15"/>
      <c r="DEG58" s="15"/>
      <c r="DEH58" s="15"/>
      <c r="DEI58" s="15"/>
      <c r="DEJ58" s="15"/>
      <c r="DEK58" s="15"/>
      <c r="DEL58" s="15"/>
      <c r="DEM58" s="15"/>
      <c r="DEN58" s="15"/>
      <c r="DEO58" s="15"/>
      <c r="DEP58" s="15"/>
      <c r="DEQ58" s="15"/>
      <c r="DER58" s="15"/>
      <c r="DES58" s="15"/>
      <c r="DET58" s="15"/>
      <c r="DEU58" s="15"/>
      <c r="DEV58" s="15"/>
      <c r="DEW58" s="15"/>
      <c r="DEX58" s="15"/>
      <c r="DEY58" s="15"/>
      <c r="DEZ58" s="15"/>
      <c r="DFA58" s="15"/>
      <c r="DFB58" s="15"/>
      <c r="DFC58" s="15"/>
      <c r="DFD58" s="15"/>
      <c r="DFE58" s="15"/>
      <c r="DFF58" s="15"/>
      <c r="DFG58" s="15"/>
      <c r="DFH58" s="15"/>
      <c r="DFI58" s="15"/>
      <c r="DFJ58" s="15"/>
      <c r="DFK58" s="15"/>
      <c r="DFL58" s="15"/>
      <c r="DFM58" s="15"/>
      <c r="DFN58" s="15"/>
      <c r="DFO58" s="15"/>
      <c r="DFP58" s="15"/>
      <c r="DFQ58" s="15"/>
      <c r="DFR58" s="15"/>
      <c r="DFS58" s="15"/>
      <c r="DFT58" s="15"/>
      <c r="DFU58" s="15"/>
      <c r="DFV58" s="15"/>
      <c r="DFW58" s="15"/>
      <c r="DFX58" s="15"/>
      <c r="DFY58" s="15"/>
      <c r="DFZ58" s="15"/>
      <c r="DGA58" s="15"/>
      <c r="DGB58" s="15"/>
      <c r="DGC58" s="15"/>
      <c r="DGD58" s="15"/>
      <c r="DGE58" s="15"/>
      <c r="DGF58" s="15"/>
      <c r="DGG58" s="15"/>
      <c r="DGH58" s="15"/>
      <c r="DGI58" s="15"/>
      <c r="DGJ58" s="15"/>
      <c r="DGK58" s="15"/>
      <c r="DGL58" s="15"/>
      <c r="DGM58" s="15"/>
      <c r="DGN58" s="15"/>
      <c r="DGO58" s="15"/>
      <c r="DGP58" s="15"/>
      <c r="DGQ58" s="15"/>
      <c r="DGR58" s="15"/>
      <c r="DGS58" s="15"/>
      <c r="DGT58" s="15"/>
      <c r="DGU58" s="15"/>
      <c r="DGV58" s="15"/>
      <c r="DGW58" s="15"/>
      <c r="DGX58" s="15"/>
      <c r="DGY58" s="15"/>
      <c r="DGZ58" s="15"/>
      <c r="DHA58" s="15"/>
      <c r="DHB58" s="15"/>
      <c r="DHC58" s="15"/>
      <c r="DHD58" s="15"/>
      <c r="DHE58" s="15"/>
      <c r="DHF58" s="15"/>
      <c r="DHG58" s="15"/>
      <c r="DHH58" s="15"/>
      <c r="DHI58" s="15"/>
      <c r="DHJ58" s="15"/>
      <c r="DHK58" s="15"/>
      <c r="DHL58" s="15"/>
      <c r="DHM58" s="15"/>
      <c r="DHN58" s="15"/>
      <c r="DHO58" s="15"/>
      <c r="DHP58" s="15"/>
      <c r="DHQ58" s="15"/>
      <c r="DHR58" s="15"/>
      <c r="DHS58" s="15"/>
      <c r="DHT58" s="15"/>
      <c r="DHU58" s="15"/>
      <c r="DHV58" s="15"/>
      <c r="DHW58" s="15"/>
      <c r="DHX58" s="15"/>
      <c r="DHY58" s="15"/>
      <c r="DHZ58" s="15"/>
      <c r="DIA58" s="15"/>
      <c r="DIB58" s="15"/>
      <c r="DIC58" s="15"/>
      <c r="DID58" s="15"/>
      <c r="DIE58" s="15"/>
      <c r="DIF58" s="15"/>
      <c r="DIG58" s="15"/>
      <c r="DIH58" s="15"/>
      <c r="DII58" s="15"/>
      <c r="DIJ58" s="15"/>
      <c r="DIK58" s="15"/>
      <c r="DIL58" s="15"/>
      <c r="DIM58" s="15"/>
      <c r="DIN58" s="15"/>
      <c r="DIO58" s="15"/>
      <c r="DIP58" s="15"/>
      <c r="DIQ58" s="15"/>
      <c r="DIR58" s="15"/>
      <c r="DIS58" s="15"/>
      <c r="DIT58" s="15"/>
      <c r="DIU58" s="15"/>
      <c r="DIV58" s="15"/>
      <c r="DIW58" s="15"/>
      <c r="DIX58" s="15"/>
      <c r="DIY58" s="15"/>
      <c r="DIZ58" s="15"/>
      <c r="DJA58" s="15"/>
      <c r="DJB58" s="15"/>
      <c r="DJC58" s="15"/>
      <c r="DJD58" s="15"/>
      <c r="DJE58" s="15"/>
      <c r="DJF58" s="15"/>
      <c r="DJG58" s="15"/>
      <c r="DJH58" s="15"/>
      <c r="DJI58" s="15"/>
      <c r="DJJ58" s="15"/>
      <c r="DJK58" s="15"/>
      <c r="DJL58" s="15"/>
      <c r="DJM58" s="15"/>
      <c r="DJN58" s="15"/>
      <c r="DJO58" s="15"/>
      <c r="DJP58" s="15"/>
      <c r="DJQ58" s="15"/>
      <c r="DJR58" s="15"/>
      <c r="DJS58" s="15"/>
      <c r="DJT58" s="15"/>
      <c r="DJU58" s="15"/>
      <c r="DJV58" s="15"/>
      <c r="DJW58" s="15"/>
      <c r="DJX58" s="15"/>
      <c r="DJY58" s="15"/>
      <c r="DJZ58" s="15"/>
      <c r="DKA58" s="15"/>
      <c r="DKB58" s="15"/>
      <c r="DKC58" s="15"/>
      <c r="DKD58" s="15"/>
      <c r="DKE58" s="15"/>
      <c r="DKF58" s="15"/>
      <c r="DKG58" s="15"/>
      <c r="DKH58" s="15"/>
      <c r="DKI58" s="15"/>
      <c r="DKJ58" s="15"/>
      <c r="DKK58" s="15"/>
      <c r="DKL58" s="15"/>
      <c r="DKM58" s="15"/>
      <c r="DKN58" s="15"/>
      <c r="DKO58" s="15"/>
      <c r="DKP58" s="15"/>
      <c r="DKQ58" s="15"/>
      <c r="DKR58" s="15"/>
      <c r="DKS58" s="15"/>
      <c r="DKT58" s="15"/>
      <c r="DKU58" s="15"/>
      <c r="DKV58" s="15"/>
      <c r="DKW58" s="15"/>
      <c r="DKX58" s="15"/>
      <c r="DKY58" s="15"/>
      <c r="DKZ58" s="15"/>
      <c r="DLA58" s="15"/>
      <c r="DLB58" s="15"/>
      <c r="DLC58" s="15"/>
      <c r="DLD58" s="15"/>
      <c r="DLE58" s="15"/>
      <c r="DLF58" s="15"/>
      <c r="DLG58" s="15"/>
      <c r="DLH58" s="15"/>
      <c r="DLI58" s="15"/>
      <c r="DLJ58" s="15"/>
      <c r="DLK58" s="15"/>
      <c r="DLL58" s="15"/>
      <c r="DLM58" s="15"/>
      <c r="DLN58" s="15"/>
      <c r="DLO58" s="15"/>
      <c r="DLP58" s="15"/>
      <c r="DLQ58" s="15"/>
      <c r="DLR58" s="15"/>
      <c r="DLS58" s="15"/>
      <c r="DLT58" s="15"/>
      <c r="DLU58" s="15"/>
      <c r="DLV58" s="15"/>
      <c r="DLW58" s="15"/>
      <c r="DLX58" s="15"/>
      <c r="DLY58" s="15"/>
      <c r="DLZ58" s="15"/>
      <c r="DMA58" s="15"/>
      <c r="DMB58" s="15"/>
      <c r="DMC58" s="15"/>
      <c r="DMD58" s="15"/>
      <c r="DME58" s="15"/>
      <c r="DMF58" s="15"/>
      <c r="DMG58" s="15"/>
      <c r="DMH58" s="15"/>
      <c r="DMI58" s="15"/>
      <c r="DMJ58" s="15"/>
      <c r="DMK58" s="15"/>
      <c r="DML58" s="15"/>
      <c r="DMM58" s="15"/>
      <c r="DMN58" s="15"/>
      <c r="DMO58" s="15"/>
      <c r="DMP58" s="15"/>
      <c r="DMQ58" s="15"/>
      <c r="DMR58" s="15"/>
      <c r="DMS58" s="15"/>
      <c r="DMT58" s="15"/>
      <c r="DMU58" s="15"/>
      <c r="DMV58" s="15"/>
      <c r="DMW58" s="15"/>
      <c r="DMX58" s="15"/>
      <c r="DMY58" s="15"/>
      <c r="DMZ58" s="15"/>
      <c r="DNA58" s="15"/>
      <c r="DNB58" s="15"/>
      <c r="DNC58" s="15"/>
      <c r="DND58" s="15"/>
      <c r="DNE58" s="15"/>
      <c r="DNF58" s="15"/>
      <c r="DNG58" s="15"/>
      <c r="DNH58" s="15"/>
      <c r="DNI58" s="15"/>
      <c r="DNJ58" s="15"/>
      <c r="DNK58" s="15"/>
      <c r="DNL58" s="15"/>
      <c r="DNM58" s="15"/>
      <c r="DNN58" s="15"/>
      <c r="DNO58" s="15"/>
      <c r="DNP58" s="15"/>
      <c r="DNQ58" s="15"/>
      <c r="DNR58" s="15"/>
      <c r="DNS58" s="15"/>
      <c r="DNT58" s="15"/>
      <c r="DNU58" s="15"/>
      <c r="DNV58" s="15"/>
      <c r="DNW58" s="15"/>
      <c r="DNX58" s="15"/>
      <c r="DNY58" s="15"/>
      <c r="DNZ58" s="15"/>
      <c r="DOA58" s="15"/>
      <c r="DOB58" s="15"/>
      <c r="DOC58" s="15"/>
      <c r="DOD58" s="15"/>
      <c r="DOE58" s="15"/>
      <c r="DOF58" s="15"/>
      <c r="DOG58" s="15"/>
      <c r="DOH58" s="15"/>
      <c r="DOI58" s="15"/>
      <c r="DOJ58" s="15"/>
      <c r="DOK58" s="15"/>
      <c r="DOL58" s="15"/>
      <c r="DOM58" s="15"/>
      <c r="DON58" s="15"/>
      <c r="DOO58" s="15"/>
      <c r="DOP58" s="15"/>
      <c r="DOQ58" s="15"/>
      <c r="DOR58" s="15"/>
      <c r="DOS58" s="15"/>
      <c r="DOT58" s="15"/>
      <c r="DOU58" s="15"/>
      <c r="DOV58" s="15"/>
      <c r="DOW58" s="15"/>
      <c r="DOX58" s="15"/>
      <c r="DOY58" s="15"/>
      <c r="DOZ58" s="15"/>
      <c r="DPA58" s="15"/>
      <c r="DPB58" s="15"/>
      <c r="DPC58" s="15"/>
      <c r="DPD58" s="15"/>
      <c r="DPE58" s="15"/>
      <c r="DPF58" s="15"/>
      <c r="DPG58" s="15"/>
      <c r="DPH58" s="15"/>
      <c r="DPI58" s="15"/>
      <c r="DPJ58" s="15"/>
      <c r="DPK58" s="15"/>
      <c r="DPL58" s="15"/>
      <c r="DPM58" s="15"/>
      <c r="DPN58" s="15"/>
      <c r="DPO58" s="15"/>
      <c r="DPP58" s="15"/>
      <c r="DPQ58" s="15"/>
      <c r="DPR58" s="15"/>
      <c r="DPS58" s="15"/>
      <c r="DPT58" s="15"/>
      <c r="DPU58" s="15"/>
      <c r="DPV58" s="15"/>
      <c r="DPW58" s="15"/>
      <c r="DPX58" s="15"/>
      <c r="DPY58" s="15"/>
      <c r="DPZ58" s="15"/>
      <c r="DQA58" s="15"/>
      <c r="DQB58" s="15"/>
      <c r="DQC58" s="15"/>
      <c r="DQD58" s="15"/>
      <c r="DQE58" s="15"/>
      <c r="DQF58" s="15"/>
      <c r="DQG58" s="15"/>
      <c r="DQH58" s="15"/>
      <c r="DQI58" s="15"/>
      <c r="DQJ58" s="15"/>
      <c r="DQK58" s="15"/>
      <c r="DQL58" s="15"/>
      <c r="DQM58" s="15"/>
      <c r="DQN58" s="15"/>
      <c r="DQO58" s="15"/>
      <c r="DQP58" s="15"/>
      <c r="DQQ58" s="15"/>
      <c r="DQR58" s="15"/>
      <c r="DQS58" s="15"/>
      <c r="DQT58" s="15"/>
      <c r="DQU58" s="15"/>
      <c r="DQV58" s="15"/>
      <c r="DQW58" s="15"/>
      <c r="DQX58" s="15"/>
      <c r="DQY58" s="15"/>
      <c r="DQZ58" s="15"/>
      <c r="DRA58" s="15"/>
      <c r="DRB58" s="15"/>
      <c r="DRC58" s="15"/>
      <c r="DRD58" s="15"/>
      <c r="DRE58" s="15"/>
      <c r="DRF58" s="15"/>
      <c r="DRG58" s="15"/>
      <c r="DRH58" s="15"/>
      <c r="DRI58" s="15"/>
      <c r="DRJ58" s="15"/>
      <c r="DRK58" s="15"/>
      <c r="DRL58" s="15"/>
      <c r="DRM58" s="15"/>
      <c r="DRN58" s="15"/>
      <c r="DRO58" s="15"/>
      <c r="DRP58" s="15"/>
      <c r="DRQ58" s="15"/>
      <c r="DRR58" s="15"/>
      <c r="DRS58" s="15"/>
      <c r="DRT58" s="15"/>
      <c r="DRU58" s="15"/>
      <c r="DRV58" s="15"/>
      <c r="DRW58" s="15"/>
      <c r="DRX58" s="15"/>
      <c r="DRY58" s="15"/>
      <c r="DRZ58" s="15"/>
      <c r="DSA58" s="15"/>
      <c r="DSB58" s="15"/>
      <c r="DSC58" s="15"/>
      <c r="DSD58" s="15"/>
      <c r="DSE58" s="15"/>
      <c r="DSF58" s="15"/>
      <c r="DSG58" s="15"/>
      <c r="DSH58" s="15"/>
      <c r="DSI58" s="15"/>
      <c r="DSJ58" s="15"/>
      <c r="DSK58" s="15"/>
      <c r="DSL58" s="15"/>
      <c r="DSM58" s="15"/>
      <c r="DSN58" s="15"/>
      <c r="DSO58" s="15"/>
      <c r="DSP58" s="15"/>
      <c r="DSQ58" s="15"/>
      <c r="DSR58" s="15"/>
      <c r="DSS58" s="15"/>
      <c r="DST58" s="15"/>
      <c r="DSU58" s="15"/>
      <c r="DSV58" s="15"/>
      <c r="DSW58" s="15"/>
      <c r="DSX58" s="15"/>
      <c r="DSY58" s="15"/>
      <c r="DSZ58" s="15"/>
      <c r="DTA58" s="15"/>
      <c r="DTB58" s="15"/>
      <c r="DTC58" s="15"/>
      <c r="DTD58" s="15"/>
      <c r="DTE58" s="15"/>
      <c r="DTF58" s="15"/>
      <c r="DTG58" s="15"/>
      <c r="DTH58" s="15"/>
      <c r="DTI58" s="15"/>
      <c r="DTJ58" s="15"/>
      <c r="DTK58" s="15"/>
      <c r="DTL58" s="15"/>
      <c r="DTM58" s="15"/>
      <c r="DTN58" s="15"/>
      <c r="DTO58" s="15"/>
      <c r="DTP58" s="15"/>
      <c r="DTQ58" s="15"/>
      <c r="DTR58" s="15"/>
      <c r="DTS58" s="15"/>
      <c r="DTT58" s="15"/>
      <c r="DTU58" s="15"/>
      <c r="DTV58" s="15"/>
      <c r="DTW58" s="15"/>
      <c r="DTX58" s="15"/>
      <c r="DTY58" s="15"/>
      <c r="DTZ58" s="15"/>
      <c r="DUA58" s="15"/>
      <c r="DUB58" s="15"/>
      <c r="DUC58" s="15"/>
      <c r="DUD58" s="15"/>
      <c r="DUE58" s="15"/>
      <c r="DUF58" s="15"/>
      <c r="DUG58" s="15"/>
      <c r="DUH58" s="15"/>
      <c r="DUI58" s="15"/>
      <c r="DUJ58" s="15"/>
      <c r="DUK58" s="15"/>
      <c r="DUL58" s="15"/>
      <c r="DUM58" s="15"/>
      <c r="DUN58" s="15"/>
      <c r="DUO58" s="15"/>
      <c r="DUP58" s="15"/>
      <c r="DUQ58" s="15"/>
      <c r="DUR58" s="15"/>
      <c r="DUS58" s="15"/>
      <c r="DUT58" s="15"/>
      <c r="DUU58" s="15"/>
      <c r="DUV58" s="15"/>
      <c r="DUW58" s="15"/>
      <c r="DUX58" s="15"/>
      <c r="DUY58" s="15"/>
      <c r="DUZ58" s="15"/>
      <c r="DVA58" s="15"/>
      <c r="DVB58" s="15"/>
      <c r="DVC58" s="15"/>
      <c r="DVD58" s="15"/>
      <c r="DVE58" s="15"/>
      <c r="DVF58" s="15"/>
      <c r="DVG58" s="15"/>
      <c r="DVH58" s="15"/>
      <c r="DVI58" s="15"/>
      <c r="DVJ58" s="15"/>
      <c r="DVK58" s="15"/>
      <c r="DVL58" s="15"/>
      <c r="DVM58" s="15"/>
      <c r="DVN58" s="15"/>
      <c r="DVO58" s="15"/>
      <c r="DVP58" s="15"/>
      <c r="DVQ58" s="15"/>
      <c r="DVR58" s="15"/>
      <c r="DVS58" s="15"/>
      <c r="DVT58" s="15"/>
      <c r="DVU58" s="15"/>
      <c r="DVV58" s="15"/>
      <c r="DVW58" s="15"/>
      <c r="DVX58" s="15"/>
      <c r="DVY58" s="15"/>
      <c r="DVZ58" s="15"/>
      <c r="DWA58" s="15"/>
      <c r="DWB58" s="15"/>
      <c r="DWC58" s="15"/>
      <c r="DWD58" s="15"/>
      <c r="DWE58" s="15"/>
      <c r="DWF58" s="15"/>
      <c r="DWG58" s="15"/>
      <c r="DWH58" s="15"/>
      <c r="DWI58" s="15"/>
      <c r="DWJ58" s="15"/>
      <c r="DWK58" s="15"/>
      <c r="DWL58" s="15"/>
      <c r="DWM58" s="15"/>
      <c r="DWN58" s="15"/>
      <c r="DWO58" s="15"/>
      <c r="DWP58" s="15"/>
      <c r="DWQ58" s="15"/>
      <c r="DWR58" s="15"/>
      <c r="DWS58" s="15"/>
      <c r="DWT58" s="15"/>
      <c r="DWU58" s="15"/>
      <c r="DWV58" s="15"/>
      <c r="DWW58" s="15"/>
      <c r="DWX58" s="15"/>
      <c r="DWY58" s="15"/>
      <c r="DWZ58" s="15"/>
      <c r="DXA58" s="15"/>
      <c r="DXB58" s="15"/>
      <c r="DXC58" s="15"/>
      <c r="DXD58" s="15"/>
      <c r="DXE58" s="15"/>
      <c r="DXF58" s="15"/>
      <c r="DXG58" s="15"/>
      <c r="DXH58" s="15"/>
      <c r="DXI58" s="15"/>
      <c r="DXJ58" s="15"/>
      <c r="DXK58" s="15"/>
      <c r="DXL58" s="15"/>
      <c r="DXM58" s="15"/>
      <c r="DXN58" s="15"/>
      <c r="DXO58" s="15"/>
      <c r="DXP58" s="15"/>
      <c r="DXQ58" s="15"/>
      <c r="DXR58" s="15"/>
      <c r="DXS58" s="15"/>
      <c r="DXT58" s="15"/>
      <c r="DXU58" s="15"/>
      <c r="DXV58" s="15"/>
      <c r="DXW58" s="15"/>
      <c r="DXX58" s="15"/>
      <c r="DXY58" s="15"/>
      <c r="DXZ58" s="15"/>
      <c r="DYA58" s="15"/>
      <c r="DYB58" s="15"/>
      <c r="DYC58" s="15"/>
      <c r="DYD58" s="15"/>
      <c r="DYE58" s="15"/>
      <c r="DYF58" s="15"/>
      <c r="DYG58" s="15"/>
      <c r="DYH58" s="15"/>
      <c r="DYI58" s="15"/>
      <c r="DYJ58" s="15"/>
      <c r="DYK58" s="15"/>
      <c r="DYL58" s="15"/>
      <c r="DYM58" s="15"/>
      <c r="DYN58" s="15"/>
      <c r="DYO58" s="15"/>
      <c r="DYP58" s="15"/>
      <c r="DYQ58" s="15"/>
      <c r="DYR58" s="15"/>
      <c r="DYS58" s="15"/>
      <c r="DYT58" s="15"/>
      <c r="DYU58" s="15"/>
      <c r="DYV58" s="15"/>
      <c r="DYW58" s="15"/>
      <c r="DYX58" s="15"/>
      <c r="DYY58" s="15"/>
      <c r="DYZ58" s="15"/>
      <c r="DZA58" s="15"/>
      <c r="DZB58" s="15"/>
      <c r="DZC58" s="15"/>
      <c r="DZD58" s="15"/>
      <c r="DZE58" s="15"/>
      <c r="DZF58" s="15"/>
      <c r="DZG58" s="15"/>
      <c r="DZH58" s="15"/>
      <c r="DZI58" s="15"/>
      <c r="DZJ58" s="15"/>
      <c r="DZK58" s="15"/>
      <c r="DZL58" s="15"/>
      <c r="DZM58" s="15"/>
      <c r="DZN58" s="15"/>
      <c r="DZO58" s="15"/>
      <c r="DZP58" s="15"/>
      <c r="DZQ58" s="15"/>
      <c r="DZR58" s="15"/>
      <c r="DZS58" s="15"/>
      <c r="DZT58" s="15"/>
      <c r="DZU58" s="15"/>
      <c r="DZV58" s="15"/>
      <c r="DZW58" s="15"/>
      <c r="DZX58" s="15"/>
      <c r="DZY58" s="15"/>
      <c r="DZZ58" s="15"/>
      <c r="EAA58" s="15"/>
      <c r="EAB58" s="15"/>
      <c r="EAC58" s="15"/>
      <c r="EAD58" s="15"/>
      <c r="EAE58" s="15"/>
      <c r="EAF58" s="15"/>
      <c r="EAG58" s="15"/>
      <c r="EAH58" s="15"/>
      <c r="EAI58" s="15"/>
      <c r="EAJ58" s="15"/>
      <c r="EAK58" s="15"/>
      <c r="EAL58" s="15"/>
      <c r="EAM58" s="15"/>
      <c r="EAN58" s="15"/>
      <c r="EAO58" s="15"/>
      <c r="EAP58" s="15"/>
      <c r="EAQ58" s="15"/>
      <c r="EAR58" s="15"/>
      <c r="EAS58" s="15"/>
      <c r="EAT58" s="15"/>
      <c r="EAU58" s="15"/>
      <c r="EAV58" s="15"/>
      <c r="EAW58" s="15"/>
      <c r="EAX58" s="15"/>
      <c r="EAY58" s="15"/>
      <c r="EAZ58" s="15"/>
      <c r="EBA58" s="15"/>
      <c r="EBB58" s="15"/>
      <c r="EBC58" s="15"/>
      <c r="EBD58" s="15"/>
      <c r="EBE58" s="15"/>
      <c r="EBF58" s="15"/>
      <c r="EBG58" s="15"/>
      <c r="EBH58" s="15"/>
      <c r="EBI58" s="15"/>
      <c r="EBJ58" s="15"/>
      <c r="EBK58" s="15"/>
      <c r="EBL58" s="15"/>
      <c r="EBM58" s="15"/>
      <c r="EBN58" s="15"/>
      <c r="EBO58" s="15"/>
      <c r="EBP58" s="15"/>
      <c r="EBQ58" s="15"/>
      <c r="EBR58" s="15"/>
      <c r="EBS58" s="15"/>
      <c r="EBT58" s="15"/>
      <c r="EBU58" s="15"/>
      <c r="EBV58" s="15"/>
      <c r="EBW58" s="15"/>
      <c r="EBX58" s="15"/>
      <c r="EBY58" s="15"/>
      <c r="EBZ58" s="15"/>
      <c r="ECA58" s="15"/>
      <c r="ECB58" s="15"/>
      <c r="ECC58" s="15"/>
      <c r="ECD58" s="15"/>
      <c r="ECE58" s="15"/>
      <c r="ECF58" s="15"/>
      <c r="ECG58" s="15"/>
      <c r="ECH58" s="15"/>
      <c r="ECI58" s="15"/>
      <c r="ECJ58" s="15"/>
      <c r="ECK58" s="15"/>
      <c r="ECL58" s="15"/>
      <c r="ECM58" s="15"/>
      <c r="ECN58" s="15"/>
      <c r="ECO58" s="15"/>
      <c r="ECP58" s="15"/>
      <c r="ECQ58" s="15"/>
      <c r="ECR58" s="15"/>
      <c r="ECS58" s="15"/>
      <c r="ECT58" s="15"/>
      <c r="ECU58" s="15"/>
      <c r="ECV58" s="15"/>
      <c r="ECW58" s="15"/>
      <c r="ECX58" s="15"/>
      <c r="ECY58" s="15"/>
      <c r="ECZ58" s="15"/>
      <c r="EDA58" s="15"/>
      <c r="EDB58" s="15"/>
      <c r="EDC58" s="15"/>
      <c r="EDD58" s="15"/>
      <c r="EDE58" s="15"/>
      <c r="EDF58" s="15"/>
      <c r="EDG58" s="15"/>
      <c r="EDH58" s="15"/>
      <c r="EDI58" s="15"/>
      <c r="EDJ58" s="15"/>
      <c r="EDK58" s="15"/>
      <c r="EDL58" s="15"/>
      <c r="EDM58" s="15"/>
      <c r="EDN58" s="15"/>
      <c r="EDO58" s="15"/>
      <c r="EDP58" s="15"/>
      <c r="EDQ58" s="15"/>
      <c r="EDR58" s="15"/>
      <c r="EDS58" s="15"/>
      <c r="EDT58" s="15"/>
      <c r="EDU58" s="15"/>
      <c r="EDV58" s="15"/>
      <c r="EDW58" s="15"/>
      <c r="EDX58" s="15"/>
      <c r="EDY58" s="15"/>
      <c r="EDZ58" s="15"/>
      <c r="EEA58" s="15"/>
      <c r="EEB58" s="15"/>
      <c r="EEC58" s="15"/>
      <c r="EED58" s="15"/>
      <c r="EEE58" s="15"/>
      <c r="EEF58" s="15"/>
      <c r="EEG58" s="15"/>
      <c r="EEH58" s="15"/>
      <c r="EEI58" s="15"/>
      <c r="EEJ58" s="15"/>
      <c r="EEK58" s="15"/>
      <c r="EEL58" s="15"/>
      <c r="EEM58" s="15"/>
      <c r="EEN58" s="15"/>
      <c r="EEO58" s="15"/>
      <c r="EEP58" s="15"/>
      <c r="EEQ58" s="15"/>
      <c r="EER58" s="15"/>
      <c r="EES58" s="15"/>
      <c r="EET58" s="15"/>
      <c r="EEU58" s="15"/>
      <c r="EEV58" s="15"/>
      <c r="EEW58" s="15"/>
      <c r="EEX58" s="15"/>
      <c r="EEY58" s="15"/>
      <c r="EEZ58" s="15"/>
      <c r="EFA58" s="15"/>
      <c r="EFB58" s="15"/>
      <c r="EFC58" s="15"/>
      <c r="EFD58" s="15"/>
      <c r="EFE58" s="15"/>
      <c r="EFF58" s="15"/>
      <c r="EFG58" s="15"/>
      <c r="EFH58" s="15"/>
      <c r="EFI58" s="15"/>
      <c r="EFJ58" s="15"/>
      <c r="EFK58" s="15"/>
      <c r="EFL58" s="15"/>
      <c r="EFM58" s="15"/>
      <c r="EFN58" s="15"/>
      <c r="EFO58" s="15"/>
      <c r="EFP58" s="15"/>
      <c r="EFQ58" s="15"/>
      <c r="EFR58" s="15"/>
      <c r="EFS58" s="15"/>
      <c r="EFT58" s="15"/>
      <c r="EFU58" s="15"/>
      <c r="EFV58" s="15"/>
      <c r="EFW58" s="15"/>
      <c r="EFX58" s="15"/>
      <c r="EFY58" s="15"/>
      <c r="EFZ58" s="15"/>
      <c r="EGA58" s="15"/>
      <c r="EGB58" s="15"/>
      <c r="EGC58" s="15"/>
      <c r="EGD58" s="15"/>
      <c r="EGE58" s="15"/>
      <c r="EGF58" s="15"/>
      <c r="EGG58" s="15"/>
      <c r="EGH58" s="15"/>
      <c r="EGI58" s="15"/>
      <c r="EGJ58" s="15"/>
      <c r="EGK58" s="15"/>
      <c r="EGL58" s="15"/>
      <c r="EGM58" s="15"/>
      <c r="EGN58" s="15"/>
      <c r="EGO58" s="15"/>
      <c r="EGP58" s="15"/>
      <c r="EGQ58" s="15"/>
      <c r="EGR58" s="15"/>
      <c r="EGS58" s="15"/>
      <c r="EGT58" s="15"/>
      <c r="EGU58" s="15"/>
      <c r="EGV58" s="15"/>
      <c r="EGW58" s="15"/>
      <c r="EGX58" s="15"/>
      <c r="EGY58" s="15"/>
      <c r="EGZ58" s="15"/>
      <c r="EHA58" s="15"/>
      <c r="EHB58" s="15"/>
      <c r="EHC58" s="15"/>
      <c r="EHD58" s="15"/>
      <c r="EHE58" s="15"/>
      <c r="EHF58" s="15"/>
      <c r="EHG58" s="15"/>
      <c r="EHH58" s="15"/>
      <c r="EHI58" s="15"/>
      <c r="EHJ58" s="15"/>
      <c r="EHK58" s="15"/>
      <c r="EHL58" s="15"/>
      <c r="EHM58" s="15"/>
      <c r="EHN58" s="15"/>
      <c r="EHO58" s="15"/>
      <c r="EHP58" s="15"/>
      <c r="EHQ58" s="15"/>
      <c r="EHR58" s="15"/>
      <c r="EHS58" s="15"/>
      <c r="EHT58" s="15"/>
      <c r="EHU58" s="15"/>
      <c r="EHV58" s="15"/>
      <c r="EHW58" s="15"/>
      <c r="EHX58" s="15"/>
      <c r="EHY58" s="15"/>
      <c r="EHZ58" s="15"/>
      <c r="EIA58" s="15"/>
      <c r="EIB58" s="15"/>
      <c r="EIC58" s="15"/>
      <c r="EID58" s="15"/>
      <c r="EIE58" s="15"/>
      <c r="EIF58" s="15"/>
      <c r="EIG58" s="15"/>
      <c r="EIH58" s="15"/>
      <c r="EII58" s="15"/>
      <c r="EIJ58" s="15"/>
      <c r="EIK58" s="15"/>
      <c r="EIL58" s="15"/>
      <c r="EIM58" s="15"/>
      <c r="EIN58" s="15"/>
      <c r="EIO58" s="15"/>
      <c r="EIP58" s="15"/>
      <c r="EIQ58" s="15"/>
      <c r="EIR58" s="15"/>
      <c r="EIS58" s="15"/>
      <c r="EIT58" s="15"/>
      <c r="EIU58" s="15"/>
      <c r="EIV58" s="15"/>
      <c r="EIW58" s="15"/>
      <c r="EIX58" s="15"/>
      <c r="EIY58" s="15"/>
      <c r="EIZ58" s="15"/>
      <c r="EJA58" s="15"/>
      <c r="EJB58" s="15"/>
      <c r="EJC58" s="15"/>
      <c r="EJD58" s="15"/>
      <c r="EJE58" s="15"/>
      <c r="EJF58" s="15"/>
      <c r="EJG58" s="15"/>
      <c r="EJH58" s="15"/>
      <c r="EJI58" s="15"/>
      <c r="EJJ58" s="15"/>
      <c r="EJK58" s="15"/>
      <c r="EJL58" s="15"/>
      <c r="EJM58" s="15"/>
      <c r="EJN58" s="15"/>
      <c r="EJO58" s="15"/>
      <c r="EJP58" s="15"/>
      <c r="EJQ58" s="15"/>
      <c r="EJR58" s="15"/>
      <c r="EJS58" s="15"/>
      <c r="EJT58" s="15"/>
      <c r="EJU58" s="15"/>
      <c r="EJV58" s="15"/>
      <c r="EJW58" s="15"/>
      <c r="EJX58" s="15"/>
      <c r="EJY58" s="15"/>
      <c r="EJZ58" s="15"/>
      <c r="EKA58" s="15"/>
      <c r="EKB58" s="15"/>
      <c r="EKC58" s="15"/>
      <c r="EKD58" s="15"/>
      <c r="EKE58" s="15"/>
      <c r="EKF58" s="15"/>
      <c r="EKG58" s="15"/>
      <c r="EKH58" s="15"/>
      <c r="EKI58" s="15"/>
      <c r="EKJ58" s="15"/>
      <c r="EKK58" s="15"/>
      <c r="EKL58" s="15"/>
      <c r="EKM58" s="15"/>
      <c r="EKN58" s="15"/>
      <c r="EKO58" s="15"/>
      <c r="EKP58" s="15"/>
      <c r="EKQ58" s="15"/>
      <c r="EKR58" s="15"/>
      <c r="EKS58" s="15"/>
      <c r="EKT58" s="15"/>
      <c r="EKU58" s="15"/>
      <c r="EKV58" s="15"/>
      <c r="EKW58" s="15"/>
      <c r="EKX58" s="15"/>
      <c r="EKY58" s="15"/>
      <c r="EKZ58" s="15"/>
      <c r="ELA58" s="15"/>
      <c r="ELB58" s="15"/>
      <c r="ELC58" s="15"/>
      <c r="ELD58" s="15"/>
      <c r="ELE58" s="15"/>
      <c r="ELF58" s="15"/>
      <c r="ELG58" s="15"/>
      <c r="ELH58" s="15"/>
      <c r="ELI58" s="15"/>
      <c r="ELJ58" s="15"/>
      <c r="ELK58" s="15"/>
      <c r="ELL58" s="15"/>
      <c r="ELM58" s="15"/>
      <c r="ELN58" s="15"/>
      <c r="ELO58" s="15"/>
      <c r="ELP58" s="15"/>
      <c r="ELQ58" s="15"/>
      <c r="ELR58" s="15"/>
      <c r="ELS58" s="15"/>
      <c r="ELT58" s="15"/>
      <c r="ELU58" s="15"/>
      <c r="ELV58" s="15"/>
      <c r="ELW58" s="15"/>
      <c r="ELX58" s="15"/>
      <c r="ELY58" s="15"/>
      <c r="ELZ58" s="15"/>
      <c r="EMA58" s="15"/>
      <c r="EMB58" s="15"/>
      <c r="EMC58" s="15"/>
      <c r="EMD58" s="15"/>
      <c r="EME58" s="15"/>
      <c r="EMF58" s="15"/>
      <c r="EMG58" s="15"/>
      <c r="EMH58" s="15"/>
      <c r="EMI58" s="15"/>
      <c r="EMJ58" s="15"/>
      <c r="EMK58" s="15"/>
      <c r="EML58" s="15"/>
      <c r="EMM58" s="15"/>
      <c r="EMN58" s="15"/>
      <c r="EMO58" s="15"/>
      <c r="EMP58" s="15"/>
      <c r="EMQ58" s="15"/>
      <c r="EMR58" s="15"/>
      <c r="EMS58" s="15"/>
      <c r="EMT58" s="15"/>
      <c r="EMU58" s="15"/>
      <c r="EMV58" s="15"/>
      <c r="EMW58" s="15"/>
      <c r="EMX58" s="15"/>
      <c r="EMY58" s="15"/>
      <c r="EMZ58" s="15"/>
      <c r="ENA58" s="15"/>
      <c r="ENB58" s="15"/>
      <c r="ENC58" s="15"/>
      <c r="END58" s="15"/>
      <c r="ENE58" s="15"/>
      <c r="ENF58" s="15"/>
      <c r="ENG58" s="15"/>
      <c r="ENH58" s="15"/>
      <c r="ENI58" s="15"/>
      <c r="ENJ58" s="15"/>
      <c r="ENK58" s="15"/>
      <c r="ENL58" s="15"/>
      <c r="ENM58" s="15"/>
      <c r="ENN58" s="15"/>
      <c r="ENO58" s="15"/>
      <c r="ENP58" s="15"/>
      <c r="ENQ58" s="15"/>
      <c r="ENR58" s="15"/>
      <c r="ENS58" s="15"/>
      <c r="ENT58" s="15"/>
      <c r="ENU58" s="15"/>
      <c r="ENV58" s="15"/>
      <c r="ENW58" s="15"/>
      <c r="ENX58" s="15"/>
      <c r="ENY58" s="15"/>
      <c r="ENZ58" s="15"/>
      <c r="EOA58" s="15"/>
      <c r="EOB58" s="15"/>
      <c r="EOC58" s="15"/>
      <c r="EOD58" s="15"/>
      <c r="EOE58" s="15"/>
      <c r="EOF58" s="15"/>
      <c r="EOG58" s="15"/>
      <c r="EOH58" s="15"/>
      <c r="EOI58" s="15"/>
      <c r="EOJ58" s="15"/>
      <c r="EOK58" s="15"/>
      <c r="EOL58" s="15"/>
      <c r="EOM58" s="15"/>
      <c r="EON58" s="15"/>
      <c r="EOO58" s="15"/>
      <c r="EOP58" s="15"/>
      <c r="EOQ58" s="15"/>
      <c r="EOR58" s="15"/>
      <c r="EOS58" s="15"/>
      <c r="EOT58" s="15"/>
      <c r="EOU58" s="15"/>
      <c r="EOV58" s="15"/>
      <c r="EOW58" s="15"/>
      <c r="EOX58" s="15"/>
      <c r="EOY58" s="15"/>
      <c r="EOZ58" s="15"/>
      <c r="EPA58" s="15"/>
      <c r="EPB58" s="15"/>
      <c r="EPC58" s="15"/>
      <c r="EPD58" s="15"/>
      <c r="EPE58" s="15"/>
      <c r="EPF58" s="15"/>
      <c r="EPG58" s="15"/>
      <c r="EPH58" s="15"/>
      <c r="EPI58" s="15"/>
      <c r="EPJ58" s="15"/>
      <c r="EPK58" s="15"/>
      <c r="EPL58" s="15"/>
      <c r="EPM58" s="15"/>
      <c r="EPN58" s="15"/>
      <c r="EPO58" s="15"/>
      <c r="EPP58" s="15"/>
      <c r="EPQ58" s="15"/>
      <c r="EPR58" s="15"/>
      <c r="EPS58" s="15"/>
      <c r="EPT58" s="15"/>
      <c r="EPU58" s="15"/>
      <c r="EPV58" s="15"/>
      <c r="EPW58" s="15"/>
      <c r="EPX58" s="15"/>
      <c r="EPY58" s="15"/>
      <c r="EPZ58" s="15"/>
      <c r="EQA58" s="15"/>
      <c r="EQB58" s="15"/>
      <c r="EQC58" s="15"/>
      <c r="EQD58" s="15"/>
      <c r="EQE58" s="15"/>
      <c r="EQF58" s="15"/>
      <c r="EQG58" s="15"/>
      <c r="EQH58" s="15"/>
      <c r="EQI58" s="15"/>
      <c r="EQJ58" s="15"/>
      <c r="EQK58" s="15"/>
      <c r="EQL58" s="15"/>
      <c r="EQM58" s="15"/>
      <c r="EQN58" s="15"/>
      <c r="EQO58" s="15"/>
      <c r="EQP58" s="15"/>
      <c r="EQQ58" s="15"/>
      <c r="EQR58" s="15"/>
      <c r="EQS58" s="15"/>
      <c r="EQT58" s="15"/>
      <c r="EQU58" s="15"/>
      <c r="EQV58" s="15"/>
      <c r="EQW58" s="15"/>
      <c r="EQX58" s="15"/>
      <c r="EQY58" s="15"/>
      <c r="EQZ58" s="15"/>
      <c r="ERA58" s="15"/>
      <c r="ERB58" s="15"/>
      <c r="ERC58" s="15"/>
      <c r="ERD58" s="15"/>
      <c r="ERE58" s="15"/>
      <c r="ERF58" s="15"/>
      <c r="ERG58" s="15"/>
      <c r="ERH58" s="15"/>
      <c r="ERI58" s="15"/>
      <c r="ERJ58" s="15"/>
      <c r="ERK58" s="15"/>
      <c r="ERL58" s="15"/>
      <c r="ERM58" s="15"/>
      <c r="ERN58" s="15"/>
      <c r="ERO58" s="15"/>
      <c r="ERP58" s="15"/>
      <c r="ERQ58" s="15"/>
      <c r="ERR58" s="15"/>
      <c r="ERS58" s="15"/>
      <c r="ERT58" s="15"/>
      <c r="ERU58" s="15"/>
      <c r="ERV58" s="15"/>
      <c r="ERW58" s="15"/>
      <c r="ERX58" s="15"/>
      <c r="ERY58" s="15"/>
      <c r="ERZ58" s="15"/>
      <c r="ESA58" s="15"/>
      <c r="ESB58" s="15"/>
      <c r="ESC58" s="15"/>
      <c r="ESD58" s="15"/>
      <c r="ESE58" s="15"/>
      <c r="ESF58" s="15"/>
      <c r="ESG58" s="15"/>
      <c r="ESH58" s="15"/>
      <c r="ESI58" s="15"/>
      <c r="ESJ58" s="15"/>
      <c r="ESK58" s="15"/>
      <c r="ESL58" s="15"/>
      <c r="ESM58" s="15"/>
      <c r="ESN58" s="15"/>
      <c r="ESO58" s="15"/>
      <c r="ESP58" s="15"/>
      <c r="ESQ58" s="15"/>
      <c r="ESR58" s="15"/>
      <c r="ESS58" s="15"/>
      <c r="EST58" s="15"/>
      <c r="ESU58" s="15"/>
      <c r="ESV58" s="15"/>
      <c r="ESW58" s="15"/>
      <c r="ESX58" s="15"/>
      <c r="ESY58" s="15"/>
      <c r="ESZ58" s="15"/>
      <c r="ETA58" s="15"/>
      <c r="ETB58" s="15"/>
      <c r="ETC58" s="15"/>
      <c r="ETD58" s="15"/>
      <c r="ETE58" s="15"/>
      <c r="ETF58" s="15"/>
      <c r="ETG58" s="15"/>
      <c r="ETH58" s="15"/>
      <c r="ETI58" s="15"/>
      <c r="ETJ58" s="15"/>
      <c r="ETK58" s="15"/>
      <c r="ETL58" s="15"/>
      <c r="ETM58" s="15"/>
      <c r="ETN58" s="15"/>
      <c r="ETO58" s="15"/>
      <c r="ETP58" s="15"/>
      <c r="ETQ58" s="15"/>
      <c r="ETR58" s="15"/>
      <c r="ETS58" s="15"/>
      <c r="ETT58" s="15"/>
      <c r="ETU58" s="15"/>
      <c r="ETV58" s="15"/>
      <c r="ETW58" s="15"/>
      <c r="ETX58" s="15"/>
      <c r="ETY58" s="15"/>
      <c r="ETZ58" s="15"/>
      <c r="EUA58" s="15"/>
      <c r="EUB58" s="15"/>
      <c r="EUC58" s="15"/>
      <c r="EUD58" s="15"/>
      <c r="EUE58" s="15"/>
      <c r="EUF58" s="15"/>
      <c r="EUG58" s="15"/>
      <c r="EUH58" s="15"/>
      <c r="EUI58" s="15"/>
      <c r="EUJ58" s="15"/>
      <c r="EUK58" s="15"/>
      <c r="EUL58" s="15"/>
      <c r="EUM58" s="15"/>
      <c r="EUN58" s="15"/>
      <c r="EUO58" s="15"/>
      <c r="EUP58" s="15"/>
      <c r="EUQ58" s="15"/>
      <c r="EUR58" s="15"/>
      <c r="EUS58" s="15"/>
      <c r="EUT58" s="15"/>
      <c r="EUU58" s="15"/>
      <c r="EUV58" s="15"/>
      <c r="EUW58" s="15"/>
      <c r="EUX58" s="15"/>
      <c r="EUY58" s="15"/>
      <c r="EUZ58" s="15"/>
      <c r="EVA58" s="15"/>
      <c r="EVB58" s="15"/>
      <c r="EVC58" s="15"/>
      <c r="EVD58" s="15"/>
      <c r="EVE58" s="15"/>
      <c r="EVF58" s="15"/>
      <c r="EVG58" s="15"/>
      <c r="EVH58" s="15"/>
      <c r="EVI58" s="15"/>
      <c r="EVJ58" s="15"/>
      <c r="EVK58" s="15"/>
      <c r="EVL58" s="15"/>
      <c r="EVM58" s="15"/>
      <c r="EVN58" s="15"/>
      <c r="EVO58" s="15"/>
      <c r="EVP58" s="15"/>
      <c r="EVQ58" s="15"/>
      <c r="EVR58" s="15"/>
      <c r="EVS58" s="15"/>
      <c r="EVT58" s="15"/>
      <c r="EVU58" s="15"/>
      <c r="EVV58" s="15"/>
      <c r="EVW58" s="15"/>
      <c r="EVX58" s="15"/>
      <c r="EVY58" s="15"/>
      <c r="EVZ58" s="15"/>
      <c r="EWA58" s="15"/>
      <c r="EWB58" s="15"/>
      <c r="EWC58" s="15"/>
      <c r="EWD58" s="15"/>
      <c r="EWE58" s="15"/>
      <c r="EWF58" s="15"/>
      <c r="EWG58" s="15"/>
      <c r="EWH58" s="15"/>
      <c r="EWI58" s="15"/>
      <c r="EWJ58" s="15"/>
      <c r="EWK58" s="15"/>
      <c r="EWL58" s="15"/>
      <c r="EWM58" s="15"/>
      <c r="EWN58" s="15"/>
      <c r="EWO58" s="15"/>
      <c r="EWP58" s="15"/>
      <c r="EWQ58" s="15"/>
      <c r="EWR58" s="15"/>
      <c r="EWS58" s="15"/>
      <c r="EWT58" s="15"/>
      <c r="EWU58" s="15"/>
      <c r="EWV58" s="15"/>
      <c r="EWW58" s="15"/>
      <c r="EWX58" s="15"/>
      <c r="EWY58" s="15"/>
      <c r="EWZ58" s="15"/>
      <c r="EXA58" s="15"/>
      <c r="EXB58" s="15"/>
      <c r="EXC58" s="15"/>
      <c r="EXD58" s="15"/>
      <c r="EXE58" s="15"/>
      <c r="EXF58" s="15"/>
      <c r="EXG58" s="15"/>
      <c r="EXH58" s="15"/>
      <c r="EXI58" s="15"/>
      <c r="EXJ58" s="15"/>
      <c r="EXK58" s="15"/>
      <c r="EXL58" s="15"/>
      <c r="EXM58" s="15"/>
      <c r="EXN58" s="15"/>
      <c r="EXO58" s="15"/>
      <c r="EXP58" s="15"/>
      <c r="EXQ58" s="15"/>
      <c r="EXR58" s="15"/>
      <c r="EXS58" s="15"/>
      <c r="EXT58" s="15"/>
      <c r="EXU58" s="15"/>
      <c r="EXV58" s="15"/>
      <c r="EXW58" s="15"/>
      <c r="EXX58" s="15"/>
      <c r="EXY58" s="15"/>
      <c r="EXZ58" s="15"/>
      <c r="EYA58" s="15"/>
      <c r="EYB58" s="15"/>
      <c r="EYC58" s="15"/>
      <c r="EYD58" s="15"/>
      <c r="EYE58" s="15"/>
      <c r="EYF58" s="15"/>
      <c r="EYG58" s="15"/>
      <c r="EYH58" s="15"/>
      <c r="EYI58" s="15"/>
      <c r="EYJ58" s="15"/>
      <c r="EYK58" s="15"/>
      <c r="EYL58" s="15"/>
      <c r="EYM58" s="15"/>
      <c r="EYN58" s="15"/>
      <c r="EYO58" s="15"/>
      <c r="EYP58" s="15"/>
      <c r="EYQ58" s="15"/>
      <c r="EYR58" s="15"/>
      <c r="EYS58" s="15"/>
      <c r="EYT58" s="15"/>
      <c r="EYU58" s="15"/>
      <c r="EYV58" s="15"/>
      <c r="EYW58" s="15"/>
      <c r="EYX58" s="15"/>
      <c r="EYY58" s="15"/>
      <c r="EYZ58" s="15"/>
      <c r="EZA58" s="15"/>
      <c r="EZB58" s="15"/>
      <c r="EZC58" s="15"/>
      <c r="EZD58" s="15"/>
      <c r="EZE58" s="15"/>
      <c r="EZF58" s="15"/>
      <c r="EZG58" s="15"/>
      <c r="EZH58" s="15"/>
      <c r="EZI58" s="15"/>
      <c r="EZJ58" s="15"/>
      <c r="EZK58" s="15"/>
      <c r="EZL58" s="15"/>
      <c r="EZM58" s="15"/>
      <c r="EZN58" s="15"/>
      <c r="EZO58" s="15"/>
      <c r="EZP58" s="15"/>
      <c r="EZQ58" s="15"/>
      <c r="EZR58" s="15"/>
      <c r="EZS58" s="15"/>
      <c r="EZT58" s="15"/>
      <c r="EZU58" s="15"/>
      <c r="EZV58" s="15"/>
      <c r="EZW58" s="15"/>
      <c r="EZX58" s="15"/>
      <c r="EZY58" s="15"/>
      <c r="EZZ58" s="15"/>
      <c r="FAA58" s="15"/>
      <c r="FAB58" s="15"/>
      <c r="FAC58" s="15"/>
      <c r="FAD58" s="15"/>
      <c r="FAE58" s="15"/>
      <c r="FAF58" s="15"/>
      <c r="FAG58" s="15"/>
      <c r="FAH58" s="15"/>
      <c r="FAI58" s="15"/>
      <c r="FAJ58" s="15"/>
      <c r="FAK58" s="15"/>
      <c r="FAL58" s="15"/>
      <c r="FAM58" s="15"/>
      <c r="FAN58" s="15"/>
      <c r="FAO58" s="15"/>
      <c r="FAP58" s="15"/>
      <c r="FAQ58" s="15"/>
      <c r="FAR58" s="15"/>
      <c r="FAS58" s="15"/>
      <c r="FAT58" s="15"/>
      <c r="FAU58" s="15"/>
      <c r="FAV58" s="15"/>
      <c r="FAW58" s="15"/>
      <c r="FAX58" s="15"/>
      <c r="FAY58" s="15"/>
      <c r="FAZ58" s="15"/>
      <c r="FBA58" s="15"/>
      <c r="FBB58" s="15"/>
      <c r="FBC58" s="15"/>
      <c r="FBD58" s="15"/>
      <c r="FBE58" s="15"/>
      <c r="FBF58" s="15"/>
      <c r="FBG58" s="15"/>
      <c r="FBH58" s="15"/>
      <c r="FBI58" s="15"/>
      <c r="FBJ58" s="15"/>
      <c r="FBK58" s="15"/>
      <c r="FBL58" s="15"/>
      <c r="FBM58" s="15"/>
      <c r="FBN58" s="15"/>
      <c r="FBO58" s="15"/>
      <c r="FBP58" s="15"/>
      <c r="FBQ58" s="15"/>
      <c r="FBR58" s="15"/>
      <c r="FBS58" s="15"/>
      <c r="FBT58" s="15"/>
      <c r="FBU58" s="15"/>
      <c r="FBV58" s="15"/>
      <c r="FBW58" s="15"/>
      <c r="FBX58" s="15"/>
      <c r="FBY58" s="15"/>
      <c r="FBZ58" s="15"/>
      <c r="FCA58" s="15"/>
      <c r="FCB58" s="15"/>
      <c r="FCC58" s="15"/>
      <c r="FCD58" s="15"/>
      <c r="FCE58" s="15"/>
      <c r="FCF58" s="15"/>
      <c r="FCG58" s="15"/>
      <c r="FCH58" s="15"/>
      <c r="FCI58" s="15"/>
      <c r="FCJ58" s="15"/>
      <c r="FCK58" s="15"/>
      <c r="FCL58" s="15"/>
      <c r="FCM58" s="15"/>
      <c r="FCN58" s="15"/>
      <c r="FCO58" s="15"/>
      <c r="FCP58" s="15"/>
      <c r="FCQ58" s="15"/>
      <c r="FCR58" s="15"/>
      <c r="FCS58" s="15"/>
      <c r="FCT58" s="15"/>
      <c r="FCU58" s="15"/>
      <c r="FCV58" s="15"/>
      <c r="FCW58" s="15"/>
      <c r="FCX58" s="15"/>
      <c r="FCY58" s="15"/>
      <c r="FCZ58" s="15"/>
      <c r="FDA58" s="15"/>
      <c r="FDB58" s="15"/>
      <c r="FDC58" s="15"/>
      <c r="FDD58" s="15"/>
      <c r="FDE58" s="15"/>
      <c r="FDF58" s="15"/>
      <c r="FDG58" s="15"/>
      <c r="FDH58" s="15"/>
      <c r="FDI58" s="15"/>
      <c r="FDJ58" s="15"/>
      <c r="FDK58" s="15"/>
      <c r="FDL58" s="15"/>
      <c r="FDM58" s="15"/>
      <c r="FDN58" s="15"/>
      <c r="FDO58" s="15"/>
      <c r="FDP58" s="15"/>
      <c r="FDQ58" s="15"/>
      <c r="FDR58" s="15"/>
      <c r="FDS58" s="15"/>
      <c r="FDT58" s="15"/>
      <c r="FDU58" s="15"/>
      <c r="FDV58" s="15"/>
      <c r="FDW58" s="15"/>
      <c r="FDX58" s="15"/>
      <c r="FDY58" s="15"/>
      <c r="FDZ58" s="15"/>
      <c r="FEA58" s="15"/>
      <c r="FEB58" s="15"/>
      <c r="FEC58" s="15"/>
      <c r="FED58" s="15"/>
      <c r="FEE58" s="15"/>
      <c r="FEF58" s="15"/>
      <c r="FEG58" s="15"/>
      <c r="FEH58" s="15"/>
      <c r="FEI58" s="15"/>
      <c r="FEJ58" s="15"/>
      <c r="FEK58" s="15"/>
      <c r="FEL58" s="15"/>
      <c r="FEM58" s="15"/>
      <c r="FEN58" s="15"/>
      <c r="FEO58" s="15"/>
      <c r="FEP58" s="15"/>
      <c r="FEQ58" s="15"/>
      <c r="FER58" s="15"/>
      <c r="FES58" s="15"/>
      <c r="FET58" s="15"/>
      <c r="FEU58" s="15"/>
      <c r="FEV58" s="15"/>
      <c r="FEW58" s="15"/>
      <c r="FEX58" s="15"/>
      <c r="FEY58" s="15"/>
      <c r="FEZ58" s="15"/>
      <c r="FFA58" s="15"/>
      <c r="FFB58" s="15"/>
      <c r="FFC58" s="15"/>
      <c r="FFD58" s="15"/>
      <c r="FFE58" s="15"/>
      <c r="FFF58" s="15"/>
      <c r="FFG58" s="15"/>
      <c r="FFH58" s="15"/>
      <c r="FFI58" s="15"/>
      <c r="FFJ58" s="15"/>
      <c r="FFK58" s="15"/>
      <c r="FFL58" s="15"/>
      <c r="FFM58" s="15"/>
      <c r="FFN58" s="15"/>
      <c r="FFO58" s="15"/>
      <c r="FFP58" s="15"/>
      <c r="FFQ58" s="15"/>
      <c r="FFR58" s="15"/>
      <c r="FFS58" s="15"/>
      <c r="FFT58" s="15"/>
      <c r="FFU58" s="15"/>
      <c r="FFV58" s="15"/>
      <c r="FFW58" s="15"/>
      <c r="FFX58" s="15"/>
      <c r="FFY58" s="15"/>
      <c r="FFZ58" s="15"/>
      <c r="FGA58" s="15"/>
      <c r="FGB58" s="15"/>
      <c r="FGC58" s="15"/>
      <c r="FGD58" s="15"/>
      <c r="FGE58" s="15"/>
      <c r="FGF58" s="15"/>
      <c r="FGG58" s="15"/>
      <c r="FGH58" s="15"/>
      <c r="FGI58" s="15"/>
      <c r="FGJ58" s="15"/>
      <c r="FGK58" s="15"/>
      <c r="FGL58" s="15"/>
      <c r="FGM58" s="15"/>
      <c r="FGN58" s="15"/>
      <c r="FGO58" s="15"/>
      <c r="FGP58" s="15"/>
      <c r="FGQ58" s="15"/>
      <c r="FGR58" s="15"/>
      <c r="FGS58" s="15"/>
      <c r="FGT58" s="15"/>
      <c r="FGU58" s="15"/>
      <c r="FGV58" s="15"/>
      <c r="FGW58" s="15"/>
      <c r="FGX58" s="15"/>
      <c r="FGY58" s="15"/>
      <c r="FGZ58" s="15"/>
      <c r="FHA58" s="15"/>
      <c r="FHB58" s="15"/>
      <c r="FHC58" s="15"/>
      <c r="FHD58" s="15"/>
      <c r="FHE58" s="15"/>
      <c r="FHF58" s="15"/>
      <c r="FHG58" s="15"/>
      <c r="FHH58" s="15"/>
      <c r="FHI58" s="15"/>
      <c r="FHJ58" s="15"/>
      <c r="FHK58" s="15"/>
      <c r="FHL58" s="15"/>
      <c r="FHM58" s="15"/>
      <c r="FHN58" s="15"/>
      <c r="FHO58" s="15"/>
      <c r="FHP58" s="15"/>
      <c r="FHQ58" s="15"/>
      <c r="FHR58" s="15"/>
      <c r="FHS58" s="15"/>
      <c r="FHT58" s="15"/>
      <c r="FHU58" s="15"/>
      <c r="FHV58" s="15"/>
      <c r="FHW58" s="15"/>
      <c r="FHX58" s="15"/>
      <c r="FHY58" s="15"/>
      <c r="FHZ58" s="15"/>
      <c r="FIA58" s="15"/>
      <c r="FIB58" s="15"/>
      <c r="FIC58" s="15"/>
      <c r="FID58" s="15"/>
      <c r="FIE58" s="15"/>
      <c r="FIF58" s="15"/>
      <c r="FIG58" s="15"/>
      <c r="FIH58" s="15"/>
      <c r="FII58" s="15"/>
      <c r="FIJ58" s="15"/>
      <c r="FIK58" s="15"/>
      <c r="FIL58" s="15"/>
      <c r="FIM58" s="15"/>
      <c r="FIN58" s="15"/>
      <c r="FIO58" s="15"/>
      <c r="FIP58" s="15"/>
      <c r="FIQ58" s="15"/>
      <c r="FIR58" s="15"/>
      <c r="FIS58" s="15"/>
      <c r="FIT58" s="15"/>
      <c r="FIU58" s="15"/>
      <c r="FIV58" s="15"/>
      <c r="FIW58" s="15"/>
      <c r="FIX58" s="15"/>
      <c r="FIY58" s="15"/>
      <c r="FIZ58" s="15"/>
      <c r="FJA58" s="15"/>
      <c r="FJB58" s="15"/>
      <c r="FJC58" s="15"/>
      <c r="FJD58" s="15"/>
      <c r="FJE58" s="15"/>
      <c r="FJF58" s="15"/>
      <c r="FJG58" s="15"/>
      <c r="FJH58" s="15"/>
      <c r="FJI58" s="15"/>
      <c r="FJJ58" s="15"/>
      <c r="FJK58" s="15"/>
      <c r="FJL58" s="15"/>
      <c r="FJM58" s="15"/>
      <c r="FJN58" s="15"/>
      <c r="FJO58" s="15"/>
      <c r="FJP58" s="15"/>
      <c r="FJQ58" s="15"/>
      <c r="FJR58" s="15"/>
      <c r="FJS58" s="15"/>
      <c r="FJT58" s="15"/>
      <c r="FJU58" s="15"/>
      <c r="FJV58" s="15"/>
      <c r="FJW58" s="15"/>
      <c r="FJX58" s="15"/>
      <c r="FJY58" s="15"/>
      <c r="FJZ58" s="15"/>
      <c r="FKA58" s="15"/>
      <c r="FKB58" s="15"/>
      <c r="FKC58" s="15"/>
      <c r="FKD58" s="15"/>
      <c r="FKE58" s="15"/>
      <c r="FKF58" s="15"/>
      <c r="FKG58" s="15"/>
      <c r="FKH58" s="15"/>
      <c r="FKI58" s="15"/>
      <c r="FKJ58" s="15"/>
      <c r="FKK58" s="15"/>
      <c r="FKL58" s="15"/>
      <c r="FKM58" s="15"/>
      <c r="FKN58" s="15"/>
      <c r="FKO58" s="15"/>
      <c r="FKP58" s="15"/>
      <c r="FKQ58" s="15"/>
      <c r="FKR58" s="15"/>
      <c r="FKS58" s="15"/>
      <c r="FKT58" s="15"/>
      <c r="FKU58" s="15"/>
      <c r="FKV58" s="15"/>
      <c r="FKW58" s="15"/>
      <c r="FKX58" s="15"/>
      <c r="FKY58" s="15"/>
      <c r="FKZ58" s="15"/>
      <c r="FLA58" s="15"/>
      <c r="FLB58" s="15"/>
      <c r="FLC58" s="15"/>
      <c r="FLD58" s="15"/>
      <c r="FLE58" s="15"/>
      <c r="FLF58" s="15"/>
      <c r="FLG58" s="15"/>
      <c r="FLH58" s="15"/>
      <c r="FLI58" s="15"/>
      <c r="FLJ58" s="15"/>
      <c r="FLK58" s="15"/>
      <c r="FLL58" s="15"/>
      <c r="FLM58" s="15"/>
      <c r="FLN58" s="15"/>
      <c r="FLO58" s="15"/>
      <c r="FLP58" s="15"/>
      <c r="FLQ58" s="15"/>
      <c r="FLR58" s="15"/>
      <c r="FLS58" s="15"/>
      <c r="FLT58" s="15"/>
      <c r="FLU58" s="15"/>
      <c r="FLV58" s="15"/>
      <c r="FLW58" s="15"/>
      <c r="FLX58" s="15"/>
      <c r="FLY58" s="15"/>
      <c r="FLZ58" s="15"/>
      <c r="FMA58" s="15"/>
      <c r="FMB58" s="15"/>
      <c r="FMC58" s="15"/>
      <c r="FMD58" s="15"/>
      <c r="FME58" s="15"/>
      <c r="FMF58" s="15"/>
      <c r="FMG58" s="15"/>
      <c r="FMH58" s="15"/>
      <c r="FMI58" s="15"/>
      <c r="FMJ58" s="15"/>
      <c r="FMK58" s="15"/>
      <c r="FML58" s="15"/>
      <c r="FMM58" s="15"/>
      <c r="FMN58" s="15"/>
      <c r="FMO58" s="15"/>
      <c r="FMP58" s="15"/>
      <c r="FMQ58" s="15"/>
      <c r="FMR58" s="15"/>
      <c r="FMS58" s="15"/>
      <c r="FMT58" s="15"/>
      <c r="FMU58" s="15"/>
      <c r="FMV58" s="15"/>
      <c r="FMW58" s="15"/>
      <c r="FMX58" s="15"/>
      <c r="FMY58" s="15"/>
      <c r="FMZ58" s="15"/>
      <c r="FNA58" s="15"/>
      <c r="FNB58" s="15"/>
      <c r="FNC58" s="15"/>
      <c r="FND58" s="15"/>
      <c r="FNE58" s="15"/>
      <c r="FNF58" s="15"/>
      <c r="FNG58" s="15"/>
      <c r="FNH58" s="15"/>
      <c r="FNI58" s="15"/>
      <c r="FNJ58" s="15"/>
      <c r="FNK58" s="15"/>
      <c r="FNL58" s="15"/>
      <c r="FNM58" s="15"/>
      <c r="FNN58" s="15"/>
      <c r="FNO58" s="15"/>
      <c r="FNP58" s="15"/>
      <c r="FNQ58" s="15"/>
      <c r="FNR58" s="15"/>
      <c r="FNS58" s="15"/>
      <c r="FNT58" s="15"/>
      <c r="FNU58" s="15"/>
      <c r="FNV58" s="15"/>
      <c r="FNW58" s="15"/>
      <c r="FNX58" s="15"/>
      <c r="FNY58" s="15"/>
      <c r="FNZ58" s="15"/>
      <c r="FOA58" s="15"/>
      <c r="FOB58" s="15"/>
      <c r="FOC58" s="15"/>
      <c r="FOD58" s="15"/>
      <c r="FOE58" s="15"/>
      <c r="FOF58" s="15"/>
      <c r="FOG58" s="15"/>
      <c r="FOH58" s="15"/>
      <c r="FOI58" s="15"/>
      <c r="FOJ58" s="15"/>
      <c r="FOK58" s="15"/>
      <c r="FOL58" s="15"/>
      <c r="FOM58" s="15"/>
      <c r="FON58" s="15"/>
      <c r="FOO58" s="15"/>
      <c r="FOP58" s="15"/>
      <c r="FOQ58" s="15"/>
      <c r="FOR58" s="15"/>
      <c r="FOS58" s="15"/>
      <c r="FOT58" s="15"/>
      <c r="FOU58" s="15"/>
      <c r="FOV58" s="15"/>
      <c r="FOW58" s="15"/>
      <c r="FOX58" s="15"/>
      <c r="FOY58" s="15"/>
      <c r="FOZ58" s="15"/>
      <c r="FPA58" s="15"/>
      <c r="FPB58" s="15"/>
      <c r="FPC58" s="15"/>
      <c r="FPD58" s="15"/>
      <c r="FPE58" s="15"/>
      <c r="FPF58" s="15"/>
      <c r="FPG58" s="15"/>
      <c r="FPH58" s="15"/>
      <c r="FPI58" s="15"/>
      <c r="FPJ58" s="15"/>
      <c r="FPK58" s="15"/>
      <c r="FPL58" s="15"/>
      <c r="FPM58" s="15"/>
      <c r="FPN58" s="15"/>
      <c r="FPO58" s="15"/>
      <c r="FPP58" s="15"/>
      <c r="FPQ58" s="15"/>
      <c r="FPR58" s="15"/>
      <c r="FPS58" s="15"/>
      <c r="FPT58" s="15"/>
      <c r="FPU58" s="15"/>
      <c r="FPV58" s="15"/>
      <c r="FPW58" s="15"/>
      <c r="FPX58" s="15"/>
      <c r="FPY58" s="15"/>
      <c r="FPZ58" s="15"/>
      <c r="FQA58" s="15"/>
      <c r="FQB58" s="15"/>
      <c r="FQC58" s="15"/>
      <c r="FQD58" s="15"/>
      <c r="FQE58" s="15"/>
      <c r="FQF58" s="15"/>
      <c r="FQG58" s="15"/>
      <c r="FQH58" s="15"/>
      <c r="FQI58" s="15"/>
      <c r="FQJ58" s="15"/>
      <c r="FQK58" s="15"/>
      <c r="FQL58" s="15"/>
      <c r="FQM58" s="15"/>
      <c r="FQN58" s="15"/>
      <c r="FQO58" s="15"/>
      <c r="FQP58" s="15"/>
      <c r="FQQ58" s="15"/>
      <c r="FQR58" s="15"/>
      <c r="FQS58" s="15"/>
      <c r="FQT58" s="15"/>
      <c r="FQU58" s="15"/>
      <c r="FQV58" s="15"/>
      <c r="FQW58" s="15"/>
      <c r="FQX58" s="15"/>
      <c r="FQY58" s="15"/>
      <c r="FQZ58" s="15"/>
      <c r="FRA58" s="15"/>
      <c r="FRB58" s="15"/>
      <c r="FRC58" s="15"/>
      <c r="FRD58" s="15"/>
      <c r="FRE58" s="15"/>
      <c r="FRF58" s="15"/>
      <c r="FRG58" s="15"/>
      <c r="FRH58" s="15"/>
      <c r="FRI58" s="15"/>
      <c r="FRJ58" s="15"/>
      <c r="FRK58" s="15"/>
      <c r="FRL58" s="15"/>
      <c r="FRM58" s="15"/>
      <c r="FRN58" s="15"/>
      <c r="FRO58" s="15"/>
      <c r="FRP58" s="15"/>
      <c r="FRQ58" s="15"/>
      <c r="FRR58" s="15"/>
      <c r="FRS58" s="15"/>
      <c r="FRT58" s="15"/>
      <c r="FRU58" s="15"/>
      <c r="FRV58" s="15"/>
      <c r="FRW58" s="15"/>
      <c r="FRX58" s="15"/>
      <c r="FRY58" s="15"/>
      <c r="FRZ58" s="15"/>
      <c r="FSA58" s="15"/>
      <c r="FSB58" s="15"/>
      <c r="FSC58" s="15"/>
      <c r="FSD58" s="15"/>
      <c r="FSE58" s="15"/>
      <c r="FSF58" s="15"/>
      <c r="FSG58" s="15"/>
      <c r="FSH58" s="15"/>
      <c r="FSI58" s="15"/>
      <c r="FSJ58" s="15"/>
      <c r="FSK58" s="15"/>
      <c r="FSL58" s="15"/>
      <c r="FSM58" s="15"/>
      <c r="FSN58" s="15"/>
      <c r="FSO58" s="15"/>
      <c r="FSP58" s="15"/>
      <c r="FSQ58" s="15"/>
      <c r="FSR58" s="15"/>
      <c r="FSS58" s="15"/>
      <c r="FST58" s="15"/>
      <c r="FSU58" s="15"/>
      <c r="FSV58" s="15"/>
      <c r="FSW58" s="15"/>
      <c r="FSX58" s="15"/>
      <c r="FSY58" s="15"/>
      <c r="FSZ58" s="15"/>
      <c r="FTA58" s="15"/>
      <c r="FTB58" s="15"/>
      <c r="FTC58" s="15"/>
      <c r="FTD58" s="15"/>
      <c r="FTE58" s="15"/>
      <c r="FTF58" s="15"/>
      <c r="FTG58" s="15"/>
      <c r="FTH58" s="15"/>
      <c r="FTI58" s="15"/>
      <c r="FTJ58" s="15"/>
      <c r="FTK58" s="15"/>
      <c r="FTL58" s="15"/>
      <c r="FTM58" s="15"/>
      <c r="FTN58" s="15"/>
      <c r="FTO58" s="15"/>
      <c r="FTP58" s="15"/>
      <c r="FTQ58" s="15"/>
      <c r="FTR58" s="15"/>
      <c r="FTS58" s="15"/>
      <c r="FTT58" s="15"/>
      <c r="FTU58" s="15"/>
      <c r="FTV58" s="15"/>
      <c r="FTW58" s="15"/>
      <c r="FTX58" s="15"/>
      <c r="FTY58" s="15"/>
      <c r="FTZ58" s="15"/>
      <c r="FUA58" s="15"/>
      <c r="FUB58" s="15"/>
      <c r="FUC58" s="15"/>
      <c r="FUD58" s="15"/>
      <c r="FUE58" s="15"/>
      <c r="FUF58" s="15"/>
      <c r="FUG58" s="15"/>
      <c r="FUH58" s="15"/>
      <c r="FUI58" s="15"/>
      <c r="FUJ58" s="15"/>
      <c r="FUK58" s="15"/>
      <c r="FUL58" s="15"/>
      <c r="FUM58" s="15"/>
      <c r="FUN58" s="15"/>
      <c r="FUO58" s="15"/>
      <c r="FUP58" s="15"/>
      <c r="FUQ58" s="15"/>
      <c r="FUR58" s="15"/>
      <c r="FUS58" s="15"/>
      <c r="FUT58" s="15"/>
      <c r="FUU58" s="15"/>
      <c r="FUV58" s="15"/>
      <c r="FUW58" s="15"/>
      <c r="FUX58" s="15"/>
      <c r="FUY58" s="15"/>
      <c r="FUZ58" s="15"/>
      <c r="FVA58" s="15"/>
      <c r="FVB58" s="15"/>
      <c r="FVC58" s="15"/>
      <c r="FVD58" s="15"/>
      <c r="FVE58" s="15"/>
      <c r="FVF58" s="15"/>
      <c r="FVG58" s="15"/>
      <c r="FVH58" s="15"/>
      <c r="FVI58" s="15"/>
      <c r="FVJ58" s="15"/>
      <c r="FVK58" s="15"/>
      <c r="FVL58" s="15"/>
      <c r="FVM58" s="15"/>
      <c r="FVN58" s="15"/>
      <c r="FVO58" s="15"/>
      <c r="FVP58" s="15"/>
      <c r="FVQ58" s="15"/>
      <c r="FVR58" s="15"/>
      <c r="FVS58" s="15"/>
      <c r="FVT58" s="15"/>
      <c r="FVU58" s="15"/>
      <c r="FVV58" s="15"/>
      <c r="FVW58" s="15"/>
      <c r="FVX58" s="15"/>
      <c r="FVY58" s="15"/>
      <c r="FVZ58" s="15"/>
      <c r="FWA58" s="15"/>
      <c r="FWB58" s="15"/>
      <c r="FWC58" s="15"/>
      <c r="FWD58" s="15"/>
      <c r="FWE58" s="15"/>
      <c r="FWF58" s="15"/>
      <c r="FWG58" s="15"/>
      <c r="FWH58" s="15"/>
      <c r="FWI58" s="15"/>
      <c r="FWJ58" s="15"/>
      <c r="FWK58" s="15"/>
      <c r="FWL58" s="15"/>
      <c r="FWM58" s="15"/>
      <c r="FWN58" s="15"/>
      <c r="FWO58" s="15"/>
      <c r="FWP58" s="15"/>
      <c r="FWQ58" s="15"/>
      <c r="FWR58" s="15"/>
      <c r="FWS58" s="15"/>
      <c r="FWT58" s="15"/>
      <c r="FWU58" s="15"/>
      <c r="FWV58" s="15"/>
      <c r="FWW58" s="15"/>
      <c r="FWX58" s="15"/>
      <c r="FWY58" s="15"/>
      <c r="FWZ58" s="15"/>
      <c r="FXA58" s="15"/>
      <c r="FXB58" s="15"/>
      <c r="FXC58" s="15"/>
      <c r="FXD58" s="15"/>
      <c r="FXE58" s="15"/>
      <c r="FXF58" s="15"/>
      <c r="FXG58" s="15"/>
      <c r="FXH58" s="15"/>
      <c r="FXI58" s="15"/>
      <c r="FXJ58" s="15"/>
      <c r="FXK58" s="15"/>
      <c r="FXL58" s="15"/>
      <c r="FXM58" s="15"/>
      <c r="FXN58" s="15"/>
      <c r="FXO58" s="15"/>
      <c r="FXP58" s="15"/>
      <c r="FXQ58" s="15"/>
      <c r="FXR58" s="15"/>
      <c r="FXS58" s="15"/>
      <c r="FXT58" s="15"/>
      <c r="FXU58" s="15"/>
      <c r="FXV58" s="15"/>
      <c r="FXW58" s="15"/>
      <c r="FXX58" s="15"/>
      <c r="FXY58" s="15"/>
      <c r="FXZ58" s="15"/>
      <c r="FYA58" s="15"/>
      <c r="FYB58" s="15"/>
      <c r="FYC58" s="15"/>
      <c r="FYD58" s="15"/>
      <c r="FYE58" s="15"/>
      <c r="FYF58" s="15"/>
      <c r="FYG58" s="15"/>
      <c r="FYH58" s="15"/>
      <c r="FYI58" s="15"/>
      <c r="FYJ58" s="15"/>
      <c r="FYK58" s="15"/>
      <c r="FYL58" s="15"/>
      <c r="FYM58" s="15"/>
      <c r="FYN58" s="15"/>
      <c r="FYO58" s="15"/>
      <c r="FYP58" s="15"/>
      <c r="FYQ58" s="15"/>
      <c r="FYR58" s="15"/>
      <c r="FYS58" s="15"/>
      <c r="FYT58" s="15"/>
      <c r="FYU58" s="15"/>
      <c r="FYV58" s="15"/>
      <c r="FYW58" s="15"/>
      <c r="FYX58" s="15"/>
      <c r="FYY58" s="15"/>
      <c r="FYZ58" s="15"/>
      <c r="FZA58" s="15"/>
      <c r="FZB58" s="15"/>
      <c r="FZC58" s="15"/>
      <c r="FZD58" s="15"/>
      <c r="FZE58" s="15"/>
      <c r="FZF58" s="15"/>
      <c r="FZG58" s="15"/>
      <c r="FZH58" s="15"/>
      <c r="FZI58" s="15"/>
      <c r="FZJ58" s="15"/>
      <c r="FZK58" s="15"/>
      <c r="FZL58" s="15"/>
      <c r="FZM58" s="15"/>
      <c r="FZN58" s="15"/>
      <c r="FZO58" s="15"/>
      <c r="FZP58" s="15"/>
      <c r="FZQ58" s="15"/>
      <c r="FZR58" s="15"/>
      <c r="FZS58" s="15"/>
      <c r="FZT58" s="15"/>
      <c r="FZU58" s="15"/>
      <c r="FZV58" s="15"/>
      <c r="FZW58" s="15"/>
      <c r="FZX58" s="15"/>
      <c r="FZY58" s="15"/>
      <c r="FZZ58" s="15"/>
      <c r="GAA58" s="15"/>
      <c r="GAB58" s="15"/>
      <c r="GAC58" s="15"/>
      <c r="GAD58" s="15"/>
      <c r="GAE58" s="15"/>
      <c r="GAF58" s="15"/>
      <c r="GAG58" s="15"/>
      <c r="GAH58" s="15"/>
      <c r="GAI58" s="15"/>
      <c r="GAJ58" s="15"/>
      <c r="GAK58" s="15"/>
      <c r="GAL58" s="15"/>
      <c r="GAM58" s="15"/>
      <c r="GAN58" s="15"/>
      <c r="GAO58" s="15"/>
      <c r="GAP58" s="15"/>
      <c r="GAQ58" s="15"/>
      <c r="GAR58" s="15"/>
      <c r="GAS58" s="15"/>
      <c r="GAT58" s="15"/>
      <c r="GAU58" s="15"/>
      <c r="GAV58" s="15"/>
      <c r="GAW58" s="15"/>
      <c r="GAX58" s="15"/>
      <c r="GAY58" s="15"/>
      <c r="GAZ58" s="15"/>
      <c r="GBA58" s="15"/>
      <c r="GBB58" s="15"/>
      <c r="GBC58" s="15"/>
      <c r="GBD58" s="15"/>
      <c r="GBE58" s="15"/>
      <c r="GBF58" s="15"/>
      <c r="GBG58" s="15"/>
      <c r="GBH58" s="15"/>
      <c r="GBI58" s="15"/>
      <c r="GBJ58" s="15"/>
      <c r="GBK58" s="15"/>
      <c r="GBL58" s="15"/>
      <c r="GBM58" s="15"/>
      <c r="GBN58" s="15"/>
      <c r="GBO58" s="15"/>
      <c r="GBP58" s="15"/>
      <c r="GBQ58" s="15"/>
      <c r="GBR58" s="15"/>
      <c r="GBS58" s="15"/>
      <c r="GBT58" s="15"/>
      <c r="GBU58" s="15"/>
      <c r="GBV58" s="15"/>
      <c r="GBW58" s="15"/>
      <c r="GBX58" s="15"/>
      <c r="GBY58" s="15"/>
      <c r="GBZ58" s="15"/>
      <c r="GCA58" s="15"/>
      <c r="GCB58" s="15"/>
      <c r="GCC58" s="15"/>
      <c r="GCD58" s="15"/>
      <c r="GCE58" s="15"/>
      <c r="GCF58" s="15"/>
      <c r="GCG58" s="15"/>
      <c r="GCH58" s="15"/>
      <c r="GCI58" s="15"/>
      <c r="GCJ58" s="15"/>
      <c r="GCK58" s="15"/>
      <c r="GCL58" s="15"/>
      <c r="GCM58" s="15"/>
      <c r="GCN58" s="15"/>
      <c r="GCO58" s="15"/>
      <c r="GCP58" s="15"/>
      <c r="GCQ58" s="15"/>
      <c r="GCR58" s="15"/>
      <c r="GCS58" s="15"/>
      <c r="GCT58" s="15"/>
      <c r="GCU58" s="15"/>
      <c r="GCV58" s="15"/>
      <c r="GCW58" s="15"/>
      <c r="GCX58" s="15"/>
      <c r="GCY58" s="15"/>
      <c r="GCZ58" s="15"/>
      <c r="GDA58" s="15"/>
      <c r="GDB58" s="15"/>
      <c r="GDC58" s="15"/>
      <c r="GDD58" s="15"/>
      <c r="GDE58" s="15"/>
      <c r="GDF58" s="15"/>
      <c r="GDG58" s="15"/>
      <c r="GDH58" s="15"/>
      <c r="GDI58" s="15"/>
      <c r="GDJ58" s="15"/>
      <c r="GDK58" s="15"/>
      <c r="GDL58" s="15"/>
      <c r="GDM58" s="15"/>
      <c r="GDN58" s="15"/>
      <c r="GDO58" s="15"/>
      <c r="GDP58" s="15"/>
      <c r="GDQ58" s="15"/>
      <c r="GDR58" s="15"/>
      <c r="GDS58" s="15"/>
      <c r="GDT58" s="15"/>
      <c r="GDU58" s="15"/>
      <c r="GDV58" s="15"/>
      <c r="GDW58" s="15"/>
      <c r="GDX58" s="15"/>
      <c r="GDY58" s="15"/>
      <c r="GDZ58" s="15"/>
      <c r="GEA58" s="15"/>
      <c r="GEB58" s="15"/>
      <c r="GEC58" s="15"/>
      <c r="GED58" s="15"/>
      <c r="GEE58" s="15"/>
      <c r="GEF58" s="15"/>
      <c r="GEG58" s="15"/>
      <c r="GEH58" s="15"/>
      <c r="GEI58" s="15"/>
      <c r="GEJ58" s="15"/>
      <c r="GEK58" s="15"/>
      <c r="GEL58" s="15"/>
      <c r="GEM58" s="15"/>
      <c r="GEN58" s="15"/>
      <c r="GEO58" s="15"/>
      <c r="GEP58" s="15"/>
      <c r="GEQ58" s="15"/>
      <c r="GER58" s="15"/>
      <c r="GES58" s="15"/>
      <c r="GET58" s="15"/>
      <c r="GEU58" s="15"/>
      <c r="GEV58" s="15"/>
      <c r="GEW58" s="15"/>
      <c r="GEX58" s="15"/>
      <c r="GEY58" s="15"/>
      <c r="GEZ58" s="15"/>
      <c r="GFA58" s="15"/>
      <c r="GFB58" s="15"/>
      <c r="GFC58" s="15"/>
      <c r="GFD58" s="15"/>
      <c r="GFE58" s="15"/>
      <c r="GFF58" s="15"/>
      <c r="GFG58" s="15"/>
      <c r="GFH58" s="15"/>
      <c r="GFI58" s="15"/>
      <c r="GFJ58" s="15"/>
      <c r="GFK58" s="15"/>
      <c r="GFL58" s="15"/>
      <c r="GFM58" s="15"/>
      <c r="GFN58" s="15"/>
      <c r="GFO58" s="15"/>
      <c r="GFP58" s="15"/>
      <c r="GFQ58" s="15"/>
      <c r="GFR58" s="15"/>
      <c r="GFS58" s="15"/>
      <c r="GFT58" s="15"/>
      <c r="GFU58" s="15"/>
      <c r="GFV58" s="15"/>
      <c r="GFW58" s="15"/>
      <c r="GFX58" s="15"/>
      <c r="GFY58" s="15"/>
      <c r="GFZ58" s="15"/>
      <c r="GGA58" s="15"/>
      <c r="GGB58" s="15"/>
      <c r="GGC58" s="15"/>
      <c r="GGD58" s="15"/>
      <c r="GGE58" s="15"/>
      <c r="GGF58" s="15"/>
      <c r="GGG58" s="15"/>
      <c r="GGH58" s="15"/>
      <c r="GGI58" s="15"/>
      <c r="GGJ58" s="15"/>
      <c r="GGK58" s="15"/>
      <c r="GGL58" s="15"/>
      <c r="GGM58" s="15"/>
      <c r="GGN58" s="15"/>
      <c r="GGO58" s="15"/>
      <c r="GGP58" s="15"/>
      <c r="GGQ58" s="15"/>
      <c r="GGR58" s="15"/>
      <c r="GGS58" s="15"/>
      <c r="GGT58" s="15"/>
      <c r="GGU58" s="15"/>
      <c r="GGV58" s="15"/>
      <c r="GGW58" s="15"/>
      <c r="GGX58" s="15"/>
      <c r="GGY58" s="15"/>
      <c r="GGZ58" s="15"/>
      <c r="GHA58" s="15"/>
      <c r="GHB58" s="15"/>
      <c r="GHC58" s="15"/>
      <c r="GHD58" s="15"/>
      <c r="GHE58" s="15"/>
      <c r="GHF58" s="15"/>
      <c r="GHG58" s="15"/>
      <c r="GHH58" s="15"/>
      <c r="GHI58" s="15"/>
      <c r="GHJ58" s="15"/>
      <c r="GHK58" s="15"/>
      <c r="GHL58" s="15"/>
      <c r="GHM58" s="15"/>
      <c r="GHN58" s="15"/>
      <c r="GHO58" s="15"/>
      <c r="GHP58" s="15"/>
      <c r="GHQ58" s="15"/>
      <c r="GHR58" s="15"/>
      <c r="GHS58" s="15"/>
      <c r="GHT58" s="15"/>
      <c r="GHU58" s="15"/>
      <c r="GHV58" s="15"/>
      <c r="GHW58" s="15"/>
      <c r="GHX58" s="15"/>
      <c r="GHY58" s="15"/>
      <c r="GHZ58" s="15"/>
      <c r="GIA58" s="15"/>
      <c r="GIB58" s="15"/>
      <c r="GIC58" s="15"/>
      <c r="GID58" s="15"/>
      <c r="GIE58" s="15"/>
      <c r="GIF58" s="15"/>
      <c r="GIG58" s="15"/>
      <c r="GIH58" s="15"/>
      <c r="GII58" s="15"/>
      <c r="GIJ58" s="15"/>
      <c r="GIK58" s="15"/>
      <c r="GIL58" s="15"/>
      <c r="GIM58" s="15"/>
      <c r="GIN58" s="15"/>
      <c r="GIO58" s="15"/>
      <c r="GIP58" s="15"/>
      <c r="GIQ58" s="15"/>
      <c r="GIR58" s="15"/>
      <c r="GIS58" s="15"/>
      <c r="GIT58" s="15"/>
      <c r="GIU58" s="15"/>
      <c r="GIV58" s="15"/>
      <c r="GIW58" s="15"/>
      <c r="GIX58" s="15"/>
      <c r="GIY58" s="15"/>
      <c r="GIZ58" s="15"/>
      <c r="GJA58" s="15"/>
      <c r="GJB58" s="15"/>
      <c r="GJC58" s="15"/>
      <c r="GJD58" s="15"/>
      <c r="GJE58" s="15"/>
      <c r="GJF58" s="15"/>
      <c r="GJG58" s="15"/>
      <c r="GJH58" s="15"/>
      <c r="GJI58" s="15"/>
      <c r="GJJ58" s="15"/>
      <c r="GJK58" s="15"/>
      <c r="GJL58" s="15"/>
      <c r="GJM58" s="15"/>
      <c r="GJN58" s="15"/>
      <c r="GJO58" s="15"/>
      <c r="GJP58" s="15"/>
      <c r="GJQ58" s="15"/>
      <c r="GJR58" s="15"/>
      <c r="GJS58" s="15"/>
      <c r="GJT58" s="15"/>
      <c r="GJU58" s="15"/>
      <c r="GJV58" s="15"/>
      <c r="GJW58" s="15"/>
      <c r="GJX58" s="15"/>
      <c r="GJY58" s="15"/>
      <c r="GJZ58" s="15"/>
      <c r="GKA58" s="15"/>
      <c r="GKB58" s="15"/>
      <c r="GKC58" s="15"/>
      <c r="GKD58" s="15"/>
      <c r="GKE58" s="15"/>
      <c r="GKF58" s="15"/>
      <c r="GKG58" s="15"/>
      <c r="GKH58" s="15"/>
      <c r="GKI58" s="15"/>
      <c r="GKJ58" s="15"/>
      <c r="GKK58" s="15"/>
      <c r="GKL58" s="15"/>
      <c r="GKM58" s="15"/>
      <c r="GKN58" s="15"/>
      <c r="GKO58" s="15"/>
      <c r="GKP58" s="15"/>
      <c r="GKQ58" s="15"/>
      <c r="GKR58" s="15"/>
      <c r="GKS58" s="15"/>
      <c r="GKT58" s="15"/>
      <c r="GKU58" s="15"/>
      <c r="GKV58" s="15"/>
      <c r="GKW58" s="15"/>
      <c r="GKX58" s="15"/>
      <c r="GKY58" s="15"/>
      <c r="GKZ58" s="15"/>
      <c r="GLA58" s="15"/>
      <c r="GLB58" s="15"/>
      <c r="GLC58" s="15"/>
      <c r="GLD58" s="15"/>
      <c r="GLE58" s="15"/>
      <c r="GLF58" s="15"/>
      <c r="GLG58" s="15"/>
      <c r="GLH58" s="15"/>
      <c r="GLI58" s="15"/>
      <c r="GLJ58" s="15"/>
      <c r="GLK58" s="15"/>
      <c r="GLL58" s="15"/>
      <c r="GLM58" s="15"/>
      <c r="GLN58" s="15"/>
      <c r="GLO58" s="15"/>
      <c r="GLP58" s="15"/>
      <c r="GLQ58" s="15"/>
      <c r="GLR58" s="15"/>
      <c r="GLS58" s="15"/>
      <c r="GLT58" s="15"/>
      <c r="GLU58" s="15"/>
      <c r="GLV58" s="15"/>
      <c r="GLW58" s="15"/>
      <c r="GLX58" s="15"/>
      <c r="GLY58" s="15"/>
      <c r="GLZ58" s="15"/>
      <c r="GMA58" s="15"/>
      <c r="GMB58" s="15"/>
      <c r="GMC58" s="15"/>
      <c r="GMD58" s="15"/>
      <c r="GME58" s="15"/>
      <c r="GMF58" s="15"/>
      <c r="GMG58" s="15"/>
      <c r="GMH58" s="15"/>
      <c r="GMI58" s="15"/>
      <c r="GMJ58" s="15"/>
      <c r="GMK58" s="15"/>
      <c r="GML58" s="15"/>
      <c r="GMM58" s="15"/>
      <c r="GMN58" s="15"/>
      <c r="GMO58" s="15"/>
      <c r="GMP58" s="15"/>
      <c r="GMQ58" s="15"/>
      <c r="GMR58" s="15"/>
      <c r="GMS58" s="15"/>
      <c r="GMT58" s="15"/>
      <c r="GMU58" s="15"/>
      <c r="GMV58" s="15"/>
      <c r="GMW58" s="15"/>
      <c r="GMX58" s="15"/>
      <c r="GMY58" s="15"/>
      <c r="GMZ58" s="15"/>
      <c r="GNA58" s="15"/>
      <c r="GNB58" s="15"/>
      <c r="GNC58" s="15"/>
      <c r="GND58" s="15"/>
      <c r="GNE58" s="15"/>
      <c r="GNF58" s="15"/>
      <c r="GNG58" s="15"/>
      <c r="GNH58" s="15"/>
      <c r="GNI58" s="15"/>
      <c r="GNJ58" s="15"/>
      <c r="GNK58" s="15"/>
      <c r="GNL58" s="15"/>
      <c r="GNM58" s="15"/>
      <c r="GNN58" s="15"/>
      <c r="GNO58" s="15"/>
      <c r="GNP58" s="15"/>
      <c r="GNQ58" s="15"/>
      <c r="GNR58" s="15"/>
      <c r="GNS58" s="15"/>
      <c r="GNT58" s="15"/>
      <c r="GNU58" s="15"/>
      <c r="GNV58" s="15"/>
      <c r="GNW58" s="15"/>
      <c r="GNX58" s="15"/>
      <c r="GNY58" s="15"/>
      <c r="GNZ58" s="15"/>
      <c r="GOA58" s="15"/>
      <c r="GOB58" s="15"/>
      <c r="GOC58" s="15"/>
      <c r="GOD58" s="15"/>
      <c r="GOE58" s="15"/>
      <c r="GOF58" s="15"/>
      <c r="GOG58" s="15"/>
      <c r="GOH58" s="15"/>
      <c r="GOI58" s="15"/>
      <c r="GOJ58" s="15"/>
      <c r="GOK58" s="15"/>
      <c r="GOL58" s="15"/>
      <c r="GOM58" s="15"/>
      <c r="GON58" s="15"/>
      <c r="GOO58" s="15"/>
      <c r="GOP58" s="15"/>
      <c r="GOQ58" s="15"/>
      <c r="GOR58" s="15"/>
      <c r="GOS58" s="15"/>
      <c r="GOT58" s="15"/>
      <c r="GOU58" s="15"/>
      <c r="GOV58" s="15"/>
      <c r="GOW58" s="15"/>
      <c r="GOX58" s="15"/>
      <c r="GOY58" s="15"/>
      <c r="GOZ58" s="15"/>
      <c r="GPA58" s="15"/>
      <c r="GPB58" s="15"/>
      <c r="GPC58" s="15"/>
      <c r="GPD58" s="15"/>
      <c r="GPE58" s="15"/>
      <c r="GPF58" s="15"/>
      <c r="GPG58" s="15"/>
      <c r="GPH58" s="15"/>
      <c r="GPI58" s="15"/>
      <c r="GPJ58" s="15"/>
      <c r="GPK58" s="15"/>
      <c r="GPL58" s="15"/>
      <c r="GPM58" s="15"/>
      <c r="GPN58" s="15"/>
      <c r="GPO58" s="15"/>
      <c r="GPP58" s="15"/>
      <c r="GPQ58" s="15"/>
      <c r="GPR58" s="15"/>
      <c r="GPS58" s="15"/>
      <c r="GPT58" s="15"/>
      <c r="GPU58" s="15"/>
      <c r="GPV58" s="15"/>
      <c r="GPW58" s="15"/>
      <c r="GPX58" s="15"/>
      <c r="GPY58" s="15"/>
      <c r="GPZ58" s="15"/>
      <c r="GQA58" s="15"/>
      <c r="GQB58" s="15"/>
      <c r="GQC58" s="15"/>
      <c r="GQD58" s="15"/>
      <c r="GQE58" s="15"/>
      <c r="GQF58" s="15"/>
      <c r="GQG58" s="15"/>
      <c r="GQH58" s="15"/>
      <c r="GQI58" s="15"/>
      <c r="GQJ58" s="15"/>
      <c r="GQK58" s="15"/>
      <c r="GQL58" s="15"/>
      <c r="GQM58" s="15"/>
      <c r="GQN58" s="15"/>
      <c r="GQO58" s="15"/>
      <c r="GQP58" s="15"/>
      <c r="GQQ58" s="15"/>
      <c r="GQR58" s="15"/>
      <c r="GQS58" s="15"/>
      <c r="GQT58" s="15"/>
      <c r="GQU58" s="15"/>
      <c r="GQV58" s="15"/>
      <c r="GQW58" s="15"/>
      <c r="GQX58" s="15"/>
      <c r="GQY58" s="15"/>
      <c r="GQZ58" s="15"/>
      <c r="GRA58" s="15"/>
      <c r="GRB58" s="15"/>
      <c r="GRC58" s="15"/>
      <c r="GRD58" s="15"/>
      <c r="GRE58" s="15"/>
      <c r="GRF58" s="15"/>
      <c r="GRG58" s="15"/>
      <c r="GRH58" s="15"/>
      <c r="GRI58" s="15"/>
      <c r="GRJ58" s="15"/>
      <c r="GRK58" s="15"/>
      <c r="GRL58" s="15"/>
      <c r="GRM58" s="15"/>
      <c r="GRN58" s="15"/>
      <c r="GRO58" s="15"/>
      <c r="GRP58" s="15"/>
      <c r="GRQ58" s="15"/>
      <c r="GRR58" s="15"/>
      <c r="GRS58" s="15"/>
      <c r="GRT58" s="15"/>
      <c r="GRU58" s="15"/>
      <c r="GRV58" s="15"/>
      <c r="GRW58" s="15"/>
      <c r="GRX58" s="15"/>
      <c r="GRY58" s="15"/>
      <c r="GRZ58" s="15"/>
      <c r="GSA58" s="15"/>
      <c r="GSB58" s="15"/>
      <c r="GSC58" s="15"/>
      <c r="GSD58" s="15"/>
      <c r="GSE58" s="15"/>
      <c r="GSF58" s="15"/>
      <c r="GSG58" s="15"/>
      <c r="GSH58" s="15"/>
      <c r="GSI58" s="15"/>
      <c r="GSJ58" s="15"/>
      <c r="GSK58" s="15"/>
      <c r="GSL58" s="15"/>
      <c r="GSM58" s="15"/>
      <c r="GSN58" s="15"/>
      <c r="GSO58" s="15"/>
      <c r="GSP58" s="15"/>
      <c r="GSQ58" s="15"/>
      <c r="GSR58" s="15"/>
      <c r="GSS58" s="15"/>
      <c r="GST58" s="15"/>
      <c r="GSU58" s="15"/>
      <c r="GSV58" s="15"/>
      <c r="GSW58" s="15"/>
      <c r="GSX58" s="15"/>
      <c r="GSY58" s="15"/>
      <c r="GSZ58" s="15"/>
      <c r="GTA58" s="15"/>
      <c r="GTB58" s="15"/>
      <c r="GTC58" s="15"/>
      <c r="GTD58" s="15"/>
      <c r="GTE58" s="15"/>
      <c r="GTF58" s="15"/>
      <c r="GTG58" s="15"/>
      <c r="GTH58" s="15"/>
      <c r="GTI58" s="15"/>
      <c r="GTJ58" s="15"/>
      <c r="GTK58" s="15"/>
      <c r="GTL58" s="15"/>
      <c r="GTM58" s="15"/>
      <c r="GTN58" s="15"/>
      <c r="GTO58" s="15"/>
      <c r="GTP58" s="15"/>
      <c r="GTQ58" s="15"/>
      <c r="GTR58" s="15"/>
      <c r="GTS58" s="15"/>
      <c r="GTT58" s="15"/>
      <c r="GTU58" s="15"/>
      <c r="GTV58" s="15"/>
      <c r="GTW58" s="15"/>
      <c r="GTX58" s="15"/>
      <c r="GTY58" s="15"/>
      <c r="GTZ58" s="15"/>
      <c r="GUA58" s="15"/>
      <c r="GUB58" s="15"/>
      <c r="GUC58" s="15"/>
      <c r="GUD58" s="15"/>
      <c r="GUE58" s="15"/>
      <c r="GUF58" s="15"/>
      <c r="GUG58" s="15"/>
      <c r="GUH58" s="15"/>
      <c r="GUI58" s="15"/>
      <c r="GUJ58" s="15"/>
      <c r="GUK58" s="15"/>
      <c r="GUL58" s="15"/>
      <c r="GUM58" s="15"/>
      <c r="GUN58" s="15"/>
      <c r="GUO58" s="15"/>
      <c r="GUP58" s="15"/>
      <c r="GUQ58" s="15"/>
      <c r="GUR58" s="15"/>
      <c r="GUS58" s="15"/>
      <c r="GUT58" s="15"/>
      <c r="GUU58" s="15"/>
      <c r="GUV58" s="15"/>
      <c r="GUW58" s="15"/>
      <c r="GUX58" s="15"/>
      <c r="GUY58" s="15"/>
      <c r="GUZ58" s="15"/>
      <c r="GVA58" s="15"/>
      <c r="GVB58" s="15"/>
      <c r="GVC58" s="15"/>
      <c r="GVD58" s="15"/>
      <c r="GVE58" s="15"/>
      <c r="GVF58" s="15"/>
      <c r="GVG58" s="15"/>
      <c r="GVH58" s="15"/>
      <c r="GVI58" s="15"/>
      <c r="GVJ58" s="15"/>
      <c r="GVK58" s="15"/>
      <c r="GVL58" s="15"/>
      <c r="GVM58" s="15"/>
      <c r="GVN58" s="15"/>
      <c r="GVO58" s="15"/>
      <c r="GVP58" s="15"/>
      <c r="GVQ58" s="15"/>
      <c r="GVR58" s="15"/>
      <c r="GVS58" s="15"/>
      <c r="GVT58" s="15"/>
      <c r="GVU58" s="15"/>
      <c r="GVV58" s="15"/>
      <c r="GVW58" s="15"/>
      <c r="GVX58" s="15"/>
      <c r="GVY58" s="15"/>
      <c r="GVZ58" s="15"/>
      <c r="GWA58" s="15"/>
      <c r="GWB58" s="15"/>
      <c r="GWC58" s="15"/>
      <c r="GWD58" s="15"/>
      <c r="GWE58" s="15"/>
      <c r="GWF58" s="15"/>
      <c r="GWG58" s="15"/>
      <c r="GWH58" s="15"/>
      <c r="GWI58" s="15"/>
      <c r="GWJ58" s="15"/>
      <c r="GWK58" s="15"/>
      <c r="GWL58" s="15"/>
      <c r="GWM58" s="15"/>
      <c r="GWN58" s="15"/>
      <c r="GWO58" s="15"/>
      <c r="GWP58" s="15"/>
      <c r="GWQ58" s="15"/>
      <c r="GWR58" s="15"/>
      <c r="GWS58" s="15"/>
      <c r="GWT58" s="15"/>
      <c r="GWU58" s="15"/>
      <c r="GWV58" s="15"/>
      <c r="GWW58" s="15"/>
      <c r="GWX58" s="15"/>
      <c r="GWY58" s="15"/>
      <c r="GWZ58" s="15"/>
      <c r="GXA58" s="15"/>
      <c r="GXB58" s="15"/>
      <c r="GXC58" s="15"/>
      <c r="GXD58" s="15"/>
      <c r="GXE58" s="15"/>
      <c r="GXF58" s="15"/>
      <c r="GXG58" s="15"/>
      <c r="GXH58" s="15"/>
      <c r="GXI58" s="15"/>
      <c r="GXJ58" s="15"/>
      <c r="GXK58" s="15"/>
      <c r="GXL58" s="15"/>
      <c r="GXM58" s="15"/>
      <c r="GXN58" s="15"/>
      <c r="GXO58" s="15"/>
      <c r="GXP58" s="15"/>
      <c r="GXQ58" s="15"/>
      <c r="GXR58" s="15"/>
      <c r="GXS58" s="15"/>
      <c r="GXT58" s="15"/>
      <c r="GXU58" s="15"/>
      <c r="GXV58" s="15"/>
      <c r="GXW58" s="15"/>
      <c r="GXX58" s="15"/>
      <c r="GXY58" s="15"/>
      <c r="GXZ58" s="15"/>
      <c r="GYA58" s="15"/>
      <c r="GYB58" s="15"/>
      <c r="GYC58" s="15"/>
      <c r="GYD58" s="15"/>
      <c r="GYE58" s="15"/>
      <c r="GYF58" s="15"/>
      <c r="GYG58" s="15"/>
      <c r="GYH58" s="15"/>
      <c r="GYI58" s="15"/>
      <c r="GYJ58" s="15"/>
      <c r="GYK58" s="15"/>
      <c r="GYL58" s="15"/>
      <c r="GYM58" s="15"/>
      <c r="GYN58" s="15"/>
      <c r="GYO58" s="15"/>
      <c r="GYP58" s="15"/>
      <c r="GYQ58" s="15"/>
      <c r="GYR58" s="15"/>
      <c r="GYS58" s="15"/>
      <c r="GYT58" s="15"/>
      <c r="GYU58" s="15"/>
      <c r="GYV58" s="15"/>
      <c r="GYW58" s="15"/>
      <c r="GYX58" s="15"/>
      <c r="GYY58" s="15"/>
      <c r="GYZ58" s="15"/>
      <c r="GZA58" s="15"/>
      <c r="GZB58" s="15"/>
      <c r="GZC58" s="15"/>
      <c r="GZD58" s="15"/>
      <c r="GZE58" s="15"/>
      <c r="GZF58" s="15"/>
      <c r="GZG58" s="15"/>
      <c r="GZH58" s="15"/>
      <c r="GZI58" s="15"/>
      <c r="GZJ58" s="15"/>
      <c r="GZK58" s="15"/>
      <c r="GZL58" s="15"/>
      <c r="GZM58" s="15"/>
      <c r="GZN58" s="15"/>
      <c r="GZO58" s="15"/>
      <c r="GZP58" s="15"/>
      <c r="GZQ58" s="15"/>
      <c r="GZR58" s="15"/>
      <c r="GZS58" s="15"/>
      <c r="GZT58" s="15"/>
      <c r="GZU58" s="15"/>
      <c r="GZV58" s="15"/>
      <c r="GZW58" s="15"/>
      <c r="GZX58" s="15"/>
      <c r="GZY58" s="15"/>
      <c r="GZZ58" s="15"/>
      <c r="HAA58" s="15"/>
      <c r="HAB58" s="15"/>
      <c r="HAC58" s="15"/>
      <c r="HAD58" s="15"/>
      <c r="HAE58" s="15"/>
      <c r="HAF58" s="15"/>
      <c r="HAG58" s="15"/>
      <c r="HAH58" s="15"/>
      <c r="HAI58" s="15"/>
      <c r="HAJ58" s="15"/>
      <c r="HAK58" s="15"/>
      <c r="HAL58" s="15"/>
      <c r="HAM58" s="15"/>
      <c r="HAN58" s="15"/>
      <c r="HAO58" s="15"/>
      <c r="HAP58" s="15"/>
      <c r="HAQ58" s="15"/>
      <c r="HAR58" s="15"/>
      <c r="HAS58" s="15"/>
      <c r="HAT58" s="15"/>
      <c r="HAU58" s="15"/>
      <c r="HAV58" s="15"/>
      <c r="HAW58" s="15"/>
      <c r="HAX58" s="15"/>
      <c r="HAY58" s="15"/>
      <c r="HAZ58" s="15"/>
      <c r="HBA58" s="15"/>
      <c r="HBB58" s="15"/>
      <c r="HBC58" s="15"/>
      <c r="HBD58" s="15"/>
      <c r="HBE58" s="15"/>
      <c r="HBF58" s="15"/>
      <c r="HBG58" s="15"/>
      <c r="HBH58" s="15"/>
      <c r="HBI58" s="15"/>
      <c r="HBJ58" s="15"/>
      <c r="HBK58" s="15"/>
      <c r="HBL58" s="15"/>
      <c r="HBM58" s="15"/>
      <c r="HBN58" s="15"/>
      <c r="HBO58" s="15"/>
      <c r="HBP58" s="15"/>
      <c r="HBQ58" s="15"/>
      <c r="HBR58" s="15"/>
      <c r="HBS58" s="15"/>
      <c r="HBT58" s="15"/>
      <c r="HBU58" s="15"/>
      <c r="HBV58" s="15"/>
      <c r="HBW58" s="15"/>
      <c r="HBX58" s="15"/>
      <c r="HBY58" s="15"/>
      <c r="HBZ58" s="15"/>
      <c r="HCA58" s="15"/>
      <c r="HCB58" s="15"/>
      <c r="HCC58" s="15"/>
      <c r="HCD58" s="15"/>
      <c r="HCE58" s="15"/>
      <c r="HCF58" s="15"/>
      <c r="HCG58" s="15"/>
      <c r="HCH58" s="15"/>
      <c r="HCI58" s="15"/>
      <c r="HCJ58" s="15"/>
      <c r="HCK58" s="15"/>
      <c r="HCL58" s="15"/>
      <c r="HCM58" s="15"/>
      <c r="HCN58" s="15"/>
      <c r="HCO58" s="15"/>
      <c r="HCP58" s="15"/>
      <c r="HCQ58" s="15"/>
      <c r="HCR58" s="15"/>
      <c r="HCS58" s="15"/>
      <c r="HCT58" s="15"/>
      <c r="HCU58" s="15"/>
      <c r="HCV58" s="15"/>
      <c r="HCW58" s="15"/>
      <c r="HCX58" s="15"/>
      <c r="HCY58" s="15"/>
      <c r="HCZ58" s="15"/>
      <c r="HDA58" s="15"/>
      <c r="HDB58" s="15"/>
      <c r="HDC58" s="15"/>
      <c r="HDD58" s="15"/>
      <c r="HDE58" s="15"/>
      <c r="HDF58" s="15"/>
      <c r="HDG58" s="15"/>
      <c r="HDH58" s="15"/>
      <c r="HDI58" s="15"/>
      <c r="HDJ58" s="15"/>
      <c r="HDK58" s="15"/>
      <c r="HDL58" s="15"/>
      <c r="HDM58" s="15"/>
      <c r="HDN58" s="15"/>
      <c r="HDO58" s="15"/>
      <c r="HDP58" s="15"/>
      <c r="HDQ58" s="15"/>
      <c r="HDR58" s="15"/>
      <c r="HDS58" s="15"/>
      <c r="HDT58" s="15"/>
      <c r="HDU58" s="15"/>
      <c r="HDV58" s="15"/>
      <c r="HDW58" s="15"/>
      <c r="HDX58" s="15"/>
      <c r="HDY58" s="15"/>
      <c r="HDZ58" s="15"/>
      <c r="HEA58" s="15"/>
      <c r="HEB58" s="15"/>
      <c r="HEC58" s="15"/>
      <c r="HED58" s="15"/>
      <c r="HEE58" s="15"/>
      <c r="HEF58" s="15"/>
      <c r="HEG58" s="15"/>
      <c r="HEH58" s="15"/>
      <c r="HEI58" s="15"/>
      <c r="HEJ58" s="15"/>
      <c r="HEK58" s="15"/>
      <c r="HEL58" s="15"/>
      <c r="HEM58" s="15"/>
      <c r="HEN58" s="15"/>
      <c r="HEO58" s="15"/>
      <c r="HEP58" s="15"/>
      <c r="HEQ58" s="15"/>
      <c r="HER58" s="15"/>
      <c r="HES58" s="15"/>
      <c r="HET58" s="15"/>
      <c r="HEU58" s="15"/>
      <c r="HEV58" s="15"/>
      <c r="HEW58" s="15"/>
      <c r="HEX58" s="15"/>
      <c r="HEY58" s="15"/>
      <c r="HEZ58" s="15"/>
      <c r="HFA58" s="15"/>
      <c r="HFB58" s="15"/>
      <c r="HFC58" s="15"/>
      <c r="HFD58" s="15"/>
      <c r="HFE58" s="15"/>
      <c r="HFF58" s="15"/>
      <c r="HFG58" s="15"/>
      <c r="HFH58" s="15"/>
      <c r="HFI58" s="15"/>
      <c r="HFJ58" s="15"/>
      <c r="HFK58" s="15"/>
      <c r="HFL58" s="15"/>
      <c r="HFM58" s="15"/>
      <c r="HFN58" s="15"/>
      <c r="HFO58" s="15"/>
      <c r="HFP58" s="15"/>
      <c r="HFQ58" s="15"/>
      <c r="HFR58" s="15"/>
      <c r="HFS58" s="15"/>
      <c r="HFT58" s="15"/>
      <c r="HFU58" s="15"/>
      <c r="HFV58" s="15"/>
      <c r="HFW58" s="15"/>
      <c r="HFX58" s="15"/>
      <c r="HFY58" s="15"/>
      <c r="HFZ58" s="15"/>
      <c r="HGA58" s="15"/>
      <c r="HGB58" s="15"/>
      <c r="HGC58" s="15"/>
      <c r="HGD58" s="15"/>
      <c r="HGE58" s="15"/>
      <c r="HGF58" s="15"/>
      <c r="HGG58" s="15"/>
      <c r="HGH58" s="15"/>
      <c r="HGI58" s="15"/>
      <c r="HGJ58" s="15"/>
      <c r="HGK58" s="15"/>
      <c r="HGL58" s="15"/>
      <c r="HGM58" s="15"/>
      <c r="HGN58" s="15"/>
      <c r="HGO58" s="15"/>
      <c r="HGP58" s="15"/>
      <c r="HGQ58" s="15"/>
      <c r="HGR58" s="15"/>
      <c r="HGS58" s="15"/>
      <c r="HGT58" s="15"/>
      <c r="HGU58" s="15"/>
      <c r="HGV58" s="15"/>
      <c r="HGW58" s="15"/>
      <c r="HGX58" s="15"/>
      <c r="HGY58" s="15"/>
      <c r="HGZ58" s="15"/>
      <c r="HHA58" s="15"/>
      <c r="HHB58" s="15"/>
      <c r="HHC58" s="15"/>
      <c r="HHD58" s="15"/>
      <c r="HHE58" s="15"/>
      <c r="HHF58" s="15"/>
      <c r="HHG58" s="15"/>
      <c r="HHH58" s="15"/>
      <c r="HHI58" s="15"/>
      <c r="HHJ58" s="15"/>
      <c r="HHK58" s="15"/>
      <c r="HHL58" s="15"/>
      <c r="HHM58" s="15"/>
      <c r="HHN58" s="15"/>
      <c r="HHO58" s="15"/>
      <c r="HHP58" s="15"/>
      <c r="HHQ58" s="15"/>
      <c r="HHR58" s="15"/>
      <c r="HHS58" s="15"/>
      <c r="HHT58" s="15"/>
      <c r="HHU58" s="15"/>
      <c r="HHV58" s="15"/>
      <c r="HHW58" s="15"/>
      <c r="HHX58" s="15"/>
      <c r="HHY58" s="15"/>
      <c r="HHZ58" s="15"/>
      <c r="HIA58" s="15"/>
      <c r="HIB58" s="15"/>
      <c r="HIC58" s="15"/>
      <c r="HID58" s="15"/>
      <c r="HIE58" s="15"/>
      <c r="HIF58" s="15"/>
      <c r="HIG58" s="15"/>
      <c r="HIH58" s="15"/>
      <c r="HII58" s="15"/>
      <c r="HIJ58" s="15"/>
      <c r="HIK58" s="15"/>
      <c r="HIL58" s="15"/>
      <c r="HIM58" s="15"/>
      <c r="HIN58" s="15"/>
      <c r="HIO58" s="15"/>
      <c r="HIP58" s="15"/>
      <c r="HIQ58" s="15"/>
      <c r="HIR58" s="15"/>
      <c r="HIS58" s="15"/>
      <c r="HIT58" s="15"/>
      <c r="HIU58" s="15"/>
      <c r="HIV58" s="15"/>
      <c r="HIW58" s="15"/>
      <c r="HIX58" s="15"/>
      <c r="HIY58" s="15"/>
      <c r="HIZ58" s="15"/>
      <c r="HJA58" s="15"/>
      <c r="HJB58" s="15"/>
      <c r="HJC58" s="15"/>
      <c r="HJD58" s="15"/>
      <c r="HJE58" s="15"/>
      <c r="HJF58" s="15"/>
      <c r="HJG58" s="15"/>
      <c r="HJH58" s="15"/>
      <c r="HJI58" s="15"/>
      <c r="HJJ58" s="15"/>
      <c r="HJK58" s="15"/>
      <c r="HJL58" s="15"/>
      <c r="HJM58" s="15"/>
      <c r="HJN58" s="15"/>
      <c r="HJO58" s="15"/>
      <c r="HJP58" s="15"/>
      <c r="HJQ58" s="15"/>
      <c r="HJR58" s="15"/>
      <c r="HJS58" s="15"/>
      <c r="HJT58" s="15"/>
      <c r="HJU58" s="15"/>
      <c r="HJV58" s="15"/>
      <c r="HJW58" s="15"/>
      <c r="HJX58" s="15"/>
      <c r="HJY58" s="15"/>
      <c r="HJZ58" s="15"/>
      <c r="HKA58" s="15"/>
      <c r="HKB58" s="15"/>
      <c r="HKC58" s="15"/>
      <c r="HKD58" s="15"/>
      <c r="HKE58" s="15"/>
      <c r="HKF58" s="15"/>
      <c r="HKG58" s="15"/>
      <c r="HKH58" s="15"/>
      <c r="HKI58" s="15"/>
      <c r="HKJ58" s="15"/>
      <c r="HKK58" s="15"/>
      <c r="HKL58" s="15"/>
      <c r="HKM58" s="15"/>
      <c r="HKN58" s="15"/>
      <c r="HKO58" s="15"/>
      <c r="HKP58" s="15"/>
      <c r="HKQ58" s="15"/>
      <c r="HKR58" s="15"/>
      <c r="HKS58" s="15"/>
      <c r="HKT58" s="15"/>
      <c r="HKU58" s="15"/>
      <c r="HKV58" s="15"/>
      <c r="HKW58" s="15"/>
      <c r="HKX58" s="15"/>
      <c r="HKY58" s="15"/>
      <c r="HKZ58" s="15"/>
      <c r="HLA58" s="15"/>
      <c r="HLB58" s="15"/>
      <c r="HLC58" s="15"/>
      <c r="HLD58" s="15"/>
      <c r="HLE58" s="15"/>
      <c r="HLF58" s="15"/>
      <c r="HLG58" s="15"/>
      <c r="HLH58" s="15"/>
      <c r="HLI58" s="15"/>
      <c r="HLJ58" s="15"/>
      <c r="HLK58" s="15"/>
      <c r="HLL58" s="15"/>
      <c r="HLM58" s="15"/>
      <c r="HLN58" s="15"/>
      <c r="HLO58" s="15"/>
      <c r="HLP58" s="15"/>
      <c r="HLQ58" s="15"/>
      <c r="HLR58" s="15"/>
      <c r="HLS58" s="15"/>
      <c r="HLT58" s="15"/>
      <c r="HLU58" s="15"/>
      <c r="HLV58" s="15"/>
      <c r="HLW58" s="15"/>
      <c r="HLX58" s="15"/>
      <c r="HLY58" s="15"/>
      <c r="HLZ58" s="15"/>
      <c r="HMA58" s="15"/>
      <c r="HMB58" s="15"/>
      <c r="HMC58" s="15"/>
      <c r="HMD58" s="15"/>
      <c r="HME58" s="15"/>
      <c r="HMF58" s="15"/>
      <c r="HMG58" s="15"/>
      <c r="HMH58" s="15"/>
      <c r="HMI58" s="15"/>
      <c r="HMJ58" s="15"/>
      <c r="HMK58" s="15"/>
      <c r="HML58" s="15"/>
      <c r="HMM58" s="15"/>
      <c r="HMN58" s="15"/>
      <c r="HMO58" s="15"/>
      <c r="HMP58" s="15"/>
      <c r="HMQ58" s="15"/>
      <c r="HMR58" s="15"/>
      <c r="HMS58" s="15"/>
      <c r="HMT58" s="15"/>
      <c r="HMU58" s="15"/>
      <c r="HMV58" s="15"/>
      <c r="HMW58" s="15"/>
      <c r="HMX58" s="15"/>
      <c r="HMY58" s="15"/>
      <c r="HMZ58" s="15"/>
      <c r="HNA58" s="15"/>
      <c r="HNB58" s="15"/>
      <c r="HNC58" s="15"/>
      <c r="HND58" s="15"/>
      <c r="HNE58" s="15"/>
      <c r="HNF58" s="15"/>
      <c r="HNG58" s="15"/>
      <c r="HNH58" s="15"/>
      <c r="HNI58" s="15"/>
      <c r="HNJ58" s="15"/>
      <c r="HNK58" s="15"/>
      <c r="HNL58" s="15"/>
      <c r="HNM58" s="15"/>
      <c r="HNN58" s="15"/>
      <c r="HNO58" s="15"/>
      <c r="HNP58" s="15"/>
      <c r="HNQ58" s="15"/>
      <c r="HNR58" s="15"/>
      <c r="HNS58" s="15"/>
      <c r="HNT58" s="15"/>
      <c r="HNU58" s="15"/>
      <c r="HNV58" s="15"/>
      <c r="HNW58" s="15"/>
      <c r="HNX58" s="15"/>
      <c r="HNY58" s="15"/>
      <c r="HNZ58" s="15"/>
      <c r="HOA58" s="15"/>
      <c r="HOB58" s="15"/>
      <c r="HOC58" s="15"/>
      <c r="HOD58" s="15"/>
      <c r="HOE58" s="15"/>
      <c r="HOF58" s="15"/>
      <c r="HOG58" s="15"/>
      <c r="HOH58" s="15"/>
      <c r="HOI58" s="15"/>
      <c r="HOJ58" s="15"/>
      <c r="HOK58" s="15"/>
      <c r="HOL58" s="15"/>
      <c r="HOM58" s="15"/>
      <c r="HON58" s="15"/>
      <c r="HOO58" s="15"/>
      <c r="HOP58" s="15"/>
      <c r="HOQ58" s="15"/>
      <c r="HOR58" s="15"/>
      <c r="HOS58" s="15"/>
      <c r="HOT58" s="15"/>
      <c r="HOU58" s="15"/>
      <c r="HOV58" s="15"/>
      <c r="HOW58" s="15"/>
      <c r="HOX58" s="15"/>
      <c r="HOY58" s="15"/>
      <c r="HOZ58" s="15"/>
      <c r="HPA58" s="15"/>
      <c r="HPB58" s="15"/>
      <c r="HPC58" s="15"/>
      <c r="HPD58" s="15"/>
      <c r="HPE58" s="15"/>
      <c r="HPF58" s="15"/>
      <c r="HPG58" s="15"/>
      <c r="HPH58" s="15"/>
      <c r="HPI58" s="15"/>
      <c r="HPJ58" s="15"/>
      <c r="HPK58" s="15"/>
      <c r="HPL58" s="15"/>
      <c r="HPM58" s="15"/>
      <c r="HPN58" s="15"/>
      <c r="HPO58" s="15"/>
      <c r="HPP58" s="15"/>
      <c r="HPQ58" s="15"/>
      <c r="HPR58" s="15"/>
      <c r="HPS58" s="15"/>
      <c r="HPT58" s="15"/>
      <c r="HPU58" s="15"/>
      <c r="HPV58" s="15"/>
      <c r="HPW58" s="15"/>
      <c r="HPX58" s="15"/>
      <c r="HPY58" s="15"/>
      <c r="HPZ58" s="15"/>
      <c r="HQA58" s="15"/>
      <c r="HQB58" s="15"/>
      <c r="HQC58" s="15"/>
      <c r="HQD58" s="15"/>
      <c r="HQE58" s="15"/>
      <c r="HQF58" s="15"/>
      <c r="HQG58" s="15"/>
      <c r="HQH58" s="15"/>
      <c r="HQI58" s="15"/>
      <c r="HQJ58" s="15"/>
      <c r="HQK58" s="15"/>
      <c r="HQL58" s="15"/>
      <c r="HQM58" s="15"/>
      <c r="HQN58" s="15"/>
      <c r="HQO58" s="15"/>
      <c r="HQP58" s="15"/>
      <c r="HQQ58" s="15"/>
      <c r="HQR58" s="15"/>
      <c r="HQS58" s="15"/>
      <c r="HQT58" s="15"/>
      <c r="HQU58" s="15"/>
      <c r="HQV58" s="15"/>
      <c r="HQW58" s="15"/>
      <c r="HQX58" s="15"/>
      <c r="HQY58" s="15"/>
      <c r="HQZ58" s="15"/>
      <c r="HRA58" s="15"/>
      <c r="HRB58" s="15"/>
      <c r="HRC58" s="15"/>
      <c r="HRD58" s="15"/>
      <c r="HRE58" s="15"/>
      <c r="HRF58" s="15"/>
      <c r="HRG58" s="15"/>
      <c r="HRH58" s="15"/>
      <c r="HRI58" s="15"/>
      <c r="HRJ58" s="15"/>
      <c r="HRK58" s="15"/>
      <c r="HRL58" s="15"/>
      <c r="HRM58" s="15"/>
      <c r="HRN58" s="15"/>
      <c r="HRO58" s="15"/>
      <c r="HRP58" s="15"/>
      <c r="HRQ58" s="15"/>
      <c r="HRR58" s="15"/>
      <c r="HRS58" s="15"/>
      <c r="HRT58" s="15"/>
      <c r="HRU58" s="15"/>
      <c r="HRV58" s="15"/>
      <c r="HRW58" s="15"/>
      <c r="HRX58" s="15"/>
      <c r="HRY58" s="15"/>
      <c r="HRZ58" s="15"/>
      <c r="HSA58" s="15"/>
      <c r="HSB58" s="15"/>
      <c r="HSC58" s="15"/>
      <c r="HSD58" s="15"/>
      <c r="HSE58" s="15"/>
      <c r="HSF58" s="15"/>
      <c r="HSG58" s="15"/>
      <c r="HSH58" s="15"/>
      <c r="HSI58" s="15"/>
      <c r="HSJ58" s="15"/>
      <c r="HSK58" s="15"/>
      <c r="HSL58" s="15"/>
      <c r="HSM58" s="15"/>
      <c r="HSN58" s="15"/>
      <c r="HSO58" s="15"/>
      <c r="HSP58" s="15"/>
      <c r="HSQ58" s="15"/>
      <c r="HSR58" s="15"/>
      <c r="HSS58" s="15"/>
      <c r="HST58" s="15"/>
      <c r="HSU58" s="15"/>
      <c r="HSV58" s="15"/>
      <c r="HSW58" s="15"/>
      <c r="HSX58" s="15"/>
      <c r="HSY58" s="15"/>
      <c r="HSZ58" s="15"/>
      <c r="HTA58" s="15"/>
      <c r="HTB58" s="15"/>
      <c r="HTC58" s="15"/>
      <c r="HTD58" s="15"/>
      <c r="HTE58" s="15"/>
      <c r="HTF58" s="15"/>
      <c r="HTG58" s="15"/>
      <c r="HTH58" s="15"/>
      <c r="HTI58" s="15"/>
      <c r="HTJ58" s="15"/>
      <c r="HTK58" s="15"/>
      <c r="HTL58" s="15"/>
      <c r="HTM58" s="15"/>
      <c r="HTN58" s="15"/>
      <c r="HTO58" s="15"/>
      <c r="HTP58" s="15"/>
      <c r="HTQ58" s="15"/>
      <c r="HTR58" s="15"/>
      <c r="HTS58" s="15"/>
      <c r="HTT58" s="15"/>
      <c r="HTU58" s="15"/>
      <c r="HTV58" s="15"/>
      <c r="HTW58" s="15"/>
      <c r="HTX58" s="15"/>
      <c r="HTY58" s="15"/>
      <c r="HTZ58" s="15"/>
      <c r="HUA58" s="15"/>
      <c r="HUB58" s="15"/>
      <c r="HUC58" s="15"/>
      <c r="HUD58" s="15"/>
      <c r="HUE58" s="15"/>
      <c r="HUF58" s="15"/>
      <c r="HUG58" s="15"/>
      <c r="HUH58" s="15"/>
      <c r="HUI58" s="15"/>
      <c r="HUJ58" s="15"/>
      <c r="HUK58" s="15"/>
      <c r="HUL58" s="15"/>
      <c r="HUM58" s="15"/>
      <c r="HUN58" s="15"/>
      <c r="HUO58" s="15"/>
      <c r="HUP58" s="15"/>
      <c r="HUQ58" s="15"/>
      <c r="HUR58" s="15"/>
      <c r="HUS58" s="15"/>
      <c r="HUT58" s="15"/>
      <c r="HUU58" s="15"/>
      <c r="HUV58" s="15"/>
      <c r="HUW58" s="15"/>
      <c r="HUX58" s="15"/>
      <c r="HUY58" s="15"/>
      <c r="HUZ58" s="15"/>
      <c r="HVA58" s="15"/>
      <c r="HVB58" s="15"/>
      <c r="HVC58" s="15"/>
      <c r="HVD58" s="15"/>
      <c r="HVE58" s="15"/>
      <c r="HVF58" s="15"/>
      <c r="HVG58" s="15"/>
      <c r="HVH58" s="15"/>
      <c r="HVI58" s="15"/>
      <c r="HVJ58" s="15"/>
      <c r="HVK58" s="15"/>
      <c r="HVL58" s="15"/>
      <c r="HVM58" s="15"/>
      <c r="HVN58" s="15"/>
      <c r="HVO58" s="15"/>
      <c r="HVP58" s="15"/>
      <c r="HVQ58" s="15"/>
      <c r="HVR58" s="15"/>
      <c r="HVS58" s="15"/>
      <c r="HVT58" s="15"/>
      <c r="HVU58" s="15"/>
      <c r="HVV58" s="15"/>
      <c r="HVW58" s="15"/>
      <c r="HVX58" s="15"/>
      <c r="HVY58" s="15"/>
      <c r="HVZ58" s="15"/>
      <c r="HWA58" s="15"/>
      <c r="HWB58" s="15"/>
      <c r="HWC58" s="15"/>
      <c r="HWD58" s="15"/>
      <c r="HWE58" s="15"/>
      <c r="HWF58" s="15"/>
      <c r="HWG58" s="15"/>
      <c r="HWH58" s="15"/>
      <c r="HWI58" s="15"/>
      <c r="HWJ58" s="15"/>
      <c r="HWK58" s="15"/>
      <c r="HWL58" s="15"/>
      <c r="HWM58" s="15"/>
      <c r="HWN58" s="15"/>
      <c r="HWO58" s="15"/>
      <c r="HWP58" s="15"/>
      <c r="HWQ58" s="15"/>
      <c r="HWR58" s="15"/>
      <c r="HWS58" s="15"/>
      <c r="HWT58" s="15"/>
      <c r="HWU58" s="15"/>
      <c r="HWV58" s="15"/>
      <c r="HWW58" s="15"/>
      <c r="HWX58" s="15"/>
      <c r="HWY58" s="15"/>
      <c r="HWZ58" s="15"/>
      <c r="HXA58" s="15"/>
      <c r="HXB58" s="15"/>
      <c r="HXC58" s="15"/>
      <c r="HXD58" s="15"/>
      <c r="HXE58" s="15"/>
      <c r="HXF58" s="15"/>
      <c r="HXG58" s="15"/>
      <c r="HXH58" s="15"/>
      <c r="HXI58" s="15"/>
      <c r="HXJ58" s="15"/>
      <c r="HXK58" s="15"/>
      <c r="HXL58" s="15"/>
      <c r="HXM58" s="15"/>
      <c r="HXN58" s="15"/>
      <c r="HXO58" s="15"/>
      <c r="HXP58" s="15"/>
      <c r="HXQ58" s="15"/>
      <c r="HXR58" s="15"/>
      <c r="HXS58" s="15"/>
      <c r="HXT58" s="15"/>
      <c r="HXU58" s="15"/>
      <c r="HXV58" s="15"/>
      <c r="HXW58" s="15"/>
      <c r="HXX58" s="15"/>
      <c r="HXY58" s="15"/>
      <c r="HXZ58" s="15"/>
      <c r="HYA58" s="15"/>
      <c r="HYB58" s="15"/>
      <c r="HYC58" s="15"/>
      <c r="HYD58" s="15"/>
      <c r="HYE58" s="15"/>
      <c r="HYF58" s="15"/>
      <c r="HYG58" s="15"/>
      <c r="HYH58" s="15"/>
      <c r="HYI58" s="15"/>
      <c r="HYJ58" s="15"/>
      <c r="HYK58" s="15"/>
      <c r="HYL58" s="15"/>
      <c r="HYM58" s="15"/>
      <c r="HYN58" s="15"/>
      <c r="HYO58" s="15"/>
      <c r="HYP58" s="15"/>
      <c r="HYQ58" s="15"/>
      <c r="HYR58" s="15"/>
      <c r="HYS58" s="15"/>
      <c r="HYT58" s="15"/>
      <c r="HYU58" s="15"/>
      <c r="HYV58" s="15"/>
      <c r="HYW58" s="15"/>
      <c r="HYX58" s="15"/>
      <c r="HYY58" s="15"/>
      <c r="HYZ58" s="15"/>
      <c r="HZA58" s="15"/>
      <c r="HZB58" s="15"/>
      <c r="HZC58" s="15"/>
      <c r="HZD58" s="15"/>
      <c r="HZE58" s="15"/>
      <c r="HZF58" s="15"/>
      <c r="HZG58" s="15"/>
      <c r="HZH58" s="15"/>
      <c r="HZI58" s="15"/>
      <c r="HZJ58" s="15"/>
      <c r="HZK58" s="15"/>
      <c r="HZL58" s="15"/>
      <c r="HZM58" s="15"/>
      <c r="HZN58" s="15"/>
      <c r="HZO58" s="15"/>
      <c r="HZP58" s="15"/>
      <c r="HZQ58" s="15"/>
      <c r="HZR58" s="15"/>
      <c r="HZS58" s="15"/>
      <c r="HZT58" s="15"/>
      <c r="HZU58" s="15"/>
      <c r="HZV58" s="15"/>
      <c r="HZW58" s="15"/>
      <c r="HZX58" s="15"/>
      <c r="HZY58" s="15"/>
      <c r="HZZ58" s="15"/>
      <c r="IAA58" s="15"/>
      <c r="IAB58" s="15"/>
      <c r="IAC58" s="15"/>
      <c r="IAD58" s="15"/>
      <c r="IAE58" s="15"/>
      <c r="IAF58" s="15"/>
      <c r="IAG58" s="15"/>
      <c r="IAH58" s="15"/>
      <c r="IAI58" s="15"/>
      <c r="IAJ58" s="15"/>
      <c r="IAK58" s="15"/>
      <c r="IAL58" s="15"/>
      <c r="IAM58" s="15"/>
      <c r="IAN58" s="15"/>
      <c r="IAO58" s="15"/>
      <c r="IAP58" s="15"/>
      <c r="IAQ58" s="15"/>
      <c r="IAR58" s="15"/>
      <c r="IAS58" s="15"/>
      <c r="IAT58" s="15"/>
      <c r="IAU58" s="15"/>
      <c r="IAV58" s="15"/>
      <c r="IAW58" s="15"/>
      <c r="IAX58" s="15"/>
      <c r="IAY58" s="15"/>
      <c r="IAZ58" s="15"/>
      <c r="IBA58" s="15"/>
      <c r="IBB58" s="15"/>
      <c r="IBC58" s="15"/>
      <c r="IBD58" s="15"/>
      <c r="IBE58" s="15"/>
      <c r="IBF58" s="15"/>
      <c r="IBG58" s="15"/>
      <c r="IBH58" s="15"/>
      <c r="IBI58" s="15"/>
      <c r="IBJ58" s="15"/>
      <c r="IBK58" s="15"/>
      <c r="IBL58" s="15"/>
      <c r="IBM58" s="15"/>
      <c r="IBN58" s="15"/>
      <c r="IBO58" s="15"/>
      <c r="IBP58" s="15"/>
      <c r="IBQ58" s="15"/>
      <c r="IBR58" s="15"/>
      <c r="IBS58" s="15"/>
      <c r="IBT58" s="15"/>
      <c r="IBU58" s="15"/>
      <c r="IBV58" s="15"/>
      <c r="IBW58" s="15"/>
      <c r="IBX58" s="15"/>
      <c r="IBY58" s="15"/>
      <c r="IBZ58" s="15"/>
      <c r="ICA58" s="15"/>
      <c r="ICB58" s="15"/>
      <c r="ICC58" s="15"/>
      <c r="ICD58" s="15"/>
      <c r="ICE58" s="15"/>
      <c r="ICF58" s="15"/>
      <c r="ICG58" s="15"/>
      <c r="ICH58" s="15"/>
      <c r="ICI58" s="15"/>
      <c r="ICJ58" s="15"/>
      <c r="ICK58" s="15"/>
      <c r="ICL58" s="15"/>
      <c r="ICM58" s="15"/>
      <c r="ICN58" s="15"/>
      <c r="ICO58" s="15"/>
      <c r="ICP58" s="15"/>
      <c r="ICQ58" s="15"/>
      <c r="ICR58" s="15"/>
      <c r="ICS58" s="15"/>
      <c r="ICT58" s="15"/>
      <c r="ICU58" s="15"/>
      <c r="ICV58" s="15"/>
      <c r="ICW58" s="15"/>
      <c r="ICX58" s="15"/>
      <c r="ICY58" s="15"/>
      <c r="ICZ58" s="15"/>
      <c r="IDA58" s="15"/>
      <c r="IDB58" s="15"/>
      <c r="IDC58" s="15"/>
      <c r="IDD58" s="15"/>
      <c r="IDE58" s="15"/>
      <c r="IDF58" s="15"/>
      <c r="IDG58" s="15"/>
      <c r="IDH58" s="15"/>
      <c r="IDI58" s="15"/>
      <c r="IDJ58" s="15"/>
      <c r="IDK58" s="15"/>
      <c r="IDL58" s="15"/>
      <c r="IDM58" s="15"/>
      <c r="IDN58" s="15"/>
      <c r="IDO58" s="15"/>
      <c r="IDP58" s="15"/>
      <c r="IDQ58" s="15"/>
      <c r="IDR58" s="15"/>
      <c r="IDS58" s="15"/>
      <c r="IDT58" s="15"/>
      <c r="IDU58" s="15"/>
      <c r="IDV58" s="15"/>
      <c r="IDW58" s="15"/>
      <c r="IDX58" s="15"/>
      <c r="IDY58" s="15"/>
      <c r="IDZ58" s="15"/>
      <c r="IEA58" s="15"/>
      <c r="IEB58" s="15"/>
      <c r="IEC58" s="15"/>
      <c r="IED58" s="15"/>
      <c r="IEE58" s="15"/>
      <c r="IEF58" s="15"/>
      <c r="IEG58" s="15"/>
      <c r="IEH58" s="15"/>
      <c r="IEI58" s="15"/>
      <c r="IEJ58" s="15"/>
      <c r="IEK58" s="15"/>
      <c r="IEL58" s="15"/>
      <c r="IEM58" s="15"/>
      <c r="IEN58" s="15"/>
      <c r="IEO58" s="15"/>
      <c r="IEP58" s="15"/>
      <c r="IEQ58" s="15"/>
      <c r="IER58" s="15"/>
      <c r="IES58" s="15"/>
      <c r="IET58" s="15"/>
      <c r="IEU58" s="15"/>
      <c r="IEV58" s="15"/>
      <c r="IEW58" s="15"/>
      <c r="IEX58" s="15"/>
      <c r="IEY58" s="15"/>
      <c r="IEZ58" s="15"/>
      <c r="IFA58" s="15"/>
      <c r="IFB58" s="15"/>
      <c r="IFC58" s="15"/>
      <c r="IFD58" s="15"/>
      <c r="IFE58" s="15"/>
      <c r="IFF58" s="15"/>
      <c r="IFG58" s="15"/>
      <c r="IFH58" s="15"/>
      <c r="IFI58" s="15"/>
      <c r="IFJ58" s="15"/>
      <c r="IFK58" s="15"/>
      <c r="IFL58" s="15"/>
      <c r="IFM58" s="15"/>
      <c r="IFN58" s="15"/>
      <c r="IFO58" s="15"/>
      <c r="IFP58" s="15"/>
      <c r="IFQ58" s="15"/>
      <c r="IFR58" s="15"/>
      <c r="IFS58" s="15"/>
      <c r="IFT58" s="15"/>
      <c r="IFU58" s="15"/>
      <c r="IFV58" s="15"/>
      <c r="IFW58" s="15"/>
      <c r="IFX58" s="15"/>
      <c r="IFY58" s="15"/>
      <c r="IFZ58" s="15"/>
      <c r="IGA58" s="15"/>
      <c r="IGB58" s="15"/>
      <c r="IGC58" s="15"/>
      <c r="IGD58" s="15"/>
      <c r="IGE58" s="15"/>
      <c r="IGF58" s="15"/>
      <c r="IGG58" s="15"/>
      <c r="IGH58" s="15"/>
      <c r="IGI58" s="15"/>
      <c r="IGJ58" s="15"/>
      <c r="IGK58" s="15"/>
      <c r="IGL58" s="15"/>
      <c r="IGM58" s="15"/>
      <c r="IGN58" s="15"/>
      <c r="IGO58" s="15"/>
      <c r="IGP58" s="15"/>
      <c r="IGQ58" s="15"/>
      <c r="IGR58" s="15"/>
      <c r="IGS58" s="15"/>
      <c r="IGT58" s="15"/>
      <c r="IGU58" s="15"/>
      <c r="IGV58" s="15"/>
      <c r="IGW58" s="15"/>
      <c r="IGX58" s="15"/>
      <c r="IGY58" s="15"/>
      <c r="IGZ58" s="15"/>
      <c r="IHA58" s="15"/>
      <c r="IHB58" s="15"/>
      <c r="IHC58" s="15"/>
      <c r="IHD58" s="15"/>
      <c r="IHE58" s="15"/>
      <c r="IHF58" s="15"/>
      <c r="IHG58" s="15"/>
      <c r="IHH58" s="15"/>
      <c r="IHI58" s="15"/>
      <c r="IHJ58" s="15"/>
      <c r="IHK58" s="15"/>
      <c r="IHL58" s="15"/>
      <c r="IHM58" s="15"/>
      <c r="IHN58" s="15"/>
      <c r="IHO58" s="15"/>
      <c r="IHP58" s="15"/>
      <c r="IHQ58" s="15"/>
      <c r="IHR58" s="15"/>
      <c r="IHS58" s="15"/>
      <c r="IHT58" s="15"/>
      <c r="IHU58" s="15"/>
      <c r="IHV58" s="15"/>
      <c r="IHW58" s="15"/>
      <c r="IHX58" s="15"/>
      <c r="IHY58" s="15"/>
      <c r="IHZ58" s="15"/>
      <c r="IIA58" s="15"/>
      <c r="IIB58" s="15"/>
      <c r="IIC58" s="15"/>
      <c r="IID58" s="15"/>
      <c r="IIE58" s="15"/>
      <c r="IIF58" s="15"/>
      <c r="IIG58" s="15"/>
      <c r="IIH58" s="15"/>
      <c r="III58" s="15"/>
      <c r="IIJ58" s="15"/>
      <c r="IIK58" s="15"/>
      <c r="IIL58" s="15"/>
      <c r="IIM58" s="15"/>
      <c r="IIN58" s="15"/>
      <c r="IIO58" s="15"/>
      <c r="IIP58" s="15"/>
      <c r="IIQ58" s="15"/>
      <c r="IIR58" s="15"/>
      <c r="IIS58" s="15"/>
      <c r="IIT58" s="15"/>
      <c r="IIU58" s="15"/>
      <c r="IIV58" s="15"/>
      <c r="IIW58" s="15"/>
      <c r="IIX58" s="15"/>
      <c r="IIY58" s="15"/>
      <c r="IIZ58" s="15"/>
      <c r="IJA58" s="15"/>
      <c r="IJB58" s="15"/>
      <c r="IJC58" s="15"/>
      <c r="IJD58" s="15"/>
      <c r="IJE58" s="15"/>
      <c r="IJF58" s="15"/>
      <c r="IJG58" s="15"/>
      <c r="IJH58" s="15"/>
      <c r="IJI58" s="15"/>
      <c r="IJJ58" s="15"/>
      <c r="IJK58" s="15"/>
      <c r="IJL58" s="15"/>
      <c r="IJM58" s="15"/>
      <c r="IJN58" s="15"/>
      <c r="IJO58" s="15"/>
      <c r="IJP58" s="15"/>
      <c r="IJQ58" s="15"/>
      <c r="IJR58" s="15"/>
      <c r="IJS58" s="15"/>
      <c r="IJT58" s="15"/>
      <c r="IJU58" s="15"/>
      <c r="IJV58" s="15"/>
      <c r="IJW58" s="15"/>
      <c r="IJX58" s="15"/>
      <c r="IJY58" s="15"/>
      <c r="IJZ58" s="15"/>
      <c r="IKA58" s="15"/>
      <c r="IKB58" s="15"/>
      <c r="IKC58" s="15"/>
      <c r="IKD58" s="15"/>
      <c r="IKE58" s="15"/>
      <c r="IKF58" s="15"/>
      <c r="IKG58" s="15"/>
      <c r="IKH58" s="15"/>
      <c r="IKI58" s="15"/>
      <c r="IKJ58" s="15"/>
      <c r="IKK58" s="15"/>
      <c r="IKL58" s="15"/>
      <c r="IKM58" s="15"/>
      <c r="IKN58" s="15"/>
      <c r="IKO58" s="15"/>
      <c r="IKP58" s="15"/>
      <c r="IKQ58" s="15"/>
      <c r="IKR58" s="15"/>
      <c r="IKS58" s="15"/>
      <c r="IKT58" s="15"/>
      <c r="IKU58" s="15"/>
      <c r="IKV58" s="15"/>
      <c r="IKW58" s="15"/>
      <c r="IKX58" s="15"/>
      <c r="IKY58" s="15"/>
      <c r="IKZ58" s="15"/>
      <c r="ILA58" s="15"/>
      <c r="ILB58" s="15"/>
      <c r="ILC58" s="15"/>
      <c r="ILD58" s="15"/>
      <c r="ILE58" s="15"/>
      <c r="ILF58" s="15"/>
      <c r="ILG58" s="15"/>
      <c r="ILH58" s="15"/>
      <c r="ILI58" s="15"/>
      <c r="ILJ58" s="15"/>
      <c r="ILK58" s="15"/>
      <c r="ILL58" s="15"/>
      <c r="ILM58" s="15"/>
      <c r="ILN58" s="15"/>
      <c r="ILO58" s="15"/>
      <c r="ILP58" s="15"/>
      <c r="ILQ58" s="15"/>
      <c r="ILR58" s="15"/>
      <c r="ILS58" s="15"/>
      <c r="ILT58" s="15"/>
      <c r="ILU58" s="15"/>
      <c r="ILV58" s="15"/>
      <c r="ILW58" s="15"/>
      <c r="ILX58" s="15"/>
      <c r="ILY58" s="15"/>
      <c r="ILZ58" s="15"/>
      <c r="IMA58" s="15"/>
      <c r="IMB58" s="15"/>
      <c r="IMC58" s="15"/>
      <c r="IMD58" s="15"/>
      <c r="IME58" s="15"/>
      <c r="IMF58" s="15"/>
      <c r="IMG58" s="15"/>
      <c r="IMH58" s="15"/>
      <c r="IMI58" s="15"/>
      <c r="IMJ58" s="15"/>
      <c r="IMK58" s="15"/>
      <c r="IML58" s="15"/>
      <c r="IMM58" s="15"/>
      <c r="IMN58" s="15"/>
      <c r="IMO58" s="15"/>
      <c r="IMP58" s="15"/>
      <c r="IMQ58" s="15"/>
      <c r="IMR58" s="15"/>
      <c r="IMS58" s="15"/>
      <c r="IMT58" s="15"/>
      <c r="IMU58" s="15"/>
      <c r="IMV58" s="15"/>
      <c r="IMW58" s="15"/>
      <c r="IMX58" s="15"/>
      <c r="IMY58" s="15"/>
      <c r="IMZ58" s="15"/>
      <c r="INA58" s="15"/>
      <c r="INB58" s="15"/>
      <c r="INC58" s="15"/>
      <c r="IND58" s="15"/>
      <c r="INE58" s="15"/>
      <c r="INF58" s="15"/>
      <c r="ING58" s="15"/>
      <c r="INH58" s="15"/>
      <c r="INI58" s="15"/>
      <c r="INJ58" s="15"/>
      <c r="INK58" s="15"/>
      <c r="INL58" s="15"/>
      <c r="INM58" s="15"/>
      <c r="INN58" s="15"/>
      <c r="INO58" s="15"/>
      <c r="INP58" s="15"/>
      <c r="INQ58" s="15"/>
      <c r="INR58" s="15"/>
      <c r="INS58" s="15"/>
      <c r="INT58" s="15"/>
      <c r="INU58" s="15"/>
      <c r="INV58" s="15"/>
      <c r="INW58" s="15"/>
      <c r="INX58" s="15"/>
      <c r="INY58" s="15"/>
      <c r="INZ58" s="15"/>
      <c r="IOA58" s="15"/>
      <c r="IOB58" s="15"/>
      <c r="IOC58" s="15"/>
      <c r="IOD58" s="15"/>
      <c r="IOE58" s="15"/>
      <c r="IOF58" s="15"/>
      <c r="IOG58" s="15"/>
      <c r="IOH58" s="15"/>
      <c r="IOI58" s="15"/>
      <c r="IOJ58" s="15"/>
      <c r="IOK58" s="15"/>
      <c r="IOL58" s="15"/>
      <c r="IOM58" s="15"/>
      <c r="ION58" s="15"/>
      <c r="IOO58" s="15"/>
      <c r="IOP58" s="15"/>
      <c r="IOQ58" s="15"/>
      <c r="IOR58" s="15"/>
      <c r="IOS58" s="15"/>
      <c r="IOT58" s="15"/>
      <c r="IOU58" s="15"/>
      <c r="IOV58" s="15"/>
      <c r="IOW58" s="15"/>
      <c r="IOX58" s="15"/>
      <c r="IOY58" s="15"/>
      <c r="IOZ58" s="15"/>
      <c r="IPA58" s="15"/>
      <c r="IPB58" s="15"/>
      <c r="IPC58" s="15"/>
      <c r="IPD58" s="15"/>
      <c r="IPE58" s="15"/>
      <c r="IPF58" s="15"/>
      <c r="IPG58" s="15"/>
      <c r="IPH58" s="15"/>
      <c r="IPI58" s="15"/>
      <c r="IPJ58" s="15"/>
      <c r="IPK58" s="15"/>
      <c r="IPL58" s="15"/>
      <c r="IPM58" s="15"/>
      <c r="IPN58" s="15"/>
      <c r="IPO58" s="15"/>
      <c r="IPP58" s="15"/>
      <c r="IPQ58" s="15"/>
      <c r="IPR58" s="15"/>
      <c r="IPS58" s="15"/>
      <c r="IPT58" s="15"/>
      <c r="IPU58" s="15"/>
      <c r="IPV58" s="15"/>
      <c r="IPW58" s="15"/>
      <c r="IPX58" s="15"/>
      <c r="IPY58" s="15"/>
      <c r="IPZ58" s="15"/>
      <c r="IQA58" s="15"/>
      <c r="IQB58" s="15"/>
      <c r="IQC58" s="15"/>
      <c r="IQD58" s="15"/>
      <c r="IQE58" s="15"/>
      <c r="IQF58" s="15"/>
      <c r="IQG58" s="15"/>
      <c r="IQH58" s="15"/>
      <c r="IQI58" s="15"/>
      <c r="IQJ58" s="15"/>
      <c r="IQK58" s="15"/>
      <c r="IQL58" s="15"/>
      <c r="IQM58" s="15"/>
      <c r="IQN58" s="15"/>
      <c r="IQO58" s="15"/>
      <c r="IQP58" s="15"/>
      <c r="IQQ58" s="15"/>
      <c r="IQR58" s="15"/>
      <c r="IQS58" s="15"/>
      <c r="IQT58" s="15"/>
      <c r="IQU58" s="15"/>
      <c r="IQV58" s="15"/>
      <c r="IQW58" s="15"/>
      <c r="IQX58" s="15"/>
      <c r="IQY58" s="15"/>
      <c r="IQZ58" s="15"/>
      <c r="IRA58" s="15"/>
      <c r="IRB58" s="15"/>
      <c r="IRC58" s="15"/>
      <c r="IRD58" s="15"/>
      <c r="IRE58" s="15"/>
      <c r="IRF58" s="15"/>
      <c r="IRG58" s="15"/>
      <c r="IRH58" s="15"/>
      <c r="IRI58" s="15"/>
      <c r="IRJ58" s="15"/>
      <c r="IRK58" s="15"/>
      <c r="IRL58" s="15"/>
      <c r="IRM58" s="15"/>
      <c r="IRN58" s="15"/>
      <c r="IRO58" s="15"/>
      <c r="IRP58" s="15"/>
      <c r="IRQ58" s="15"/>
      <c r="IRR58" s="15"/>
      <c r="IRS58" s="15"/>
      <c r="IRT58" s="15"/>
      <c r="IRU58" s="15"/>
      <c r="IRV58" s="15"/>
      <c r="IRW58" s="15"/>
      <c r="IRX58" s="15"/>
      <c r="IRY58" s="15"/>
      <c r="IRZ58" s="15"/>
      <c r="ISA58" s="15"/>
      <c r="ISB58" s="15"/>
      <c r="ISC58" s="15"/>
      <c r="ISD58" s="15"/>
      <c r="ISE58" s="15"/>
      <c r="ISF58" s="15"/>
      <c r="ISG58" s="15"/>
      <c r="ISH58" s="15"/>
      <c r="ISI58" s="15"/>
      <c r="ISJ58" s="15"/>
      <c r="ISK58" s="15"/>
      <c r="ISL58" s="15"/>
      <c r="ISM58" s="15"/>
      <c r="ISN58" s="15"/>
      <c r="ISO58" s="15"/>
      <c r="ISP58" s="15"/>
      <c r="ISQ58" s="15"/>
      <c r="ISR58" s="15"/>
      <c r="ISS58" s="15"/>
      <c r="IST58" s="15"/>
      <c r="ISU58" s="15"/>
      <c r="ISV58" s="15"/>
      <c r="ISW58" s="15"/>
      <c r="ISX58" s="15"/>
      <c r="ISY58" s="15"/>
      <c r="ISZ58" s="15"/>
      <c r="ITA58" s="15"/>
      <c r="ITB58" s="15"/>
      <c r="ITC58" s="15"/>
      <c r="ITD58" s="15"/>
      <c r="ITE58" s="15"/>
      <c r="ITF58" s="15"/>
      <c r="ITG58" s="15"/>
      <c r="ITH58" s="15"/>
      <c r="ITI58" s="15"/>
      <c r="ITJ58" s="15"/>
      <c r="ITK58" s="15"/>
      <c r="ITL58" s="15"/>
      <c r="ITM58" s="15"/>
      <c r="ITN58" s="15"/>
      <c r="ITO58" s="15"/>
      <c r="ITP58" s="15"/>
      <c r="ITQ58" s="15"/>
      <c r="ITR58" s="15"/>
      <c r="ITS58" s="15"/>
      <c r="ITT58" s="15"/>
      <c r="ITU58" s="15"/>
      <c r="ITV58" s="15"/>
      <c r="ITW58" s="15"/>
      <c r="ITX58" s="15"/>
      <c r="ITY58" s="15"/>
      <c r="ITZ58" s="15"/>
      <c r="IUA58" s="15"/>
      <c r="IUB58" s="15"/>
      <c r="IUC58" s="15"/>
      <c r="IUD58" s="15"/>
      <c r="IUE58" s="15"/>
      <c r="IUF58" s="15"/>
      <c r="IUG58" s="15"/>
      <c r="IUH58" s="15"/>
      <c r="IUI58" s="15"/>
      <c r="IUJ58" s="15"/>
      <c r="IUK58" s="15"/>
      <c r="IUL58" s="15"/>
      <c r="IUM58" s="15"/>
      <c r="IUN58" s="15"/>
      <c r="IUO58" s="15"/>
      <c r="IUP58" s="15"/>
      <c r="IUQ58" s="15"/>
      <c r="IUR58" s="15"/>
      <c r="IUS58" s="15"/>
      <c r="IUT58" s="15"/>
      <c r="IUU58" s="15"/>
      <c r="IUV58" s="15"/>
      <c r="IUW58" s="15"/>
      <c r="IUX58" s="15"/>
      <c r="IUY58" s="15"/>
      <c r="IUZ58" s="15"/>
      <c r="IVA58" s="15"/>
      <c r="IVB58" s="15"/>
      <c r="IVC58" s="15"/>
      <c r="IVD58" s="15"/>
      <c r="IVE58" s="15"/>
      <c r="IVF58" s="15"/>
      <c r="IVG58" s="15"/>
      <c r="IVH58" s="15"/>
      <c r="IVI58" s="15"/>
      <c r="IVJ58" s="15"/>
      <c r="IVK58" s="15"/>
      <c r="IVL58" s="15"/>
      <c r="IVM58" s="15"/>
      <c r="IVN58" s="15"/>
      <c r="IVO58" s="15"/>
      <c r="IVP58" s="15"/>
      <c r="IVQ58" s="15"/>
      <c r="IVR58" s="15"/>
      <c r="IVS58" s="15"/>
      <c r="IVT58" s="15"/>
      <c r="IVU58" s="15"/>
      <c r="IVV58" s="15"/>
      <c r="IVW58" s="15"/>
      <c r="IVX58" s="15"/>
      <c r="IVY58" s="15"/>
      <c r="IVZ58" s="15"/>
      <c r="IWA58" s="15"/>
      <c r="IWB58" s="15"/>
      <c r="IWC58" s="15"/>
      <c r="IWD58" s="15"/>
      <c r="IWE58" s="15"/>
      <c r="IWF58" s="15"/>
      <c r="IWG58" s="15"/>
      <c r="IWH58" s="15"/>
      <c r="IWI58" s="15"/>
      <c r="IWJ58" s="15"/>
      <c r="IWK58" s="15"/>
      <c r="IWL58" s="15"/>
      <c r="IWM58" s="15"/>
      <c r="IWN58" s="15"/>
      <c r="IWO58" s="15"/>
      <c r="IWP58" s="15"/>
      <c r="IWQ58" s="15"/>
      <c r="IWR58" s="15"/>
      <c r="IWS58" s="15"/>
      <c r="IWT58" s="15"/>
      <c r="IWU58" s="15"/>
      <c r="IWV58" s="15"/>
      <c r="IWW58" s="15"/>
      <c r="IWX58" s="15"/>
      <c r="IWY58" s="15"/>
      <c r="IWZ58" s="15"/>
      <c r="IXA58" s="15"/>
      <c r="IXB58" s="15"/>
      <c r="IXC58" s="15"/>
      <c r="IXD58" s="15"/>
      <c r="IXE58" s="15"/>
      <c r="IXF58" s="15"/>
      <c r="IXG58" s="15"/>
      <c r="IXH58" s="15"/>
      <c r="IXI58" s="15"/>
      <c r="IXJ58" s="15"/>
      <c r="IXK58" s="15"/>
      <c r="IXL58" s="15"/>
      <c r="IXM58" s="15"/>
      <c r="IXN58" s="15"/>
      <c r="IXO58" s="15"/>
      <c r="IXP58" s="15"/>
      <c r="IXQ58" s="15"/>
      <c r="IXR58" s="15"/>
      <c r="IXS58" s="15"/>
      <c r="IXT58" s="15"/>
      <c r="IXU58" s="15"/>
      <c r="IXV58" s="15"/>
      <c r="IXW58" s="15"/>
      <c r="IXX58" s="15"/>
      <c r="IXY58" s="15"/>
      <c r="IXZ58" s="15"/>
      <c r="IYA58" s="15"/>
      <c r="IYB58" s="15"/>
      <c r="IYC58" s="15"/>
      <c r="IYD58" s="15"/>
      <c r="IYE58" s="15"/>
      <c r="IYF58" s="15"/>
      <c r="IYG58" s="15"/>
      <c r="IYH58" s="15"/>
      <c r="IYI58" s="15"/>
      <c r="IYJ58" s="15"/>
      <c r="IYK58" s="15"/>
      <c r="IYL58" s="15"/>
      <c r="IYM58" s="15"/>
      <c r="IYN58" s="15"/>
      <c r="IYO58" s="15"/>
      <c r="IYP58" s="15"/>
      <c r="IYQ58" s="15"/>
      <c r="IYR58" s="15"/>
      <c r="IYS58" s="15"/>
      <c r="IYT58" s="15"/>
      <c r="IYU58" s="15"/>
      <c r="IYV58" s="15"/>
      <c r="IYW58" s="15"/>
      <c r="IYX58" s="15"/>
      <c r="IYY58" s="15"/>
      <c r="IYZ58" s="15"/>
      <c r="IZA58" s="15"/>
      <c r="IZB58" s="15"/>
      <c r="IZC58" s="15"/>
      <c r="IZD58" s="15"/>
      <c r="IZE58" s="15"/>
      <c r="IZF58" s="15"/>
      <c r="IZG58" s="15"/>
      <c r="IZH58" s="15"/>
      <c r="IZI58" s="15"/>
      <c r="IZJ58" s="15"/>
      <c r="IZK58" s="15"/>
      <c r="IZL58" s="15"/>
      <c r="IZM58" s="15"/>
      <c r="IZN58" s="15"/>
      <c r="IZO58" s="15"/>
      <c r="IZP58" s="15"/>
      <c r="IZQ58" s="15"/>
      <c r="IZR58" s="15"/>
      <c r="IZS58" s="15"/>
      <c r="IZT58" s="15"/>
      <c r="IZU58" s="15"/>
      <c r="IZV58" s="15"/>
      <c r="IZW58" s="15"/>
      <c r="IZX58" s="15"/>
      <c r="IZY58" s="15"/>
      <c r="IZZ58" s="15"/>
      <c r="JAA58" s="15"/>
      <c r="JAB58" s="15"/>
      <c r="JAC58" s="15"/>
      <c r="JAD58" s="15"/>
      <c r="JAE58" s="15"/>
      <c r="JAF58" s="15"/>
      <c r="JAG58" s="15"/>
      <c r="JAH58" s="15"/>
      <c r="JAI58" s="15"/>
      <c r="JAJ58" s="15"/>
      <c r="JAK58" s="15"/>
      <c r="JAL58" s="15"/>
      <c r="JAM58" s="15"/>
      <c r="JAN58" s="15"/>
      <c r="JAO58" s="15"/>
      <c r="JAP58" s="15"/>
      <c r="JAQ58" s="15"/>
      <c r="JAR58" s="15"/>
      <c r="JAS58" s="15"/>
      <c r="JAT58" s="15"/>
      <c r="JAU58" s="15"/>
      <c r="JAV58" s="15"/>
      <c r="JAW58" s="15"/>
      <c r="JAX58" s="15"/>
      <c r="JAY58" s="15"/>
      <c r="JAZ58" s="15"/>
      <c r="JBA58" s="15"/>
      <c r="JBB58" s="15"/>
      <c r="JBC58" s="15"/>
      <c r="JBD58" s="15"/>
      <c r="JBE58" s="15"/>
      <c r="JBF58" s="15"/>
      <c r="JBG58" s="15"/>
      <c r="JBH58" s="15"/>
      <c r="JBI58" s="15"/>
      <c r="JBJ58" s="15"/>
      <c r="JBK58" s="15"/>
      <c r="JBL58" s="15"/>
      <c r="JBM58" s="15"/>
      <c r="JBN58" s="15"/>
      <c r="JBO58" s="15"/>
      <c r="JBP58" s="15"/>
      <c r="JBQ58" s="15"/>
      <c r="JBR58" s="15"/>
      <c r="JBS58" s="15"/>
      <c r="JBT58" s="15"/>
      <c r="JBU58" s="15"/>
      <c r="JBV58" s="15"/>
      <c r="JBW58" s="15"/>
      <c r="JBX58" s="15"/>
      <c r="JBY58" s="15"/>
      <c r="JBZ58" s="15"/>
      <c r="JCA58" s="15"/>
      <c r="JCB58" s="15"/>
      <c r="JCC58" s="15"/>
      <c r="JCD58" s="15"/>
      <c r="JCE58" s="15"/>
      <c r="JCF58" s="15"/>
      <c r="JCG58" s="15"/>
      <c r="JCH58" s="15"/>
      <c r="JCI58" s="15"/>
      <c r="JCJ58" s="15"/>
      <c r="JCK58" s="15"/>
      <c r="JCL58" s="15"/>
      <c r="JCM58" s="15"/>
      <c r="JCN58" s="15"/>
      <c r="JCO58" s="15"/>
      <c r="JCP58" s="15"/>
      <c r="JCQ58" s="15"/>
      <c r="JCR58" s="15"/>
      <c r="JCS58" s="15"/>
      <c r="JCT58" s="15"/>
      <c r="JCU58" s="15"/>
      <c r="JCV58" s="15"/>
      <c r="JCW58" s="15"/>
      <c r="JCX58" s="15"/>
      <c r="JCY58" s="15"/>
      <c r="JCZ58" s="15"/>
      <c r="JDA58" s="15"/>
      <c r="JDB58" s="15"/>
      <c r="JDC58" s="15"/>
      <c r="JDD58" s="15"/>
      <c r="JDE58" s="15"/>
      <c r="JDF58" s="15"/>
      <c r="JDG58" s="15"/>
      <c r="JDH58" s="15"/>
      <c r="JDI58" s="15"/>
      <c r="JDJ58" s="15"/>
      <c r="JDK58" s="15"/>
      <c r="JDL58" s="15"/>
      <c r="JDM58" s="15"/>
      <c r="JDN58" s="15"/>
      <c r="JDO58" s="15"/>
      <c r="JDP58" s="15"/>
      <c r="JDQ58" s="15"/>
      <c r="JDR58" s="15"/>
      <c r="JDS58" s="15"/>
      <c r="JDT58" s="15"/>
      <c r="JDU58" s="15"/>
      <c r="JDV58" s="15"/>
      <c r="JDW58" s="15"/>
      <c r="JDX58" s="15"/>
      <c r="JDY58" s="15"/>
      <c r="JDZ58" s="15"/>
      <c r="JEA58" s="15"/>
      <c r="JEB58" s="15"/>
      <c r="JEC58" s="15"/>
      <c r="JED58" s="15"/>
      <c r="JEE58" s="15"/>
      <c r="JEF58" s="15"/>
      <c r="JEG58" s="15"/>
      <c r="JEH58" s="15"/>
      <c r="JEI58" s="15"/>
      <c r="JEJ58" s="15"/>
      <c r="JEK58" s="15"/>
      <c r="JEL58" s="15"/>
      <c r="JEM58" s="15"/>
      <c r="JEN58" s="15"/>
      <c r="JEO58" s="15"/>
      <c r="JEP58" s="15"/>
      <c r="JEQ58" s="15"/>
      <c r="JER58" s="15"/>
      <c r="JES58" s="15"/>
      <c r="JET58" s="15"/>
      <c r="JEU58" s="15"/>
      <c r="JEV58" s="15"/>
      <c r="JEW58" s="15"/>
      <c r="JEX58" s="15"/>
      <c r="JEY58" s="15"/>
      <c r="JEZ58" s="15"/>
      <c r="JFA58" s="15"/>
      <c r="JFB58" s="15"/>
      <c r="JFC58" s="15"/>
      <c r="JFD58" s="15"/>
      <c r="JFE58" s="15"/>
      <c r="JFF58" s="15"/>
      <c r="JFG58" s="15"/>
      <c r="JFH58" s="15"/>
      <c r="JFI58" s="15"/>
      <c r="JFJ58" s="15"/>
      <c r="JFK58" s="15"/>
      <c r="JFL58" s="15"/>
      <c r="JFM58" s="15"/>
      <c r="JFN58" s="15"/>
      <c r="JFO58" s="15"/>
      <c r="JFP58" s="15"/>
      <c r="JFQ58" s="15"/>
      <c r="JFR58" s="15"/>
      <c r="JFS58" s="15"/>
      <c r="JFT58" s="15"/>
      <c r="JFU58" s="15"/>
      <c r="JFV58" s="15"/>
      <c r="JFW58" s="15"/>
      <c r="JFX58" s="15"/>
      <c r="JFY58" s="15"/>
      <c r="JFZ58" s="15"/>
      <c r="JGA58" s="15"/>
      <c r="JGB58" s="15"/>
      <c r="JGC58" s="15"/>
      <c r="JGD58" s="15"/>
      <c r="JGE58" s="15"/>
      <c r="JGF58" s="15"/>
      <c r="JGG58" s="15"/>
      <c r="JGH58" s="15"/>
      <c r="JGI58" s="15"/>
      <c r="JGJ58" s="15"/>
      <c r="JGK58" s="15"/>
      <c r="JGL58" s="15"/>
      <c r="JGM58" s="15"/>
      <c r="JGN58" s="15"/>
      <c r="JGO58" s="15"/>
      <c r="JGP58" s="15"/>
      <c r="JGQ58" s="15"/>
      <c r="JGR58" s="15"/>
      <c r="JGS58" s="15"/>
      <c r="JGT58" s="15"/>
      <c r="JGU58" s="15"/>
      <c r="JGV58" s="15"/>
      <c r="JGW58" s="15"/>
      <c r="JGX58" s="15"/>
      <c r="JGY58" s="15"/>
      <c r="JGZ58" s="15"/>
      <c r="JHA58" s="15"/>
      <c r="JHB58" s="15"/>
      <c r="JHC58" s="15"/>
      <c r="JHD58" s="15"/>
      <c r="JHE58" s="15"/>
      <c r="JHF58" s="15"/>
      <c r="JHG58" s="15"/>
      <c r="JHH58" s="15"/>
      <c r="JHI58" s="15"/>
      <c r="JHJ58" s="15"/>
      <c r="JHK58" s="15"/>
      <c r="JHL58" s="15"/>
      <c r="JHM58" s="15"/>
      <c r="JHN58" s="15"/>
      <c r="JHO58" s="15"/>
      <c r="JHP58" s="15"/>
      <c r="JHQ58" s="15"/>
      <c r="JHR58" s="15"/>
      <c r="JHS58" s="15"/>
      <c r="JHT58" s="15"/>
      <c r="JHU58" s="15"/>
      <c r="JHV58" s="15"/>
      <c r="JHW58" s="15"/>
      <c r="JHX58" s="15"/>
      <c r="JHY58" s="15"/>
      <c r="JHZ58" s="15"/>
      <c r="JIA58" s="15"/>
      <c r="JIB58" s="15"/>
      <c r="JIC58" s="15"/>
      <c r="JID58" s="15"/>
      <c r="JIE58" s="15"/>
      <c r="JIF58" s="15"/>
      <c r="JIG58" s="15"/>
      <c r="JIH58" s="15"/>
      <c r="JII58" s="15"/>
      <c r="JIJ58" s="15"/>
      <c r="JIK58" s="15"/>
      <c r="JIL58" s="15"/>
      <c r="JIM58" s="15"/>
      <c r="JIN58" s="15"/>
      <c r="JIO58" s="15"/>
      <c r="JIP58" s="15"/>
      <c r="JIQ58" s="15"/>
      <c r="JIR58" s="15"/>
      <c r="JIS58" s="15"/>
      <c r="JIT58" s="15"/>
      <c r="JIU58" s="15"/>
      <c r="JIV58" s="15"/>
      <c r="JIW58" s="15"/>
      <c r="JIX58" s="15"/>
      <c r="JIY58" s="15"/>
      <c r="JIZ58" s="15"/>
      <c r="JJA58" s="15"/>
      <c r="JJB58" s="15"/>
      <c r="JJC58" s="15"/>
      <c r="JJD58" s="15"/>
      <c r="JJE58" s="15"/>
      <c r="JJF58" s="15"/>
      <c r="JJG58" s="15"/>
      <c r="JJH58" s="15"/>
      <c r="JJI58" s="15"/>
      <c r="JJJ58" s="15"/>
      <c r="JJK58" s="15"/>
      <c r="JJL58" s="15"/>
      <c r="JJM58" s="15"/>
      <c r="JJN58" s="15"/>
      <c r="JJO58" s="15"/>
      <c r="JJP58" s="15"/>
      <c r="JJQ58" s="15"/>
      <c r="JJR58" s="15"/>
      <c r="JJS58" s="15"/>
      <c r="JJT58" s="15"/>
      <c r="JJU58" s="15"/>
      <c r="JJV58" s="15"/>
      <c r="JJW58" s="15"/>
      <c r="JJX58" s="15"/>
      <c r="JJY58" s="15"/>
      <c r="JJZ58" s="15"/>
      <c r="JKA58" s="15"/>
      <c r="JKB58" s="15"/>
      <c r="JKC58" s="15"/>
      <c r="JKD58" s="15"/>
      <c r="JKE58" s="15"/>
      <c r="JKF58" s="15"/>
      <c r="JKG58" s="15"/>
      <c r="JKH58" s="15"/>
      <c r="JKI58" s="15"/>
      <c r="JKJ58" s="15"/>
      <c r="JKK58" s="15"/>
      <c r="JKL58" s="15"/>
      <c r="JKM58" s="15"/>
      <c r="JKN58" s="15"/>
      <c r="JKO58" s="15"/>
      <c r="JKP58" s="15"/>
      <c r="JKQ58" s="15"/>
      <c r="JKR58" s="15"/>
      <c r="JKS58" s="15"/>
      <c r="JKT58" s="15"/>
      <c r="JKU58" s="15"/>
      <c r="JKV58" s="15"/>
      <c r="JKW58" s="15"/>
      <c r="JKX58" s="15"/>
      <c r="JKY58" s="15"/>
      <c r="JKZ58" s="15"/>
      <c r="JLA58" s="15"/>
      <c r="JLB58" s="15"/>
      <c r="JLC58" s="15"/>
      <c r="JLD58" s="15"/>
      <c r="JLE58" s="15"/>
      <c r="JLF58" s="15"/>
      <c r="JLG58" s="15"/>
      <c r="JLH58" s="15"/>
      <c r="JLI58" s="15"/>
      <c r="JLJ58" s="15"/>
      <c r="JLK58" s="15"/>
      <c r="JLL58" s="15"/>
      <c r="JLM58" s="15"/>
      <c r="JLN58" s="15"/>
      <c r="JLO58" s="15"/>
      <c r="JLP58" s="15"/>
      <c r="JLQ58" s="15"/>
      <c r="JLR58" s="15"/>
      <c r="JLS58" s="15"/>
      <c r="JLT58" s="15"/>
      <c r="JLU58" s="15"/>
      <c r="JLV58" s="15"/>
      <c r="JLW58" s="15"/>
      <c r="JLX58" s="15"/>
      <c r="JLY58" s="15"/>
      <c r="JLZ58" s="15"/>
      <c r="JMA58" s="15"/>
      <c r="JMB58" s="15"/>
      <c r="JMC58" s="15"/>
      <c r="JMD58" s="15"/>
      <c r="JME58" s="15"/>
      <c r="JMF58" s="15"/>
      <c r="JMG58" s="15"/>
      <c r="JMH58" s="15"/>
      <c r="JMI58" s="15"/>
      <c r="JMJ58" s="15"/>
      <c r="JMK58" s="15"/>
      <c r="JML58" s="15"/>
      <c r="JMM58" s="15"/>
      <c r="JMN58" s="15"/>
      <c r="JMO58" s="15"/>
      <c r="JMP58" s="15"/>
      <c r="JMQ58" s="15"/>
      <c r="JMR58" s="15"/>
      <c r="JMS58" s="15"/>
      <c r="JMT58" s="15"/>
      <c r="JMU58" s="15"/>
      <c r="JMV58" s="15"/>
      <c r="JMW58" s="15"/>
      <c r="JMX58" s="15"/>
      <c r="JMY58" s="15"/>
      <c r="JMZ58" s="15"/>
      <c r="JNA58" s="15"/>
      <c r="JNB58" s="15"/>
      <c r="JNC58" s="15"/>
      <c r="JND58" s="15"/>
      <c r="JNE58" s="15"/>
      <c r="JNF58" s="15"/>
      <c r="JNG58" s="15"/>
      <c r="JNH58" s="15"/>
      <c r="JNI58" s="15"/>
      <c r="JNJ58" s="15"/>
      <c r="JNK58" s="15"/>
      <c r="JNL58" s="15"/>
      <c r="JNM58" s="15"/>
      <c r="JNN58" s="15"/>
      <c r="JNO58" s="15"/>
      <c r="JNP58" s="15"/>
      <c r="JNQ58" s="15"/>
      <c r="JNR58" s="15"/>
      <c r="JNS58" s="15"/>
      <c r="JNT58" s="15"/>
      <c r="JNU58" s="15"/>
      <c r="JNV58" s="15"/>
      <c r="JNW58" s="15"/>
      <c r="JNX58" s="15"/>
      <c r="JNY58" s="15"/>
      <c r="JNZ58" s="15"/>
      <c r="JOA58" s="15"/>
      <c r="JOB58" s="15"/>
      <c r="JOC58" s="15"/>
      <c r="JOD58" s="15"/>
      <c r="JOE58" s="15"/>
      <c r="JOF58" s="15"/>
      <c r="JOG58" s="15"/>
      <c r="JOH58" s="15"/>
      <c r="JOI58" s="15"/>
      <c r="JOJ58" s="15"/>
      <c r="JOK58" s="15"/>
      <c r="JOL58" s="15"/>
      <c r="JOM58" s="15"/>
      <c r="JON58" s="15"/>
      <c r="JOO58" s="15"/>
      <c r="JOP58" s="15"/>
      <c r="JOQ58" s="15"/>
      <c r="JOR58" s="15"/>
      <c r="JOS58" s="15"/>
      <c r="JOT58" s="15"/>
      <c r="JOU58" s="15"/>
      <c r="JOV58" s="15"/>
      <c r="JOW58" s="15"/>
      <c r="JOX58" s="15"/>
      <c r="JOY58" s="15"/>
      <c r="JOZ58" s="15"/>
      <c r="JPA58" s="15"/>
      <c r="JPB58" s="15"/>
      <c r="JPC58" s="15"/>
      <c r="JPD58" s="15"/>
      <c r="JPE58" s="15"/>
      <c r="JPF58" s="15"/>
      <c r="JPG58" s="15"/>
      <c r="JPH58" s="15"/>
      <c r="JPI58" s="15"/>
      <c r="JPJ58" s="15"/>
      <c r="JPK58" s="15"/>
      <c r="JPL58" s="15"/>
      <c r="JPM58" s="15"/>
      <c r="JPN58" s="15"/>
      <c r="JPO58" s="15"/>
      <c r="JPP58" s="15"/>
      <c r="JPQ58" s="15"/>
      <c r="JPR58" s="15"/>
      <c r="JPS58" s="15"/>
      <c r="JPT58" s="15"/>
      <c r="JPU58" s="15"/>
      <c r="JPV58" s="15"/>
      <c r="JPW58" s="15"/>
      <c r="JPX58" s="15"/>
      <c r="JPY58" s="15"/>
      <c r="JPZ58" s="15"/>
      <c r="JQA58" s="15"/>
      <c r="JQB58" s="15"/>
      <c r="JQC58" s="15"/>
      <c r="JQD58" s="15"/>
      <c r="JQE58" s="15"/>
      <c r="JQF58" s="15"/>
      <c r="JQG58" s="15"/>
      <c r="JQH58" s="15"/>
      <c r="JQI58" s="15"/>
      <c r="JQJ58" s="15"/>
      <c r="JQK58" s="15"/>
      <c r="JQL58" s="15"/>
      <c r="JQM58" s="15"/>
      <c r="JQN58" s="15"/>
      <c r="JQO58" s="15"/>
      <c r="JQP58" s="15"/>
      <c r="JQQ58" s="15"/>
      <c r="JQR58" s="15"/>
      <c r="JQS58" s="15"/>
      <c r="JQT58" s="15"/>
      <c r="JQU58" s="15"/>
      <c r="JQV58" s="15"/>
      <c r="JQW58" s="15"/>
      <c r="JQX58" s="15"/>
      <c r="JQY58" s="15"/>
      <c r="JQZ58" s="15"/>
      <c r="JRA58" s="15"/>
      <c r="JRB58" s="15"/>
      <c r="JRC58" s="15"/>
      <c r="JRD58" s="15"/>
      <c r="JRE58" s="15"/>
      <c r="JRF58" s="15"/>
      <c r="JRG58" s="15"/>
      <c r="JRH58" s="15"/>
      <c r="JRI58" s="15"/>
      <c r="JRJ58" s="15"/>
      <c r="JRK58" s="15"/>
      <c r="JRL58" s="15"/>
      <c r="JRM58" s="15"/>
      <c r="JRN58" s="15"/>
      <c r="JRO58" s="15"/>
      <c r="JRP58" s="15"/>
      <c r="JRQ58" s="15"/>
      <c r="JRR58" s="15"/>
      <c r="JRS58" s="15"/>
      <c r="JRT58" s="15"/>
      <c r="JRU58" s="15"/>
      <c r="JRV58" s="15"/>
      <c r="JRW58" s="15"/>
      <c r="JRX58" s="15"/>
      <c r="JRY58" s="15"/>
      <c r="JRZ58" s="15"/>
      <c r="JSA58" s="15"/>
      <c r="JSB58" s="15"/>
      <c r="JSC58" s="15"/>
      <c r="JSD58" s="15"/>
      <c r="JSE58" s="15"/>
      <c r="JSF58" s="15"/>
      <c r="JSG58" s="15"/>
      <c r="JSH58" s="15"/>
      <c r="JSI58" s="15"/>
      <c r="JSJ58" s="15"/>
      <c r="JSK58" s="15"/>
      <c r="JSL58" s="15"/>
      <c r="JSM58" s="15"/>
      <c r="JSN58" s="15"/>
      <c r="JSO58" s="15"/>
      <c r="JSP58" s="15"/>
      <c r="JSQ58" s="15"/>
      <c r="JSR58" s="15"/>
      <c r="JSS58" s="15"/>
      <c r="JST58" s="15"/>
      <c r="JSU58" s="15"/>
      <c r="JSV58" s="15"/>
      <c r="JSW58" s="15"/>
      <c r="JSX58" s="15"/>
      <c r="JSY58" s="15"/>
      <c r="JSZ58" s="15"/>
      <c r="JTA58" s="15"/>
      <c r="JTB58" s="15"/>
      <c r="JTC58" s="15"/>
      <c r="JTD58" s="15"/>
      <c r="JTE58" s="15"/>
      <c r="JTF58" s="15"/>
      <c r="JTG58" s="15"/>
      <c r="JTH58" s="15"/>
      <c r="JTI58" s="15"/>
      <c r="JTJ58" s="15"/>
      <c r="JTK58" s="15"/>
      <c r="JTL58" s="15"/>
      <c r="JTM58" s="15"/>
      <c r="JTN58" s="15"/>
      <c r="JTO58" s="15"/>
      <c r="JTP58" s="15"/>
      <c r="JTQ58" s="15"/>
      <c r="JTR58" s="15"/>
      <c r="JTS58" s="15"/>
      <c r="JTT58" s="15"/>
      <c r="JTU58" s="15"/>
      <c r="JTV58" s="15"/>
      <c r="JTW58" s="15"/>
      <c r="JTX58" s="15"/>
      <c r="JTY58" s="15"/>
      <c r="JTZ58" s="15"/>
      <c r="JUA58" s="15"/>
      <c r="JUB58" s="15"/>
      <c r="JUC58" s="15"/>
      <c r="JUD58" s="15"/>
      <c r="JUE58" s="15"/>
      <c r="JUF58" s="15"/>
      <c r="JUG58" s="15"/>
      <c r="JUH58" s="15"/>
      <c r="JUI58" s="15"/>
      <c r="JUJ58" s="15"/>
      <c r="JUK58" s="15"/>
      <c r="JUL58" s="15"/>
      <c r="JUM58" s="15"/>
      <c r="JUN58" s="15"/>
      <c r="JUO58" s="15"/>
      <c r="JUP58" s="15"/>
      <c r="JUQ58" s="15"/>
      <c r="JUR58" s="15"/>
      <c r="JUS58" s="15"/>
      <c r="JUT58" s="15"/>
      <c r="JUU58" s="15"/>
      <c r="JUV58" s="15"/>
      <c r="JUW58" s="15"/>
      <c r="JUX58" s="15"/>
      <c r="JUY58" s="15"/>
      <c r="JUZ58" s="15"/>
      <c r="JVA58" s="15"/>
      <c r="JVB58" s="15"/>
      <c r="JVC58" s="15"/>
      <c r="JVD58" s="15"/>
      <c r="JVE58" s="15"/>
      <c r="JVF58" s="15"/>
      <c r="JVG58" s="15"/>
      <c r="JVH58" s="15"/>
      <c r="JVI58" s="15"/>
      <c r="JVJ58" s="15"/>
      <c r="JVK58" s="15"/>
      <c r="JVL58" s="15"/>
      <c r="JVM58" s="15"/>
      <c r="JVN58" s="15"/>
      <c r="JVO58" s="15"/>
      <c r="JVP58" s="15"/>
      <c r="JVQ58" s="15"/>
      <c r="JVR58" s="15"/>
      <c r="JVS58" s="15"/>
      <c r="JVT58" s="15"/>
      <c r="JVU58" s="15"/>
      <c r="JVV58" s="15"/>
      <c r="JVW58" s="15"/>
      <c r="JVX58" s="15"/>
      <c r="JVY58" s="15"/>
      <c r="JVZ58" s="15"/>
      <c r="JWA58" s="15"/>
      <c r="JWB58" s="15"/>
      <c r="JWC58" s="15"/>
      <c r="JWD58" s="15"/>
      <c r="JWE58" s="15"/>
      <c r="JWF58" s="15"/>
      <c r="JWG58" s="15"/>
      <c r="JWH58" s="15"/>
      <c r="JWI58" s="15"/>
      <c r="JWJ58" s="15"/>
      <c r="JWK58" s="15"/>
      <c r="JWL58" s="15"/>
      <c r="JWM58" s="15"/>
      <c r="JWN58" s="15"/>
      <c r="JWO58" s="15"/>
      <c r="JWP58" s="15"/>
      <c r="JWQ58" s="15"/>
      <c r="JWR58" s="15"/>
      <c r="JWS58" s="15"/>
      <c r="JWT58" s="15"/>
      <c r="JWU58" s="15"/>
      <c r="JWV58" s="15"/>
      <c r="JWW58" s="15"/>
      <c r="JWX58" s="15"/>
      <c r="JWY58" s="15"/>
      <c r="JWZ58" s="15"/>
      <c r="JXA58" s="15"/>
      <c r="JXB58" s="15"/>
      <c r="JXC58" s="15"/>
      <c r="JXD58" s="15"/>
      <c r="JXE58" s="15"/>
      <c r="JXF58" s="15"/>
      <c r="JXG58" s="15"/>
      <c r="JXH58" s="15"/>
      <c r="JXI58" s="15"/>
      <c r="JXJ58" s="15"/>
      <c r="JXK58" s="15"/>
      <c r="JXL58" s="15"/>
      <c r="JXM58" s="15"/>
      <c r="JXN58" s="15"/>
      <c r="JXO58" s="15"/>
      <c r="JXP58" s="15"/>
      <c r="JXQ58" s="15"/>
      <c r="JXR58" s="15"/>
      <c r="JXS58" s="15"/>
      <c r="JXT58" s="15"/>
      <c r="JXU58" s="15"/>
      <c r="JXV58" s="15"/>
      <c r="JXW58" s="15"/>
      <c r="JXX58" s="15"/>
      <c r="JXY58" s="15"/>
      <c r="JXZ58" s="15"/>
      <c r="JYA58" s="15"/>
      <c r="JYB58" s="15"/>
      <c r="JYC58" s="15"/>
      <c r="JYD58" s="15"/>
      <c r="JYE58" s="15"/>
      <c r="JYF58" s="15"/>
      <c r="JYG58" s="15"/>
      <c r="JYH58" s="15"/>
      <c r="JYI58" s="15"/>
      <c r="JYJ58" s="15"/>
      <c r="JYK58" s="15"/>
      <c r="JYL58" s="15"/>
      <c r="JYM58" s="15"/>
      <c r="JYN58" s="15"/>
      <c r="JYO58" s="15"/>
      <c r="JYP58" s="15"/>
      <c r="JYQ58" s="15"/>
      <c r="JYR58" s="15"/>
      <c r="JYS58" s="15"/>
      <c r="JYT58" s="15"/>
      <c r="JYU58" s="15"/>
      <c r="JYV58" s="15"/>
      <c r="JYW58" s="15"/>
      <c r="JYX58" s="15"/>
      <c r="JYY58" s="15"/>
      <c r="JYZ58" s="15"/>
      <c r="JZA58" s="15"/>
      <c r="JZB58" s="15"/>
      <c r="JZC58" s="15"/>
      <c r="JZD58" s="15"/>
      <c r="JZE58" s="15"/>
      <c r="JZF58" s="15"/>
      <c r="JZG58" s="15"/>
      <c r="JZH58" s="15"/>
      <c r="JZI58" s="15"/>
      <c r="JZJ58" s="15"/>
      <c r="JZK58" s="15"/>
      <c r="JZL58" s="15"/>
      <c r="JZM58" s="15"/>
      <c r="JZN58" s="15"/>
      <c r="JZO58" s="15"/>
      <c r="JZP58" s="15"/>
      <c r="JZQ58" s="15"/>
      <c r="JZR58" s="15"/>
      <c r="JZS58" s="15"/>
      <c r="JZT58" s="15"/>
      <c r="JZU58" s="15"/>
      <c r="JZV58" s="15"/>
      <c r="JZW58" s="15"/>
      <c r="JZX58" s="15"/>
      <c r="JZY58" s="15"/>
      <c r="JZZ58" s="15"/>
      <c r="KAA58" s="15"/>
      <c r="KAB58" s="15"/>
      <c r="KAC58" s="15"/>
      <c r="KAD58" s="15"/>
      <c r="KAE58" s="15"/>
      <c r="KAF58" s="15"/>
      <c r="KAG58" s="15"/>
      <c r="KAH58" s="15"/>
      <c r="KAI58" s="15"/>
      <c r="KAJ58" s="15"/>
      <c r="KAK58" s="15"/>
      <c r="KAL58" s="15"/>
      <c r="KAM58" s="15"/>
      <c r="KAN58" s="15"/>
      <c r="KAO58" s="15"/>
      <c r="KAP58" s="15"/>
      <c r="KAQ58" s="15"/>
      <c r="KAR58" s="15"/>
      <c r="KAS58" s="15"/>
      <c r="KAT58" s="15"/>
      <c r="KAU58" s="15"/>
      <c r="KAV58" s="15"/>
      <c r="KAW58" s="15"/>
      <c r="KAX58" s="15"/>
      <c r="KAY58" s="15"/>
      <c r="KAZ58" s="15"/>
      <c r="KBA58" s="15"/>
      <c r="KBB58" s="15"/>
      <c r="KBC58" s="15"/>
      <c r="KBD58" s="15"/>
      <c r="KBE58" s="15"/>
      <c r="KBF58" s="15"/>
      <c r="KBG58" s="15"/>
      <c r="KBH58" s="15"/>
      <c r="KBI58" s="15"/>
      <c r="KBJ58" s="15"/>
      <c r="KBK58" s="15"/>
      <c r="KBL58" s="15"/>
      <c r="KBM58" s="15"/>
      <c r="KBN58" s="15"/>
      <c r="KBO58" s="15"/>
      <c r="KBP58" s="15"/>
      <c r="KBQ58" s="15"/>
      <c r="KBR58" s="15"/>
      <c r="KBS58" s="15"/>
      <c r="KBT58" s="15"/>
      <c r="KBU58" s="15"/>
      <c r="KBV58" s="15"/>
      <c r="KBW58" s="15"/>
      <c r="KBX58" s="15"/>
      <c r="KBY58" s="15"/>
      <c r="KBZ58" s="15"/>
      <c r="KCA58" s="15"/>
      <c r="KCB58" s="15"/>
      <c r="KCC58" s="15"/>
      <c r="KCD58" s="15"/>
      <c r="KCE58" s="15"/>
      <c r="KCF58" s="15"/>
      <c r="KCG58" s="15"/>
      <c r="KCH58" s="15"/>
      <c r="KCI58" s="15"/>
      <c r="KCJ58" s="15"/>
      <c r="KCK58" s="15"/>
      <c r="KCL58" s="15"/>
      <c r="KCM58" s="15"/>
      <c r="KCN58" s="15"/>
      <c r="KCO58" s="15"/>
      <c r="KCP58" s="15"/>
      <c r="KCQ58" s="15"/>
      <c r="KCR58" s="15"/>
      <c r="KCS58" s="15"/>
      <c r="KCT58" s="15"/>
      <c r="KCU58" s="15"/>
      <c r="KCV58" s="15"/>
      <c r="KCW58" s="15"/>
      <c r="KCX58" s="15"/>
      <c r="KCY58" s="15"/>
      <c r="KCZ58" s="15"/>
      <c r="KDA58" s="15"/>
      <c r="KDB58" s="15"/>
      <c r="KDC58" s="15"/>
      <c r="KDD58" s="15"/>
      <c r="KDE58" s="15"/>
      <c r="KDF58" s="15"/>
      <c r="KDG58" s="15"/>
      <c r="KDH58" s="15"/>
      <c r="KDI58" s="15"/>
      <c r="KDJ58" s="15"/>
      <c r="KDK58" s="15"/>
      <c r="KDL58" s="15"/>
      <c r="KDM58" s="15"/>
      <c r="KDN58" s="15"/>
      <c r="KDO58" s="15"/>
      <c r="KDP58" s="15"/>
      <c r="KDQ58" s="15"/>
      <c r="KDR58" s="15"/>
      <c r="KDS58" s="15"/>
      <c r="KDT58" s="15"/>
      <c r="KDU58" s="15"/>
      <c r="KDV58" s="15"/>
      <c r="KDW58" s="15"/>
      <c r="KDX58" s="15"/>
      <c r="KDY58" s="15"/>
      <c r="KDZ58" s="15"/>
      <c r="KEA58" s="15"/>
      <c r="KEB58" s="15"/>
      <c r="KEC58" s="15"/>
      <c r="KED58" s="15"/>
      <c r="KEE58" s="15"/>
      <c r="KEF58" s="15"/>
      <c r="KEG58" s="15"/>
      <c r="KEH58" s="15"/>
      <c r="KEI58" s="15"/>
      <c r="KEJ58" s="15"/>
      <c r="KEK58" s="15"/>
      <c r="KEL58" s="15"/>
      <c r="KEM58" s="15"/>
      <c r="KEN58" s="15"/>
      <c r="KEO58" s="15"/>
      <c r="KEP58" s="15"/>
      <c r="KEQ58" s="15"/>
      <c r="KER58" s="15"/>
      <c r="KES58" s="15"/>
      <c r="KET58" s="15"/>
      <c r="KEU58" s="15"/>
      <c r="KEV58" s="15"/>
      <c r="KEW58" s="15"/>
      <c r="KEX58" s="15"/>
      <c r="KEY58" s="15"/>
      <c r="KEZ58" s="15"/>
      <c r="KFA58" s="15"/>
      <c r="KFB58" s="15"/>
      <c r="KFC58" s="15"/>
      <c r="KFD58" s="15"/>
      <c r="KFE58" s="15"/>
      <c r="KFF58" s="15"/>
      <c r="KFG58" s="15"/>
      <c r="KFH58" s="15"/>
      <c r="KFI58" s="15"/>
      <c r="KFJ58" s="15"/>
      <c r="KFK58" s="15"/>
      <c r="KFL58" s="15"/>
      <c r="KFM58" s="15"/>
      <c r="KFN58" s="15"/>
      <c r="KFO58" s="15"/>
      <c r="KFP58" s="15"/>
      <c r="KFQ58" s="15"/>
      <c r="KFR58" s="15"/>
      <c r="KFS58" s="15"/>
      <c r="KFT58" s="15"/>
      <c r="KFU58" s="15"/>
      <c r="KFV58" s="15"/>
      <c r="KFW58" s="15"/>
      <c r="KFX58" s="15"/>
      <c r="KFY58" s="15"/>
      <c r="KFZ58" s="15"/>
      <c r="KGA58" s="15"/>
      <c r="KGB58" s="15"/>
      <c r="KGC58" s="15"/>
      <c r="KGD58" s="15"/>
      <c r="KGE58" s="15"/>
      <c r="KGF58" s="15"/>
      <c r="KGG58" s="15"/>
      <c r="KGH58" s="15"/>
      <c r="KGI58" s="15"/>
      <c r="KGJ58" s="15"/>
      <c r="KGK58" s="15"/>
      <c r="KGL58" s="15"/>
      <c r="KGM58" s="15"/>
      <c r="KGN58" s="15"/>
      <c r="KGO58" s="15"/>
      <c r="KGP58" s="15"/>
      <c r="KGQ58" s="15"/>
      <c r="KGR58" s="15"/>
      <c r="KGS58" s="15"/>
      <c r="KGT58" s="15"/>
      <c r="KGU58" s="15"/>
      <c r="KGV58" s="15"/>
      <c r="KGW58" s="15"/>
      <c r="KGX58" s="15"/>
      <c r="KGY58" s="15"/>
      <c r="KGZ58" s="15"/>
      <c r="KHA58" s="15"/>
      <c r="KHB58" s="15"/>
      <c r="KHC58" s="15"/>
      <c r="KHD58" s="15"/>
      <c r="KHE58" s="15"/>
      <c r="KHF58" s="15"/>
      <c r="KHG58" s="15"/>
      <c r="KHH58" s="15"/>
      <c r="KHI58" s="15"/>
      <c r="KHJ58" s="15"/>
      <c r="KHK58" s="15"/>
      <c r="KHL58" s="15"/>
      <c r="KHM58" s="15"/>
      <c r="KHN58" s="15"/>
      <c r="KHO58" s="15"/>
      <c r="KHP58" s="15"/>
      <c r="KHQ58" s="15"/>
      <c r="KHR58" s="15"/>
      <c r="KHS58" s="15"/>
      <c r="KHT58" s="15"/>
      <c r="KHU58" s="15"/>
      <c r="KHV58" s="15"/>
      <c r="KHW58" s="15"/>
      <c r="KHX58" s="15"/>
      <c r="KHY58" s="15"/>
      <c r="KHZ58" s="15"/>
      <c r="KIA58" s="15"/>
      <c r="KIB58" s="15"/>
      <c r="KIC58" s="15"/>
      <c r="KID58" s="15"/>
      <c r="KIE58" s="15"/>
      <c r="KIF58" s="15"/>
      <c r="KIG58" s="15"/>
      <c r="KIH58" s="15"/>
      <c r="KII58" s="15"/>
      <c r="KIJ58" s="15"/>
      <c r="KIK58" s="15"/>
      <c r="KIL58" s="15"/>
      <c r="KIM58" s="15"/>
      <c r="KIN58" s="15"/>
      <c r="KIO58" s="15"/>
      <c r="KIP58" s="15"/>
      <c r="KIQ58" s="15"/>
      <c r="KIR58" s="15"/>
      <c r="KIS58" s="15"/>
      <c r="KIT58" s="15"/>
      <c r="KIU58" s="15"/>
      <c r="KIV58" s="15"/>
      <c r="KIW58" s="15"/>
      <c r="KIX58" s="15"/>
      <c r="KIY58" s="15"/>
      <c r="KIZ58" s="15"/>
      <c r="KJA58" s="15"/>
      <c r="KJB58" s="15"/>
      <c r="KJC58" s="15"/>
      <c r="KJD58" s="15"/>
      <c r="KJE58" s="15"/>
      <c r="KJF58" s="15"/>
      <c r="KJG58" s="15"/>
      <c r="KJH58" s="15"/>
      <c r="KJI58" s="15"/>
      <c r="KJJ58" s="15"/>
      <c r="KJK58" s="15"/>
      <c r="KJL58" s="15"/>
      <c r="KJM58" s="15"/>
      <c r="KJN58" s="15"/>
      <c r="KJO58" s="15"/>
      <c r="KJP58" s="15"/>
      <c r="KJQ58" s="15"/>
      <c r="KJR58" s="15"/>
      <c r="KJS58" s="15"/>
      <c r="KJT58" s="15"/>
      <c r="KJU58" s="15"/>
      <c r="KJV58" s="15"/>
      <c r="KJW58" s="15"/>
      <c r="KJX58" s="15"/>
      <c r="KJY58" s="15"/>
      <c r="KJZ58" s="15"/>
      <c r="KKA58" s="15"/>
      <c r="KKB58" s="15"/>
      <c r="KKC58" s="15"/>
      <c r="KKD58" s="15"/>
      <c r="KKE58" s="15"/>
      <c r="KKF58" s="15"/>
      <c r="KKG58" s="15"/>
      <c r="KKH58" s="15"/>
      <c r="KKI58" s="15"/>
      <c r="KKJ58" s="15"/>
      <c r="KKK58" s="15"/>
      <c r="KKL58" s="15"/>
      <c r="KKM58" s="15"/>
      <c r="KKN58" s="15"/>
      <c r="KKO58" s="15"/>
      <c r="KKP58" s="15"/>
      <c r="KKQ58" s="15"/>
      <c r="KKR58" s="15"/>
      <c r="KKS58" s="15"/>
      <c r="KKT58" s="15"/>
      <c r="KKU58" s="15"/>
      <c r="KKV58" s="15"/>
      <c r="KKW58" s="15"/>
      <c r="KKX58" s="15"/>
      <c r="KKY58" s="15"/>
      <c r="KKZ58" s="15"/>
      <c r="KLA58" s="15"/>
      <c r="KLB58" s="15"/>
      <c r="KLC58" s="15"/>
      <c r="KLD58" s="15"/>
      <c r="KLE58" s="15"/>
      <c r="KLF58" s="15"/>
      <c r="KLG58" s="15"/>
      <c r="KLH58" s="15"/>
      <c r="KLI58" s="15"/>
      <c r="KLJ58" s="15"/>
      <c r="KLK58" s="15"/>
      <c r="KLL58" s="15"/>
      <c r="KLM58" s="15"/>
      <c r="KLN58" s="15"/>
      <c r="KLO58" s="15"/>
      <c r="KLP58" s="15"/>
      <c r="KLQ58" s="15"/>
      <c r="KLR58" s="15"/>
      <c r="KLS58" s="15"/>
      <c r="KLT58" s="15"/>
      <c r="KLU58" s="15"/>
      <c r="KLV58" s="15"/>
      <c r="KLW58" s="15"/>
      <c r="KLX58" s="15"/>
      <c r="KLY58" s="15"/>
      <c r="KLZ58" s="15"/>
      <c r="KMA58" s="15"/>
      <c r="KMB58" s="15"/>
      <c r="KMC58" s="15"/>
      <c r="KMD58" s="15"/>
      <c r="KME58" s="15"/>
      <c r="KMF58" s="15"/>
      <c r="KMG58" s="15"/>
      <c r="KMH58" s="15"/>
      <c r="KMI58" s="15"/>
      <c r="KMJ58" s="15"/>
      <c r="KMK58" s="15"/>
      <c r="KML58" s="15"/>
      <c r="KMM58" s="15"/>
      <c r="KMN58" s="15"/>
      <c r="KMO58" s="15"/>
      <c r="KMP58" s="15"/>
      <c r="KMQ58" s="15"/>
      <c r="KMR58" s="15"/>
      <c r="KMS58" s="15"/>
      <c r="KMT58" s="15"/>
      <c r="KMU58" s="15"/>
      <c r="KMV58" s="15"/>
      <c r="KMW58" s="15"/>
      <c r="KMX58" s="15"/>
      <c r="KMY58" s="15"/>
      <c r="KMZ58" s="15"/>
      <c r="KNA58" s="15"/>
      <c r="KNB58" s="15"/>
      <c r="KNC58" s="15"/>
      <c r="KND58" s="15"/>
      <c r="KNE58" s="15"/>
      <c r="KNF58" s="15"/>
      <c r="KNG58" s="15"/>
      <c r="KNH58" s="15"/>
      <c r="KNI58" s="15"/>
      <c r="KNJ58" s="15"/>
      <c r="KNK58" s="15"/>
      <c r="KNL58" s="15"/>
      <c r="KNM58" s="15"/>
      <c r="KNN58" s="15"/>
      <c r="KNO58" s="15"/>
      <c r="KNP58" s="15"/>
      <c r="KNQ58" s="15"/>
      <c r="KNR58" s="15"/>
      <c r="KNS58" s="15"/>
      <c r="KNT58" s="15"/>
      <c r="KNU58" s="15"/>
      <c r="KNV58" s="15"/>
      <c r="KNW58" s="15"/>
      <c r="KNX58" s="15"/>
      <c r="KNY58" s="15"/>
      <c r="KNZ58" s="15"/>
      <c r="KOA58" s="15"/>
      <c r="KOB58" s="15"/>
      <c r="KOC58" s="15"/>
      <c r="KOD58" s="15"/>
      <c r="KOE58" s="15"/>
      <c r="KOF58" s="15"/>
      <c r="KOG58" s="15"/>
      <c r="KOH58" s="15"/>
      <c r="KOI58" s="15"/>
      <c r="KOJ58" s="15"/>
      <c r="KOK58" s="15"/>
      <c r="KOL58" s="15"/>
      <c r="KOM58" s="15"/>
      <c r="KON58" s="15"/>
      <c r="KOO58" s="15"/>
      <c r="KOP58" s="15"/>
      <c r="KOQ58" s="15"/>
      <c r="KOR58" s="15"/>
      <c r="KOS58" s="15"/>
      <c r="KOT58" s="15"/>
      <c r="KOU58" s="15"/>
      <c r="KOV58" s="15"/>
      <c r="KOW58" s="15"/>
      <c r="KOX58" s="15"/>
      <c r="KOY58" s="15"/>
      <c r="KOZ58" s="15"/>
      <c r="KPA58" s="15"/>
      <c r="KPB58" s="15"/>
      <c r="KPC58" s="15"/>
      <c r="KPD58" s="15"/>
      <c r="KPE58" s="15"/>
      <c r="KPF58" s="15"/>
      <c r="KPG58" s="15"/>
      <c r="KPH58" s="15"/>
      <c r="KPI58" s="15"/>
      <c r="KPJ58" s="15"/>
      <c r="KPK58" s="15"/>
      <c r="KPL58" s="15"/>
      <c r="KPM58" s="15"/>
      <c r="KPN58" s="15"/>
      <c r="KPO58" s="15"/>
      <c r="KPP58" s="15"/>
      <c r="KPQ58" s="15"/>
      <c r="KPR58" s="15"/>
      <c r="KPS58" s="15"/>
      <c r="KPT58" s="15"/>
      <c r="KPU58" s="15"/>
      <c r="KPV58" s="15"/>
      <c r="KPW58" s="15"/>
      <c r="KPX58" s="15"/>
      <c r="KPY58" s="15"/>
      <c r="KPZ58" s="15"/>
      <c r="KQA58" s="15"/>
      <c r="KQB58" s="15"/>
      <c r="KQC58" s="15"/>
      <c r="KQD58" s="15"/>
      <c r="KQE58" s="15"/>
      <c r="KQF58" s="15"/>
      <c r="KQG58" s="15"/>
      <c r="KQH58" s="15"/>
      <c r="KQI58" s="15"/>
      <c r="KQJ58" s="15"/>
      <c r="KQK58" s="15"/>
      <c r="KQL58" s="15"/>
      <c r="KQM58" s="15"/>
      <c r="KQN58" s="15"/>
      <c r="KQO58" s="15"/>
      <c r="KQP58" s="15"/>
      <c r="KQQ58" s="15"/>
      <c r="KQR58" s="15"/>
      <c r="KQS58" s="15"/>
      <c r="KQT58" s="15"/>
      <c r="KQU58" s="15"/>
      <c r="KQV58" s="15"/>
      <c r="KQW58" s="15"/>
      <c r="KQX58" s="15"/>
      <c r="KQY58" s="15"/>
      <c r="KQZ58" s="15"/>
      <c r="KRA58" s="15"/>
      <c r="KRB58" s="15"/>
      <c r="KRC58" s="15"/>
      <c r="KRD58" s="15"/>
      <c r="KRE58" s="15"/>
      <c r="KRF58" s="15"/>
      <c r="KRG58" s="15"/>
      <c r="KRH58" s="15"/>
      <c r="KRI58" s="15"/>
      <c r="KRJ58" s="15"/>
      <c r="KRK58" s="15"/>
      <c r="KRL58" s="15"/>
      <c r="KRM58" s="15"/>
      <c r="KRN58" s="15"/>
      <c r="KRO58" s="15"/>
      <c r="KRP58" s="15"/>
      <c r="KRQ58" s="15"/>
      <c r="KRR58" s="15"/>
      <c r="KRS58" s="15"/>
      <c r="KRT58" s="15"/>
      <c r="KRU58" s="15"/>
      <c r="KRV58" s="15"/>
      <c r="KRW58" s="15"/>
      <c r="KRX58" s="15"/>
      <c r="KRY58" s="15"/>
      <c r="KRZ58" s="15"/>
      <c r="KSA58" s="15"/>
      <c r="KSB58" s="15"/>
      <c r="KSC58" s="15"/>
      <c r="KSD58" s="15"/>
      <c r="KSE58" s="15"/>
      <c r="KSF58" s="15"/>
      <c r="KSG58" s="15"/>
      <c r="KSH58" s="15"/>
      <c r="KSI58" s="15"/>
      <c r="KSJ58" s="15"/>
      <c r="KSK58" s="15"/>
      <c r="KSL58" s="15"/>
      <c r="KSM58" s="15"/>
      <c r="KSN58" s="15"/>
      <c r="KSO58" s="15"/>
      <c r="KSP58" s="15"/>
      <c r="KSQ58" s="15"/>
      <c r="KSR58" s="15"/>
      <c r="KSS58" s="15"/>
      <c r="KST58" s="15"/>
      <c r="KSU58" s="15"/>
      <c r="KSV58" s="15"/>
      <c r="KSW58" s="15"/>
      <c r="KSX58" s="15"/>
      <c r="KSY58" s="15"/>
      <c r="KSZ58" s="15"/>
      <c r="KTA58" s="15"/>
      <c r="KTB58" s="15"/>
      <c r="KTC58" s="15"/>
      <c r="KTD58" s="15"/>
      <c r="KTE58" s="15"/>
      <c r="KTF58" s="15"/>
      <c r="KTG58" s="15"/>
      <c r="KTH58" s="15"/>
      <c r="KTI58" s="15"/>
      <c r="KTJ58" s="15"/>
      <c r="KTK58" s="15"/>
      <c r="KTL58" s="15"/>
      <c r="KTM58" s="15"/>
      <c r="KTN58" s="15"/>
      <c r="KTO58" s="15"/>
      <c r="KTP58" s="15"/>
      <c r="KTQ58" s="15"/>
      <c r="KTR58" s="15"/>
      <c r="KTS58" s="15"/>
      <c r="KTT58" s="15"/>
      <c r="KTU58" s="15"/>
      <c r="KTV58" s="15"/>
      <c r="KTW58" s="15"/>
      <c r="KTX58" s="15"/>
      <c r="KTY58" s="15"/>
      <c r="KTZ58" s="15"/>
      <c r="KUA58" s="15"/>
      <c r="KUB58" s="15"/>
      <c r="KUC58" s="15"/>
      <c r="KUD58" s="15"/>
      <c r="KUE58" s="15"/>
      <c r="KUF58" s="15"/>
      <c r="KUG58" s="15"/>
      <c r="KUH58" s="15"/>
      <c r="KUI58" s="15"/>
      <c r="KUJ58" s="15"/>
      <c r="KUK58" s="15"/>
      <c r="KUL58" s="15"/>
      <c r="KUM58" s="15"/>
      <c r="KUN58" s="15"/>
      <c r="KUO58" s="15"/>
      <c r="KUP58" s="15"/>
      <c r="KUQ58" s="15"/>
      <c r="KUR58" s="15"/>
      <c r="KUS58" s="15"/>
      <c r="KUT58" s="15"/>
      <c r="KUU58" s="15"/>
      <c r="KUV58" s="15"/>
      <c r="KUW58" s="15"/>
      <c r="KUX58" s="15"/>
      <c r="KUY58" s="15"/>
      <c r="KUZ58" s="15"/>
      <c r="KVA58" s="15"/>
      <c r="KVB58" s="15"/>
      <c r="KVC58" s="15"/>
      <c r="KVD58" s="15"/>
      <c r="KVE58" s="15"/>
      <c r="KVF58" s="15"/>
      <c r="KVG58" s="15"/>
      <c r="KVH58" s="15"/>
      <c r="KVI58" s="15"/>
      <c r="KVJ58" s="15"/>
      <c r="KVK58" s="15"/>
      <c r="KVL58" s="15"/>
      <c r="KVM58" s="15"/>
      <c r="KVN58" s="15"/>
      <c r="KVO58" s="15"/>
      <c r="KVP58" s="15"/>
      <c r="KVQ58" s="15"/>
      <c r="KVR58" s="15"/>
      <c r="KVS58" s="15"/>
      <c r="KVT58" s="15"/>
      <c r="KVU58" s="15"/>
      <c r="KVV58" s="15"/>
      <c r="KVW58" s="15"/>
      <c r="KVX58" s="15"/>
      <c r="KVY58" s="15"/>
      <c r="KVZ58" s="15"/>
      <c r="KWA58" s="15"/>
      <c r="KWB58" s="15"/>
      <c r="KWC58" s="15"/>
      <c r="KWD58" s="15"/>
      <c r="KWE58" s="15"/>
      <c r="KWF58" s="15"/>
      <c r="KWG58" s="15"/>
      <c r="KWH58" s="15"/>
      <c r="KWI58" s="15"/>
      <c r="KWJ58" s="15"/>
      <c r="KWK58" s="15"/>
      <c r="KWL58" s="15"/>
      <c r="KWM58" s="15"/>
      <c r="KWN58" s="15"/>
      <c r="KWO58" s="15"/>
      <c r="KWP58" s="15"/>
      <c r="KWQ58" s="15"/>
      <c r="KWR58" s="15"/>
      <c r="KWS58" s="15"/>
      <c r="KWT58" s="15"/>
      <c r="KWU58" s="15"/>
      <c r="KWV58" s="15"/>
      <c r="KWW58" s="15"/>
      <c r="KWX58" s="15"/>
      <c r="KWY58" s="15"/>
      <c r="KWZ58" s="15"/>
      <c r="KXA58" s="15"/>
      <c r="KXB58" s="15"/>
      <c r="KXC58" s="15"/>
      <c r="KXD58" s="15"/>
      <c r="KXE58" s="15"/>
      <c r="KXF58" s="15"/>
      <c r="KXG58" s="15"/>
      <c r="KXH58" s="15"/>
      <c r="KXI58" s="15"/>
      <c r="KXJ58" s="15"/>
      <c r="KXK58" s="15"/>
      <c r="KXL58" s="15"/>
      <c r="KXM58" s="15"/>
      <c r="KXN58" s="15"/>
      <c r="KXO58" s="15"/>
      <c r="KXP58" s="15"/>
      <c r="KXQ58" s="15"/>
      <c r="KXR58" s="15"/>
      <c r="KXS58" s="15"/>
      <c r="KXT58" s="15"/>
      <c r="KXU58" s="15"/>
      <c r="KXV58" s="15"/>
      <c r="KXW58" s="15"/>
      <c r="KXX58" s="15"/>
      <c r="KXY58" s="15"/>
      <c r="KXZ58" s="15"/>
      <c r="KYA58" s="15"/>
      <c r="KYB58" s="15"/>
      <c r="KYC58" s="15"/>
      <c r="KYD58" s="15"/>
      <c r="KYE58" s="15"/>
      <c r="KYF58" s="15"/>
      <c r="KYG58" s="15"/>
      <c r="KYH58" s="15"/>
      <c r="KYI58" s="15"/>
      <c r="KYJ58" s="15"/>
      <c r="KYK58" s="15"/>
      <c r="KYL58" s="15"/>
      <c r="KYM58" s="15"/>
      <c r="KYN58" s="15"/>
      <c r="KYO58" s="15"/>
      <c r="KYP58" s="15"/>
      <c r="KYQ58" s="15"/>
      <c r="KYR58" s="15"/>
      <c r="KYS58" s="15"/>
      <c r="KYT58" s="15"/>
      <c r="KYU58" s="15"/>
      <c r="KYV58" s="15"/>
      <c r="KYW58" s="15"/>
      <c r="KYX58" s="15"/>
      <c r="KYY58" s="15"/>
      <c r="KYZ58" s="15"/>
      <c r="KZA58" s="15"/>
      <c r="KZB58" s="15"/>
      <c r="KZC58" s="15"/>
      <c r="KZD58" s="15"/>
      <c r="KZE58" s="15"/>
      <c r="KZF58" s="15"/>
      <c r="KZG58" s="15"/>
      <c r="KZH58" s="15"/>
      <c r="KZI58" s="15"/>
      <c r="KZJ58" s="15"/>
      <c r="KZK58" s="15"/>
      <c r="KZL58" s="15"/>
      <c r="KZM58" s="15"/>
      <c r="KZN58" s="15"/>
      <c r="KZO58" s="15"/>
      <c r="KZP58" s="15"/>
      <c r="KZQ58" s="15"/>
      <c r="KZR58" s="15"/>
      <c r="KZS58" s="15"/>
      <c r="KZT58" s="15"/>
      <c r="KZU58" s="15"/>
      <c r="KZV58" s="15"/>
      <c r="KZW58" s="15"/>
      <c r="KZX58" s="15"/>
      <c r="KZY58" s="15"/>
      <c r="KZZ58" s="15"/>
      <c r="LAA58" s="15"/>
      <c r="LAB58" s="15"/>
      <c r="LAC58" s="15"/>
      <c r="LAD58" s="15"/>
      <c r="LAE58" s="15"/>
      <c r="LAF58" s="15"/>
      <c r="LAG58" s="15"/>
      <c r="LAH58" s="15"/>
      <c r="LAI58" s="15"/>
      <c r="LAJ58" s="15"/>
      <c r="LAK58" s="15"/>
      <c r="LAL58" s="15"/>
      <c r="LAM58" s="15"/>
      <c r="LAN58" s="15"/>
      <c r="LAO58" s="15"/>
      <c r="LAP58" s="15"/>
      <c r="LAQ58" s="15"/>
      <c r="LAR58" s="15"/>
      <c r="LAS58" s="15"/>
      <c r="LAT58" s="15"/>
      <c r="LAU58" s="15"/>
      <c r="LAV58" s="15"/>
      <c r="LAW58" s="15"/>
      <c r="LAX58" s="15"/>
      <c r="LAY58" s="15"/>
      <c r="LAZ58" s="15"/>
      <c r="LBA58" s="15"/>
      <c r="LBB58" s="15"/>
      <c r="LBC58" s="15"/>
      <c r="LBD58" s="15"/>
      <c r="LBE58" s="15"/>
      <c r="LBF58" s="15"/>
      <c r="LBG58" s="15"/>
      <c r="LBH58" s="15"/>
      <c r="LBI58" s="15"/>
      <c r="LBJ58" s="15"/>
      <c r="LBK58" s="15"/>
      <c r="LBL58" s="15"/>
      <c r="LBM58" s="15"/>
      <c r="LBN58" s="15"/>
      <c r="LBO58" s="15"/>
      <c r="LBP58" s="15"/>
      <c r="LBQ58" s="15"/>
      <c r="LBR58" s="15"/>
      <c r="LBS58" s="15"/>
      <c r="LBT58" s="15"/>
      <c r="LBU58" s="15"/>
      <c r="LBV58" s="15"/>
      <c r="LBW58" s="15"/>
      <c r="LBX58" s="15"/>
      <c r="LBY58" s="15"/>
      <c r="LBZ58" s="15"/>
      <c r="LCA58" s="15"/>
      <c r="LCB58" s="15"/>
      <c r="LCC58" s="15"/>
      <c r="LCD58" s="15"/>
      <c r="LCE58" s="15"/>
      <c r="LCF58" s="15"/>
      <c r="LCG58" s="15"/>
      <c r="LCH58" s="15"/>
      <c r="LCI58" s="15"/>
      <c r="LCJ58" s="15"/>
      <c r="LCK58" s="15"/>
      <c r="LCL58" s="15"/>
      <c r="LCM58" s="15"/>
      <c r="LCN58" s="15"/>
      <c r="LCO58" s="15"/>
      <c r="LCP58" s="15"/>
      <c r="LCQ58" s="15"/>
      <c r="LCR58" s="15"/>
      <c r="LCS58" s="15"/>
      <c r="LCT58" s="15"/>
      <c r="LCU58" s="15"/>
      <c r="LCV58" s="15"/>
      <c r="LCW58" s="15"/>
      <c r="LCX58" s="15"/>
      <c r="LCY58" s="15"/>
      <c r="LCZ58" s="15"/>
      <c r="LDA58" s="15"/>
      <c r="LDB58" s="15"/>
      <c r="LDC58" s="15"/>
      <c r="LDD58" s="15"/>
      <c r="LDE58" s="15"/>
      <c r="LDF58" s="15"/>
      <c r="LDG58" s="15"/>
      <c r="LDH58" s="15"/>
      <c r="LDI58" s="15"/>
      <c r="LDJ58" s="15"/>
      <c r="LDK58" s="15"/>
      <c r="LDL58" s="15"/>
      <c r="LDM58" s="15"/>
      <c r="LDN58" s="15"/>
      <c r="LDO58" s="15"/>
      <c r="LDP58" s="15"/>
      <c r="LDQ58" s="15"/>
      <c r="LDR58" s="15"/>
      <c r="LDS58" s="15"/>
      <c r="LDT58" s="15"/>
      <c r="LDU58" s="15"/>
      <c r="LDV58" s="15"/>
      <c r="LDW58" s="15"/>
      <c r="LDX58" s="15"/>
      <c r="LDY58" s="15"/>
      <c r="LDZ58" s="15"/>
      <c r="LEA58" s="15"/>
      <c r="LEB58" s="15"/>
      <c r="LEC58" s="15"/>
      <c r="LED58" s="15"/>
      <c r="LEE58" s="15"/>
      <c r="LEF58" s="15"/>
      <c r="LEG58" s="15"/>
      <c r="LEH58" s="15"/>
      <c r="LEI58" s="15"/>
      <c r="LEJ58" s="15"/>
      <c r="LEK58" s="15"/>
      <c r="LEL58" s="15"/>
      <c r="LEM58" s="15"/>
      <c r="LEN58" s="15"/>
      <c r="LEO58" s="15"/>
      <c r="LEP58" s="15"/>
      <c r="LEQ58" s="15"/>
      <c r="LER58" s="15"/>
      <c r="LES58" s="15"/>
      <c r="LET58" s="15"/>
      <c r="LEU58" s="15"/>
      <c r="LEV58" s="15"/>
      <c r="LEW58" s="15"/>
      <c r="LEX58" s="15"/>
      <c r="LEY58" s="15"/>
      <c r="LEZ58" s="15"/>
      <c r="LFA58" s="15"/>
      <c r="LFB58" s="15"/>
      <c r="LFC58" s="15"/>
      <c r="LFD58" s="15"/>
      <c r="LFE58" s="15"/>
      <c r="LFF58" s="15"/>
      <c r="LFG58" s="15"/>
      <c r="LFH58" s="15"/>
      <c r="LFI58" s="15"/>
      <c r="LFJ58" s="15"/>
      <c r="LFK58" s="15"/>
      <c r="LFL58" s="15"/>
      <c r="LFM58" s="15"/>
      <c r="LFN58" s="15"/>
      <c r="LFO58" s="15"/>
      <c r="LFP58" s="15"/>
      <c r="LFQ58" s="15"/>
      <c r="LFR58" s="15"/>
      <c r="LFS58" s="15"/>
      <c r="LFT58" s="15"/>
      <c r="LFU58" s="15"/>
      <c r="LFV58" s="15"/>
      <c r="LFW58" s="15"/>
      <c r="LFX58" s="15"/>
      <c r="LFY58" s="15"/>
      <c r="LFZ58" s="15"/>
      <c r="LGA58" s="15"/>
      <c r="LGB58" s="15"/>
      <c r="LGC58" s="15"/>
      <c r="LGD58" s="15"/>
      <c r="LGE58" s="15"/>
      <c r="LGF58" s="15"/>
      <c r="LGG58" s="15"/>
      <c r="LGH58" s="15"/>
      <c r="LGI58" s="15"/>
      <c r="LGJ58" s="15"/>
      <c r="LGK58" s="15"/>
      <c r="LGL58" s="15"/>
      <c r="LGM58" s="15"/>
      <c r="LGN58" s="15"/>
      <c r="LGO58" s="15"/>
      <c r="LGP58" s="15"/>
      <c r="LGQ58" s="15"/>
      <c r="LGR58" s="15"/>
      <c r="LGS58" s="15"/>
      <c r="LGT58" s="15"/>
      <c r="LGU58" s="15"/>
      <c r="LGV58" s="15"/>
      <c r="LGW58" s="15"/>
      <c r="LGX58" s="15"/>
      <c r="LGY58" s="15"/>
      <c r="LGZ58" s="15"/>
      <c r="LHA58" s="15"/>
      <c r="LHB58" s="15"/>
      <c r="LHC58" s="15"/>
      <c r="LHD58" s="15"/>
      <c r="LHE58" s="15"/>
      <c r="LHF58" s="15"/>
      <c r="LHG58" s="15"/>
      <c r="LHH58" s="15"/>
      <c r="LHI58" s="15"/>
      <c r="LHJ58" s="15"/>
      <c r="LHK58" s="15"/>
      <c r="LHL58" s="15"/>
      <c r="LHM58" s="15"/>
      <c r="LHN58" s="15"/>
      <c r="LHO58" s="15"/>
      <c r="LHP58" s="15"/>
      <c r="LHQ58" s="15"/>
      <c r="LHR58" s="15"/>
      <c r="LHS58" s="15"/>
      <c r="LHT58" s="15"/>
      <c r="LHU58" s="15"/>
      <c r="LHV58" s="15"/>
      <c r="LHW58" s="15"/>
      <c r="LHX58" s="15"/>
      <c r="LHY58" s="15"/>
      <c r="LHZ58" s="15"/>
      <c r="LIA58" s="15"/>
      <c r="LIB58" s="15"/>
      <c r="LIC58" s="15"/>
      <c r="LID58" s="15"/>
      <c r="LIE58" s="15"/>
      <c r="LIF58" s="15"/>
      <c r="LIG58" s="15"/>
      <c r="LIH58" s="15"/>
      <c r="LII58" s="15"/>
      <c r="LIJ58" s="15"/>
      <c r="LIK58" s="15"/>
      <c r="LIL58" s="15"/>
      <c r="LIM58" s="15"/>
      <c r="LIN58" s="15"/>
      <c r="LIO58" s="15"/>
      <c r="LIP58" s="15"/>
      <c r="LIQ58" s="15"/>
      <c r="LIR58" s="15"/>
      <c r="LIS58" s="15"/>
      <c r="LIT58" s="15"/>
      <c r="LIU58" s="15"/>
      <c r="LIV58" s="15"/>
      <c r="LIW58" s="15"/>
      <c r="LIX58" s="15"/>
      <c r="LIY58" s="15"/>
      <c r="LIZ58" s="15"/>
      <c r="LJA58" s="15"/>
      <c r="LJB58" s="15"/>
      <c r="LJC58" s="15"/>
      <c r="LJD58" s="15"/>
      <c r="LJE58" s="15"/>
      <c r="LJF58" s="15"/>
      <c r="LJG58" s="15"/>
      <c r="LJH58" s="15"/>
      <c r="LJI58" s="15"/>
      <c r="LJJ58" s="15"/>
      <c r="LJK58" s="15"/>
      <c r="LJL58" s="15"/>
      <c r="LJM58" s="15"/>
      <c r="LJN58" s="15"/>
      <c r="LJO58" s="15"/>
      <c r="LJP58" s="15"/>
      <c r="LJQ58" s="15"/>
      <c r="LJR58" s="15"/>
      <c r="LJS58" s="15"/>
      <c r="LJT58" s="15"/>
      <c r="LJU58" s="15"/>
      <c r="LJV58" s="15"/>
      <c r="LJW58" s="15"/>
      <c r="LJX58" s="15"/>
      <c r="LJY58" s="15"/>
      <c r="LJZ58" s="15"/>
      <c r="LKA58" s="15"/>
      <c r="LKB58" s="15"/>
      <c r="LKC58" s="15"/>
      <c r="LKD58" s="15"/>
      <c r="LKE58" s="15"/>
      <c r="LKF58" s="15"/>
      <c r="LKG58" s="15"/>
      <c r="LKH58" s="15"/>
      <c r="LKI58" s="15"/>
      <c r="LKJ58" s="15"/>
      <c r="LKK58" s="15"/>
      <c r="LKL58" s="15"/>
      <c r="LKM58" s="15"/>
      <c r="LKN58" s="15"/>
      <c r="LKO58" s="15"/>
      <c r="LKP58" s="15"/>
      <c r="LKQ58" s="15"/>
      <c r="LKR58" s="15"/>
      <c r="LKS58" s="15"/>
      <c r="LKT58" s="15"/>
      <c r="LKU58" s="15"/>
      <c r="LKV58" s="15"/>
      <c r="LKW58" s="15"/>
      <c r="LKX58" s="15"/>
      <c r="LKY58" s="15"/>
      <c r="LKZ58" s="15"/>
      <c r="LLA58" s="15"/>
      <c r="LLB58" s="15"/>
      <c r="LLC58" s="15"/>
      <c r="LLD58" s="15"/>
      <c r="LLE58" s="15"/>
      <c r="LLF58" s="15"/>
      <c r="LLG58" s="15"/>
      <c r="LLH58" s="15"/>
      <c r="LLI58" s="15"/>
      <c r="LLJ58" s="15"/>
      <c r="LLK58" s="15"/>
      <c r="LLL58" s="15"/>
      <c r="LLM58" s="15"/>
      <c r="LLN58" s="15"/>
      <c r="LLO58" s="15"/>
      <c r="LLP58" s="15"/>
      <c r="LLQ58" s="15"/>
      <c r="LLR58" s="15"/>
      <c r="LLS58" s="15"/>
      <c r="LLT58" s="15"/>
      <c r="LLU58" s="15"/>
      <c r="LLV58" s="15"/>
      <c r="LLW58" s="15"/>
      <c r="LLX58" s="15"/>
      <c r="LLY58" s="15"/>
      <c r="LLZ58" s="15"/>
      <c r="LMA58" s="15"/>
      <c r="LMB58" s="15"/>
      <c r="LMC58" s="15"/>
      <c r="LMD58" s="15"/>
      <c r="LME58" s="15"/>
      <c r="LMF58" s="15"/>
      <c r="LMG58" s="15"/>
      <c r="LMH58" s="15"/>
      <c r="LMI58" s="15"/>
      <c r="LMJ58" s="15"/>
      <c r="LMK58" s="15"/>
      <c r="LML58" s="15"/>
      <c r="LMM58" s="15"/>
      <c r="LMN58" s="15"/>
      <c r="LMO58" s="15"/>
      <c r="LMP58" s="15"/>
      <c r="LMQ58" s="15"/>
      <c r="LMR58" s="15"/>
      <c r="LMS58" s="15"/>
      <c r="LMT58" s="15"/>
      <c r="LMU58" s="15"/>
      <c r="LMV58" s="15"/>
      <c r="LMW58" s="15"/>
      <c r="LMX58" s="15"/>
      <c r="LMY58" s="15"/>
      <c r="LMZ58" s="15"/>
      <c r="LNA58" s="15"/>
      <c r="LNB58" s="15"/>
      <c r="LNC58" s="15"/>
      <c r="LND58" s="15"/>
      <c r="LNE58" s="15"/>
      <c r="LNF58" s="15"/>
      <c r="LNG58" s="15"/>
      <c r="LNH58" s="15"/>
      <c r="LNI58" s="15"/>
      <c r="LNJ58" s="15"/>
      <c r="LNK58" s="15"/>
      <c r="LNL58" s="15"/>
      <c r="LNM58" s="15"/>
      <c r="LNN58" s="15"/>
      <c r="LNO58" s="15"/>
      <c r="LNP58" s="15"/>
      <c r="LNQ58" s="15"/>
      <c r="LNR58" s="15"/>
      <c r="LNS58" s="15"/>
      <c r="LNT58" s="15"/>
      <c r="LNU58" s="15"/>
      <c r="LNV58" s="15"/>
      <c r="LNW58" s="15"/>
      <c r="LNX58" s="15"/>
      <c r="LNY58" s="15"/>
      <c r="LNZ58" s="15"/>
      <c r="LOA58" s="15"/>
      <c r="LOB58" s="15"/>
      <c r="LOC58" s="15"/>
      <c r="LOD58" s="15"/>
      <c r="LOE58" s="15"/>
      <c r="LOF58" s="15"/>
      <c r="LOG58" s="15"/>
      <c r="LOH58" s="15"/>
      <c r="LOI58" s="15"/>
      <c r="LOJ58" s="15"/>
      <c r="LOK58" s="15"/>
      <c r="LOL58" s="15"/>
      <c r="LOM58" s="15"/>
      <c r="LON58" s="15"/>
      <c r="LOO58" s="15"/>
      <c r="LOP58" s="15"/>
      <c r="LOQ58" s="15"/>
      <c r="LOR58" s="15"/>
      <c r="LOS58" s="15"/>
      <c r="LOT58" s="15"/>
      <c r="LOU58" s="15"/>
      <c r="LOV58" s="15"/>
      <c r="LOW58" s="15"/>
      <c r="LOX58" s="15"/>
      <c r="LOY58" s="15"/>
      <c r="LOZ58" s="15"/>
      <c r="LPA58" s="15"/>
      <c r="LPB58" s="15"/>
      <c r="LPC58" s="15"/>
      <c r="LPD58" s="15"/>
      <c r="LPE58" s="15"/>
      <c r="LPF58" s="15"/>
      <c r="LPG58" s="15"/>
      <c r="LPH58" s="15"/>
      <c r="LPI58" s="15"/>
      <c r="LPJ58" s="15"/>
      <c r="LPK58" s="15"/>
      <c r="LPL58" s="15"/>
      <c r="LPM58" s="15"/>
      <c r="LPN58" s="15"/>
      <c r="LPO58" s="15"/>
      <c r="LPP58" s="15"/>
      <c r="LPQ58" s="15"/>
      <c r="LPR58" s="15"/>
      <c r="LPS58" s="15"/>
      <c r="LPT58" s="15"/>
      <c r="LPU58" s="15"/>
      <c r="LPV58" s="15"/>
      <c r="LPW58" s="15"/>
      <c r="LPX58" s="15"/>
      <c r="LPY58" s="15"/>
      <c r="LPZ58" s="15"/>
      <c r="LQA58" s="15"/>
      <c r="LQB58" s="15"/>
      <c r="LQC58" s="15"/>
      <c r="LQD58" s="15"/>
      <c r="LQE58" s="15"/>
      <c r="LQF58" s="15"/>
      <c r="LQG58" s="15"/>
      <c r="LQH58" s="15"/>
      <c r="LQI58" s="15"/>
      <c r="LQJ58" s="15"/>
      <c r="LQK58" s="15"/>
      <c r="LQL58" s="15"/>
      <c r="LQM58" s="15"/>
      <c r="LQN58" s="15"/>
      <c r="LQO58" s="15"/>
      <c r="LQP58" s="15"/>
      <c r="LQQ58" s="15"/>
      <c r="LQR58" s="15"/>
      <c r="LQS58" s="15"/>
      <c r="LQT58" s="15"/>
      <c r="LQU58" s="15"/>
      <c r="LQV58" s="15"/>
      <c r="LQW58" s="15"/>
      <c r="LQX58" s="15"/>
      <c r="LQY58" s="15"/>
      <c r="LQZ58" s="15"/>
      <c r="LRA58" s="15"/>
      <c r="LRB58" s="15"/>
      <c r="LRC58" s="15"/>
      <c r="LRD58" s="15"/>
      <c r="LRE58" s="15"/>
      <c r="LRF58" s="15"/>
      <c r="LRG58" s="15"/>
      <c r="LRH58" s="15"/>
      <c r="LRI58" s="15"/>
      <c r="LRJ58" s="15"/>
      <c r="LRK58" s="15"/>
      <c r="LRL58" s="15"/>
      <c r="LRM58" s="15"/>
      <c r="LRN58" s="15"/>
      <c r="LRO58" s="15"/>
      <c r="LRP58" s="15"/>
      <c r="LRQ58" s="15"/>
      <c r="LRR58" s="15"/>
      <c r="LRS58" s="15"/>
      <c r="LRT58" s="15"/>
      <c r="LRU58" s="15"/>
      <c r="LRV58" s="15"/>
      <c r="LRW58" s="15"/>
      <c r="LRX58" s="15"/>
      <c r="LRY58" s="15"/>
      <c r="LRZ58" s="15"/>
      <c r="LSA58" s="15"/>
      <c r="LSB58" s="15"/>
      <c r="LSC58" s="15"/>
      <c r="LSD58" s="15"/>
      <c r="LSE58" s="15"/>
      <c r="LSF58" s="15"/>
      <c r="LSG58" s="15"/>
      <c r="LSH58" s="15"/>
      <c r="LSI58" s="15"/>
      <c r="LSJ58" s="15"/>
      <c r="LSK58" s="15"/>
      <c r="LSL58" s="15"/>
      <c r="LSM58" s="15"/>
      <c r="LSN58" s="15"/>
      <c r="LSO58" s="15"/>
      <c r="LSP58" s="15"/>
      <c r="LSQ58" s="15"/>
      <c r="LSR58" s="15"/>
      <c r="LSS58" s="15"/>
      <c r="LST58" s="15"/>
      <c r="LSU58" s="15"/>
      <c r="LSV58" s="15"/>
      <c r="LSW58" s="15"/>
      <c r="LSX58" s="15"/>
      <c r="LSY58" s="15"/>
      <c r="LSZ58" s="15"/>
      <c r="LTA58" s="15"/>
      <c r="LTB58" s="15"/>
      <c r="LTC58" s="15"/>
      <c r="LTD58" s="15"/>
      <c r="LTE58" s="15"/>
      <c r="LTF58" s="15"/>
      <c r="LTG58" s="15"/>
      <c r="LTH58" s="15"/>
      <c r="LTI58" s="15"/>
      <c r="LTJ58" s="15"/>
      <c r="LTK58" s="15"/>
      <c r="LTL58" s="15"/>
      <c r="LTM58" s="15"/>
      <c r="LTN58" s="15"/>
      <c r="LTO58" s="15"/>
      <c r="LTP58" s="15"/>
      <c r="LTQ58" s="15"/>
      <c r="LTR58" s="15"/>
      <c r="LTS58" s="15"/>
      <c r="LTT58" s="15"/>
      <c r="LTU58" s="15"/>
      <c r="LTV58" s="15"/>
      <c r="LTW58" s="15"/>
      <c r="LTX58" s="15"/>
      <c r="LTY58" s="15"/>
      <c r="LTZ58" s="15"/>
      <c r="LUA58" s="15"/>
      <c r="LUB58" s="15"/>
      <c r="LUC58" s="15"/>
      <c r="LUD58" s="15"/>
      <c r="LUE58" s="15"/>
      <c r="LUF58" s="15"/>
      <c r="LUG58" s="15"/>
      <c r="LUH58" s="15"/>
      <c r="LUI58" s="15"/>
      <c r="LUJ58" s="15"/>
      <c r="LUK58" s="15"/>
      <c r="LUL58" s="15"/>
      <c r="LUM58" s="15"/>
      <c r="LUN58" s="15"/>
      <c r="LUO58" s="15"/>
      <c r="LUP58" s="15"/>
      <c r="LUQ58" s="15"/>
      <c r="LUR58" s="15"/>
      <c r="LUS58" s="15"/>
      <c r="LUT58" s="15"/>
      <c r="LUU58" s="15"/>
      <c r="LUV58" s="15"/>
      <c r="LUW58" s="15"/>
      <c r="LUX58" s="15"/>
      <c r="LUY58" s="15"/>
      <c r="LUZ58" s="15"/>
      <c r="LVA58" s="15"/>
      <c r="LVB58" s="15"/>
      <c r="LVC58" s="15"/>
      <c r="LVD58" s="15"/>
      <c r="LVE58" s="15"/>
      <c r="LVF58" s="15"/>
      <c r="LVG58" s="15"/>
      <c r="LVH58" s="15"/>
      <c r="LVI58" s="15"/>
      <c r="LVJ58" s="15"/>
      <c r="LVK58" s="15"/>
      <c r="LVL58" s="15"/>
      <c r="LVM58" s="15"/>
      <c r="LVN58" s="15"/>
      <c r="LVO58" s="15"/>
      <c r="LVP58" s="15"/>
      <c r="LVQ58" s="15"/>
      <c r="LVR58" s="15"/>
      <c r="LVS58" s="15"/>
      <c r="LVT58" s="15"/>
      <c r="LVU58" s="15"/>
      <c r="LVV58" s="15"/>
      <c r="LVW58" s="15"/>
      <c r="LVX58" s="15"/>
      <c r="LVY58" s="15"/>
      <c r="LVZ58" s="15"/>
      <c r="LWA58" s="15"/>
      <c r="LWB58" s="15"/>
      <c r="LWC58" s="15"/>
      <c r="LWD58" s="15"/>
      <c r="LWE58" s="15"/>
      <c r="LWF58" s="15"/>
      <c r="LWG58" s="15"/>
      <c r="LWH58" s="15"/>
      <c r="LWI58" s="15"/>
      <c r="LWJ58" s="15"/>
      <c r="LWK58" s="15"/>
      <c r="LWL58" s="15"/>
      <c r="LWM58" s="15"/>
      <c r="LWN58" s="15"/>
      <c r="LWO58" s="15"/>
      <c r="LWP58" s="15"/>
      <c r="LWQ58" s="15"/>
      <c r="LWR58" s="15"/>
      <c r="LWS58" s="15"/>
      <c r="LWT58" s="15"/>
      <c r="LWU58" s="15"/>
      <c r="LWV58" s="15"/>
      <c r="LWW58" s="15"/>
      <c r="LWX58" s="15"/>
      <c r="LWY58" s="15"/>
      <c r="LWZ58" s="15"/>
      <c r="LXA58" s="15"/>
      <c r="LXB58" s="15"/>
      <c r="LXC58" s="15"/>
      <c r="LXD58" s="15"/>
      <c r="LXE58" s="15"/>
      <c r="LXF58" s="15"/>
      <c r="LXG58" s="15"/>
      <c r="LXH58" s="15"/>
      <c r="LXI58" s="15"/>
      <c r="LXJ58" s="15"/>
      <c r="LXK58" s="15"/>
      <c r="LXL58" s="15"/>
      <c r="LXM58" s="15"/>
      <c r="LXN58" s="15"/>
      <c r="LXO58" s="15"/>
      <c r="LXP58" s="15"/>
      <c r="LXQ58" s="15"/>
      <c r="LXR58" s="15"/>
      <c r="LXS58" s="15"/>
      <c r="LXT58" s="15"/>
      <c r="LXU58" s="15"/>
      <c r="LXV58" s="15"/>
      <c r="LXW58" s="15"/>
      <c r="LXX58" s="15"/>
      <c r="LXY58" s="15"/>
      <c r="LXZ58" s="15"/>
      <c r="LYA58" s="15"/>
      <c r="LYB58" s="15"/>
      <c r="LYC58" s="15"/>
      <c r="LYD58" s="15"/>
      <c r="LYE58" s="15"/>
      <c r="LYF58" s="15"/>
      <c r="LYG58" s="15"/>
      <c r="LYH58" s="15"/>
      <c r="LYI58" s="15"/>
      <c r="LYJ58" s="15"/>
      <c r="LYK58" s="15"/>
      <c r="LYL58" s="15"/>
      <c r="LYM58" s="15"/>
      <c r="LYN58" s="15"/>
      <c r="LYO58" s="15"/>
      <c r="LYP58" s="15"/>
      <c r="LYQ58" s="15"/>
      <c r="LYR58" s="15"/>
      <c r="LYS58" s="15"/>
      <c r="LYT58" s="15"/>
      <c r="LYU58" s="15"/>
      <c r="LYV58" s="15"/>
      <c r="LYW58" s="15"/>
      <c r="LYX58" s="15"/>
      <c r="LYY58" s="15"/>
      <c r="LYZ58" s="15"/>
      <c r="LZA58" s="15"/>
      <c r="LZB58" s="15"/>
      <c r="LZC58" s="15"/>
      <c r="LZD58" s="15"/>
      <c r="LZE58" s="15"/>
      <c r="LZF58" s="15"/>
      <c r="LZG58" s="15"/>
      <c r="LZH58" s="15"/>
      <c r="LZI58" s="15"/>
      <c r="LZJ58" s="15"/>
      <c r="LZK58" s="15"/>
      <c r="LZL58" s="15"/>
      <c r="LZM58" s="15"/>
      <c r="LZN58" s="15"/>
      <c r="LZO58" s="15"/>
      <c r="LZP58" s="15"/>
      <c r="LZQ58" s="15"/>
      <c r="LZR58" s="15"/>
      <c r="LZS58" s="15"/>
      <c r="LZT58" s="15"/>
      <c r="LZU58" s="15"/>
      <c r="LZV58" s="15"/>
      <c r="LZW58" s="15"/>
      <c r="LZX58" s="15"/>
      <c r="LZY58" s="15"/>
      <c r="LZZ58" s="15"/>
      <c r="MAA58" s="15"/>
      <c r="MAB58" s="15"/>
      <c r="MAC58" s="15"/>
      <c r="MAD58" s="15"/>
      <c r="MAE58" s="15"/>
      <c r="MAF58" s="15"/>
      <c r="MAG58" s="15"/>
      <c r="MAH58" s="15"/>
      <c r="MAI58" s="15"/>
      <c r="MAJ58" s="15"/>
      <c r="MAK58" s="15"/>
      <c r="MAL58" s="15"/>
      <c r="MAM58" s="15"/>
      <c r="MAN58" s="15"/>
      <c r="MAO58" s="15"/>
      <c r="MAP58" s="15"/>
      <c r="MAQ58" s="15"/>
      <c r="MAR58" s="15"/>
      <c r="MAS58" s="15"/>
      <c r="MAT58" s="15"/>
      <c r="MAU58" s="15"/>
      <c r="MAV58" s="15"/>
      <c r="MAW58" s="15"/>
      <c r="MAX58" s="15"/>
      <c r="MAY58" s="15"/>
      <c r="MAZ58" s="15"/>
      <c r="MBA58" s="15"/>
      <c r="MBB58" s="15"/>
      <c r="MBC58" s="15"/>
      <c r="MBD58" s="15"/>
      <c r="MBE58" s="15"/>
      <c r="MBF58" s="15"/>
      <c r="MBG58" s="15"/>
      <c r="MBH58" s="15"/>
      <c r="MBI58" s="15"/>
      <c r="MBJ58" s="15"/>
      <c r="MBK58" s="15"/>
      <c r="MBL58" s="15"/>
      <c r="MBM58" s="15"/>
      <c r="MBN58" s="15"/>
      <c r="MBO58" s="15"/>
      <c r="MBP58" s="15"/>
      <c r="MBQ58" s="15"/>
      <c r="MBR58" s="15"/>
      <c r="MBS58" s="15"/>
      <c r="MBT58" s="15"/>
      <c r="MBU58" s="15"/>
      <c r="MBV58" s="15"/>
      <c r="MBW58" s="15"/>
      <c r="MBX58" s="15"/>
      <c r="MBY58" s="15"/>
      <c r="MBZ58" s="15"/>
      <c r="MCA58" s="15"/>
      <c r="MCB58" s="15"/>
      <c r="MCC58" s="15"/>
      <c r="MCD58" s="15"/>
      <c r="MCE58" s="15"/>
      <c r="MCF58" s="15"/>
      <c r="MCG58" s="15"/>
      <c r="MCH58" s="15"/>
      <c r="MCI58" s="15"/>
      <c r="MCJ58" s="15"/>
      <c r="MCK58" s="15"/>
      <c r="MCL58" s="15"/>
      <c r="MCM58" s="15"/>
      <c r="MCN58" s="15"/>
      <c r="MCO58" s="15"/>
      <c r="MCP58" s="15"/>
      <c r="MCQ58" s="15"/>
      <c r="MCR58" s="15"/>
      <c r="MCS58" s="15"/>
      <c r="MCT58" s="15"/>
      <c r="MCU58" s="15"/>
      <c r="MCV58" s="15"/>
      <c r="MCW58" s="15"/>
      <c r="MCX58" s="15"/>
      <c r="MCY58" s="15"/>
      <c r="MCZ58" s="15"/>
      <c r="MDA58" s="15"/>
      <c r="MDB58" s="15"/>
      <c r="MDC58" s="15"/>
      <c r="MDD58" s="15"/>
      <c r="MDE58" s="15"/>
      <c r="MDF58" s="15"/>
      <c r="MDG58" s="15"/>
      <c r="MDH58" s="15"/>
      <c r="MDI58" s="15"/>
      <c r="MDJ58" s="15"/>
      <c r="MDK58" s="15"/>
      <c r="MDL58" s="15"/>
      <c r="MDM58" s="15"/>
      <c r="MDN58" s="15"/>
      <c r="MDO58" s="15"/>
      <c r="MDP58" s="15"/>
      <c r="MDQ58" s="15"/>
      <c r="MDR58" s="15"/>
      <c r="MDS58" s="15"/>
      <c r="MDT58" s="15"/>
      <c r="MDU58" s="15"/>
      <c r="MDV58" s="15"/>
      <c r="MDW58" s="15"/>
      <c r="MDX58" s="15"/>
      <c r="MDY58" s="15"/>
      <c r="MDZ58" s="15"/>
      <c r="MEA58" s="15"/>
      <c r="MEB58" s="15"/>
      <c r="MEC58" s="15"/>
      <c r="MED58" s="15"/>
      <c r="MEE58" s="15"/>
      <c r="MEF58" s="15"/>
      <c r="MEG58" s="15"/>
      <c r="MEH58" s="15"/>
      <c r="MEI58" s="15"/>
      <c r="MEJ58" s="15"/>
      <c r="MEK58" s="15"/>
      <c r="MEL58" s="15"/>
      <c r="MEM58" s="15"/>
      <c r="MEN58" s="15"/>
      <c r="MEO58" s="15"/>
      <c r="MEP58" s="15"/>
      <c r="MEQ58" s="15"/>
      <c r="MER58" s="15"/>
      <c r="MES58" s="15"/>
      <c r="MET58" s="15"/>
      <c r="MEU58" s="15"/>
      <c r="MEV58" s="15"/>
      <c r="MEW58" s="15"/>
      <c r="MEX58" s="15"/>
      <c r="MEY58" s="15"/>
      <c r="MEZ58" s="15"/>
      <c r="MFA58" s="15"/>
      <c r="MFB58" s="15"/>
      <c r="MFC58" s="15"/>
      <c r="MFD58" s="15"/>
      <c r="MFE58" s="15"/>
      <c r="MFF58" s="15"/>
      <c r="MFG58" s="15"/>
      <c r="MFH58" s="15"/>
      <c r="MFI58" s="15"/>
      <c r="MFJ58" s="15"/>
      <c r="MFK58" s="15"/>
      <c r="MFL58" s="15"/>
      <c r="MFM58" s="15"/>
      <c r="MFN58" s="15"/>
      <c r="MFO58" s="15"/>
      <c r="MFP58" s="15"/>
      <c r="MFQ58" s="15"/>
      <c r="MFR58" s="15"/>
      <c r="MFS58" s="15"/>
      <c r="MFT58" s="15"/>
      <c r="MFU58" s="15"/>
      <c r="MFV58" s="15"/>
      <c r="MFW58" s="15"/>
      <c r="MFX58" s="15"/>
      <c r="MFY58" s="15"/>
      <c r="MFZ58" s="15"/>
      <c r="MGA58" s="15"/>
      <c r="MGB58" s="15"/>
      <c r="MGC58" s="15"/>
      <c r="MGD58" s="15"/>
      <c r="MGE58" s="15"/>
      <c r="MGF58" s="15"/>
      <c r="MGG58" s="15"/>
      <c r="MGH58" s="15"/>
      <c r="MGI58" s="15"/>
      <c r="MGJ58" s="15"/>
      <c r="MGK58" s="15"/>
      <c r="MGL58" s="15"/>
      <c r="MGM58" s="15"/>
      <c r="MGN58" s="15"/>
      <c r="MGO58" s="15"/>
      <c r="MGP58" s="15"/>
      <c r="MGQ58" s="15"/>
      <c r="MGR58" s="15"/>
      <c r="MGS58" s="15"/>
      <c r="MGT58" s="15"/>
      <c r="MGU58" s="15"/>
      <c r="MGV58" s="15"/>
      <c r="MGW58" s="15"/>
      <c r="MGX58" s="15"/>
      <c r="MGY58" s="15"/>
      <c r="MGZ58" s="15"/>
      <c r="MHA58" s="15"/>
      <c r="MHB58" s="15"/>
      <c r="MHC58" s="15"/>
      <c r="MHD58" s="15"/>
      <c r="MHE58" s="15"/>
      <c r="MHF58" s="15"/>
      <c r="MHG58" s="15"/>
      <c r="MHH58" s="15"/>
      <c r="MHI58" s="15"/>
      <c r="MHJ58" s="15"/>
      <c r="MHK58" s="15"/>
      <c r="MHL58" s="15"/>
      <c r="MHM58" s="15"/>
      <c r="MHN58" s="15"/>
      <c r="MHO58" s="15"/>
      <c r="MHP58" s="15"/>
      <c r="MHQ58" s="15"/>
      <c r="MHR58" s="15"/>
      <c r="MHS58" s="15"/>
      <c r="MHT58" s="15"/>
      <c r="MHU58" s="15"/>
      <c r="MHV58" s="15"/>
      <c r="MHW58" s="15"/>
      <c r="MHX58" s="15"/>
      <c r="MHY58" s="15"/>
      <c r="MHZ58" s="15"/>
      <c r="MIA58" s="15"/>
      <c r="MIB58" s="15"/>
      <c r="MIC58" s="15"/>
      <c r="MID58" s="15"/>
      <c r="MIE58" s="15"/>
      <c r="MIF58" s="15"/>
      <c r="MIG58" s="15"/>
      <c r="MIH58" s="15"/>
      <c r="MII58" s="15"/>
      <c r="MIJ58" s="15"/>
      <c r="MIK58" s="15"/>
      <c r="MIL58" s="15"/>
      <c r="MIM58" s="15"/>
      <c r="MIN58" s="15"/>
      <c r="MIO58" s="15"/>
      <c r="MIP58" s="15"/>
      <c r="MIQ58" s="15"/>
      <c r="MIR58" s="15"/>
      <c r="MIS58" s="15"/>
      <c r="MIT58" s="15"/>
      <c r="MIU58" s="15"/>
      <c r="MIV58" s="15"/>
      <c r="MIW58" s="15"/>
      <c r="MIX58" s="15"/>
      <c r="MIY58" s="15"/>
      <c r="MIZ58" s="15"/>
      <c r="MJA58" s="15"/>
      <c r="MJB58" s="15"/>
      <c r="MJC58" s="15"/>
      <c r="MJD58" s="15"/>
      <c r="MJE58" s="15"/>
      <c r="MJF58" s="15"/>
      <c r="MJG58" s="15"/>
      <c r="MJH58" s="15"/>
      <c r="MJI58" s="15"/>
      <c r="MJJ58" s="15"/>
      <c r="MJK58" s="15"/>
      <c r="MJL58" s="15"/>
      <c r="MJM58" s="15"/>
      <c r="MJN58" s="15"/>
      <c r="MJO58" s="15"/>
      <c r="MJP58" s="15"/>
      <c r="MJQ58" s="15"/>
      <c r="MJR58" s="15"/>
      <c r="MJS58" s="15"/>
      <c r="MJT58" s="15"/>
      <c r="MJU58" s="15"/>
      <c r="MJV58" s="15"/>
      <c r="MJW58" s="15"/>
      <c r="MJX58" s="15"/>
      <c r="MJY58" s="15"/>
      <c r="MJZ58" s="15"/>
      <c r="MKA58" s="15"/>
      <c r="MKB58" s="15"/>
      <c r="MKC58" s="15"/>
      <c r="MKD58" s="15"/>
      <c r="MKE58" s="15"/>
      <c r="MKF58" s="15"/>
      <c r="MKG58" s="15"/>
      <c r="MKH58" s="15"/>
      <c r="MKI58" s="15"/>
      <c r="MKJ58" s="15"/>
      <c r="MKK58" s="15"/>
      <c r="MKL58" s="15"/>
      <c r="MKM58" s="15"/>
      <c r="MKN58" s="15"/>
      <c r="MKO58" s="15"/>
      <c r="MKP58" s="15"/>
      <c r="MKQ58" s="15"/>
      <c r="MKR58" s="15"/>
      <c r="MKS58" s="15"/>
      <c r="MKT58" s="15"/>
      <c r="MKU58" s="15"/>
      <c r="MKV58" s="15"/>
      <c r="MKW58" s="15"/>
      <c r="MKX58" s="15"/>
      <c r="MKY58" s="15"/>
      <c r="MKZ58" s="15"/>
      <c r="MLA58" s="15"/>
      <c r="MLB58" s="15"/>
      <c r="MLC58" s="15"/>
      <c r="MLD58" s="15"/>
      <c r="MLE58" s="15"/>
      <c r="MLF58" s="15"/>
      <c r="MLG58" s="15"/>
      <c r="MLH58" s="15"/>
      <c r="MLI58" s="15"/>
      <c r="MLJ58" s="15"/>
      <c r="MLK58" s="15"/>
      <c r="MLL58" s="15"/>
      <c r="MLM58" s="15"/>
      <c r="MLN58" s="15"/>
      <c r="MLO58" s="15"/>
      <c r="MLP58" s="15"/>
      <c r="MLQ58" s="15"/>
      <c r="MLR58" s="15"/>
      <c r="MLS58" s="15"/>
      <c r="MLT58" s="15"/>
      <c r="MLU58" s="15"/>
      <c r="MLV58" s="15"/>
      <c r="MLW58" s="15"/>
      <c r="MLX58" s="15"/>
      <c r="MLY58" s="15"/>
      <c r="MLZ58" s="15"/>
      <c r="MMA58" s="15"/>
      <c r="MMB58" s="15"/>
      <c r="MMC58" s="15"/>
      <c r="MMD58" s="15"/>
      <c r="MME58" s="15"/>
      <c r="MMF58" s="15"/>
      <c r="MMG58" s="15"/>
      <c r="MMH58" s="15"/>
      <c r="MMI58" s="15"/>
      <c r="MMJ58" s="15"/>
      <c r="MMK58" s="15"/>
      <c r="MML58" s="15"/>
      <c r="MMM58" s="15"/>
      <c r="MMN58" s="15"/>
      <c r="MMO58" s="15"/>
      <c r="MMP58" s="15"/>
      <c r="MMQ58" s="15"/>
      <c r="MMR58" s="15"/>
      <c r="MMS58" s="15"/>
      <c r="MMT58" s="15"/>
      <c r="MMU58" s="15"/>
      <c r="MMV58" s="15"/>
      <c r="MMW58" s="15"/>
      <c r="MMX58" s="15"/>
      <c r="MMY58" s="15"/>
      <c r="MMZ58" s="15"/>
      <c r="MNA58" s="15"/>
      <c r="MNB58" s="15"/>
      <c r="MNC58" s="15"/>
      <c r="MND58" s="15"/>
      <c r="MNE58" s="15"/>
      <c r="MNF58" s="15"/>
      <c r="MNG58" s="15"/>
      <c r="MNH58" s="15"/>
      <c r="MNI58" s="15"/>
      <c r="MNJ58" s="15"/>
      <c r="MNK58" s="15"/>
      <c r="MNL58" s="15"/>
      <c r="MNM58" s="15"/>
      <c r="MNN58" s="15"/>
      <c r="MNO58" s="15"/>
      <c r="MNP58" s="15"/>
      <c r="MNQ58" s="15"/>
      <c r="MNR58" s="15"/>
      <c r="MNS58" s="15"/>
      <c r="MNT58" s="15"/>
      <c r="MNU58" s="15"/>
      <c r="MNV58" s="15"/>
      <c r="MNW58" s="15"/>
      <c r="MNX58" s="15"/>
      <c r="MNY58" s="15"/>
      <c r="MNZ58" s="15"/>
      <c r="MOA58" s="15"/>
      <c r="MOB58" s="15"/>
      <c r="MOC58" s="15"/>
      <c r="MOD58" s="15"/>
      <c r="MOE58" s="15"/>
      <c r="MOF58" s="15"/>
      <c r="MOG58" s="15"/>
      <c r="MOH58" s="15"/>
      <c r="MOI58" s="15"/>
      <c r="MOJ58" s="15"/>
      <c r="MOK58" s="15"/>
      <c r="MOL58" s="15"/>
      <c r="MOM58" s="15"/>
      <c r="MON58" s="15"/>
      <c r="MOO58" s="15"/>
      <c r="MOP58" s="15"/>
      <c r="MOQ58" s="15"/>
      <c r="MOR58" s="15"/>
      <c r="MOS58" s="15"/>
      <c r="MOT58" s="15"/>
      <c r="MOU58" s="15"/>
      <c r="MOV58" s="15"/>
      <c r="MOW58" s="15"/>
      <c r="MOX58" s="15"/>
      <c r="MOY58" s="15"/>
      <c r="MOZ58" s="15"/>
      <c r="MPA58" s="15"/>
      <c r="MPB58" s="15"/>
      <c r="MPC58" s="15"/>
      <c r="MPD58" s="15"/>
      <c r="MPE58" s="15"/>
      <c r="MPF58" s="15"/>
      <c r="MPG58" s="15"/>
      <c r="MPH58" s="15"/>
      <c r="MPI58" s="15"/>
      <c r="MPJ58" s="15"/>
      <c r="MPK58" s="15"/>
      <c r="MPL58" s="15"/>
      <c r="MPM58" s="15"/>
      <c r="MPN58" s="15"/>
      <c r="MPO58" s="15"/>
      <c r="MPP58" s="15"/>
      <c r="MPQ58" s="15"/>
      <c r="MPR58" s="15"/>
      <c r="MPS58" s="15"/>
      <c r="MPT58" s="15"/>
      <c r="MPU58" s="15"/>
      <c r="MPV58" s="15"/>
      <c r="MPW58" s="15"/>
      <c r="MPX58" s="15"/>
      <c r="MPY58" s="15"/>
      <c r="MPZ58" s="15"/>
      <c r="MQA58" s="15"/>
      <c r="MQB58" s="15"/>
      <c r="MQC58" s="15"/>
      <c r="MQD58" s="15"/>
      <c r="MQE58" s="15"/>
      <c r="MQF58" s="15"/>
      <c r="MQG58" s="15"/>
      <c r="MQH58" s="15"/>
      <c r="MQI58" s="15"/>
      <c r="MQJ58" s="15"/>
      <c r="MQK58" s="15"/>
      <c r="MQL58" s="15"/>
      <c r="MQM58" s="15"/>
      <c r="MQN58" s="15"/>
      <c r="MQO58" s="15"/>
      <c r="MQP58" s="15"/>
      <c r="MQQ58" s="15"/>
      <c r="MQR58" s="15"/>
      <c r="MQS58" s="15"/>
      <c r="MQT58" s="15"/>
      <c r="MQU58" s="15"/>
      <c r="MQV58" s="15"/>
      <c r="MQW58" s="15"/>
      <c r="MQX58" s="15"/>
      <c r="MQY58" s="15"/>
      <c r="MQZ58" s="15"/>
      <c r="MRA58" s="15"/>
      <c r="MRB58" s="15"/>
      <c r="MRC58" s="15"/>
      <c r="MRD58" s="15"/>
      <c r="MRE58" s="15"/>
      <c r="MRF58" s="15"/>
      <c r="MRG58" s="15"/>
      <c r="MRH58" s="15"/>
      <c r="MRI58" s="15"/>
      <c r="MRJ58" s="15"/>
      <c r="MRK58" s="15"/>
      <c r="MRL58" s="15"/>
      <c r="MRM58" s="15"/>
      <c r="MRN58" s="15"/>
      <c r="MRO58" s="15"/>
      <c r="MRP58" s="15"/>
      <c r="MRQ58" s="15"/>
      <c r="MRR58" s="15"/>
      <c r="MRS58" s="15"/>
      <c r="MRT58" s="15"/>
      <c r="MRU58" s="15"/>
      <c r="MRV58" s="15"/>
      <c r="MRW58" s="15"/>
      <c r="MRX58" s="15"/>
      <c r="MRY58" s="15"/>
      <c r="MRZ58" s="15"/>
      <c r="MSA58" s="15"/>
      <c r="MSB58" s="15"/>
      <c r="MSC58" s="15"/>
      <c r="MSD58" s="15"/>
      <c r="MSE58" s="15"/>
      <c r="MSF58" s="15"/>
      <c r="MSG58" s="15"/>
      <c r="MSH58" s="15"/>
      <c r="MSI58" s="15"/>
      <c r="MSJ58" s="15"/>
      <c r="MSK58" s="15"/>
      <c r="MSL58" s="15"/>
      <c r="MSM58" s="15"/>
      <c r="MSN58" s="15"/>
      <c r="MSO58" s="15"/>
      <c r="MSP58" s="15"/>
      <c r="MSQ58" s="15"/>
      <c r="MSR58" s="15"/>
      <c r="MSS58" s="15"/>
      <c r="MST58" s="15"/>
      <c r="MSU58" s="15"/>
      <c r="MSV58" s="15"/>
      <c r="MSW58" s="15"/>
      <c r="MSX58" s="15"/>
      <c r="MSY58" s="15"/>
      <c r="MSZ58" s="15"/>
      <c r="MTA58" s="15"/>
      <c r="MTB58" s="15"/>
      <c r="MTC58" s="15"/>
      <c r="MTD58" s="15"/>
      <c r="MTE58" s="15"/>
      <c r="MTF58" s="15"/>
      <c r="MTG58" s="15"/>
      <c r="MTH58" s="15"/>
      <c r="MTI58" s="15"/>
      <c r="MTJ58" s="15"/>
      <c r="MTK58" s="15"/>
      <c r="MTL58" s="15"/>
      <c r="MTM58" s="15"/>
      <c r="MTN58" s="15"/>
      <c r="MTO58" s="15"/>
      <c r="MTP58" s="15"/>
      <c r="MTQ58" s="15"/>
      <c r="MTR58" s="15"/>
      <c r="MTS58" s="15"/>
      <c r="MTT58" s="15"/>
      <c r="MTU58" s="15"/>
      <c r="MTV58" s="15"/>
      <c r="MTW58" s="15"/>
      <c r="MTX58" s="15"/>
      <c r="MTY58" s="15"/>
      <c r="MTZ58" s="15"/>
      <c r="MUA58" s="15"/>
      <c r="MUB58" s="15"/>
      <c r="MUC58" s="15"/>
      <c r="MUD58" s="15"/>
      <c r="MUE58" s="15"/>
      <c r="MUF58" s="15"/>
      <c r="MUG58" s="15"/>
      <c r="MUH58" s="15"/>
      <c r="MUI58" s="15"/>
      <c r="MUJ58" s="15"/>
      <c r="MUK58" s="15"/>
      <c r="MUL58" s="15"/>
      <c r="MUM58" s="15"/>
      <c r="MUN58" s="15"/>
      <c r="MUO58" s="15"/>
      <c r="MUP58" s="15"/>
      <c r="MUQ58" s="15"/>
      <c r="MUR58" s="15"/>
      <c r="MUS58" s="15"/>
      <c r="MUT58" s="15"/>
      <c r="MUU58" s="15"/>
      <c r="MUV58" s="15"/>
      <c r="MUW58" s="15"/>
      <c r="MUX58" s="15"/>
      <c r="MUY58" s="15"/>
      <c r="MUZ58" s="15"/>
      <c r="MVA58" s="15"/>
      <c r="MVB58" s="15"/>
      <c r="MVC58" s="15"/>
      <c r="MVD58" s="15"/>
      <c r="MVE58" s="15"/>
      <c r="MVF58" s="15"/>
      <c r="MVG58" s="15"/>
      <c r="MVH58" s="15"/>
      <c r="MVI58" s="15"/>
      <c r="MVJ58" s="15"/>
      <c r="MVK58" s="15"/>
      <c r="MVL58" s="15"/>
      <c r="MVM58" s="15"/>
      <c r="MVN58" s="15"/>
      <c r="MVO58" s="15"/>
      <c r="MVP58" s="15"/>
      <c r="MVQ58" s="15"/>
      <c r="MVR58" s="15"/>
      <c r="MVS58" s="15"/>
      <c r="MVT58" s="15"/>
      <c r="MVU58" s="15"/>
      <c r="MVV58" s="15"/>
      <c r="MVW58" s="15"/>
      <c r="MVX58" s="15"/>
      <c r="MVY58" s="15"/>
      <c r="MVZ58" s="15"/>
      <c r="MWA58" s="15"/>
      <c r="MWB58" s="15"/>
      <c r="MWC58" s="15"/>
      <c r="MWD58" s="15"/>
      <c r="MWE58" s="15"/>
      <c r="MWF58" s="15"/>
      <c r="MWG58" s="15"/>
      <c r="MWH58" s="15"/>
      <c r="MWI58" s="15"/>
      <c r="MWJ58" s="15"/>
      <c r="MWK58" s="15"/>
      <c r="MWL58" s="15"/>
      <c r="MWM58" s="15"/>
      <c r="MWN58" s="15"/>
      <c r="MWO58" s="15"/>
      <c r="MWP58" s="15"/>
      <c r="MWQ58" s="15"/>
      <c r="MWR58" s="15"/>
      <c r="MWS58" s="15"/>
      <c r="MWT58" s="15"/>
      <c r="MWU58" s="15"/>
      <c r="MWV58" s="15"/>
      <c r="MWW58" s="15"/>
      <c r="MWX58" s="15"/>
      <c r="MWY58" s="15"/>
      <c r="MWZ58" s="15"/>
      <c r="MXA58" s="15"/>
      <c r="MXB58" s="15"/>
      <c r="MXC58" s="15"/>
      <c r="MXD58" s="15"/>
      <c r="MXE58" s="15"/>
      <c r="MXF58" s="15"/>
      <c r="MXG58" s="15"/>
      <c r="MXH58" s="15"/>
      <c r="MXI58" s="15"/>
      <c r="MXJ58" s="15"/>
      <c r="MXK58" s="15"/>
      <c r="MXL58" s="15"/>
      <c r="MXM58" s="15"/>
      <c r="MXN58" s="15"/>
      <c r="MXO58" s="15"/>
      <c r="MXP58" s="15"/>
      <c r="MXQ58" s="15"/>
      <c r="MXR58" s="15"/>
      <c r="MXS58" s="15"/>
      <c r="MXT58" s="15"/>
      <c r="MXU58" s="15"/>
      <c r="MXV58" s="15"/>
      <c r="MXW58" s="15"/>
      <c r="MXX58" s="15"/>
      <c r="MXY58" s="15"/>
      <c r="MXZ58" s="15"/>
      <c r="MYA58" s="15"/>
      <c r="MYB58" s="15"/>
      <c r="MYC58" s="15"/>
      <c r="MYD58" s="15"/>
      <c r="MYE58" s="15"/>
      <c r="MYF58" s="15"/>
      <c r="MYG58" s="15"/>
      <c r="MYH58" s="15"/>
      <c r="MYI58" s="15"/>
      <c r="MYJ58" s="15"/>
      <c r="MYK58" s="15"/>
      <c r="MYL58" s="15"/>
      <c r="MYM58" s="15"/>
      <c r="MYN58" s="15"/>
      <c r="MYO58" s="15"/>
      <c r="MYP58" s="15"/>
      <c r="MYQ58" s="15"/>
      <c r="MYR58" s="15"/>
      <c r="MYS58" s="15"/>
      <c r="MYT58" s="15"/>
      <c r="MYU58" s="15"/>
      <c r="MYV58" s="15"/>
      <c r="MYW58" s="15"/>
      <c r="MYX58" s="15"/>
      <c r="MYY58" s="15"/>
      <c r="MYZ58" s="15"/>
      <c r="MZA58" s="15"/>
      <c r="MZB58" s="15"/>
      <c r="MZC58" s="15"/>
      <c r="MZD58" s="15"/>
      <c r="MZE58" s="15"/>
      <c r="MZF58" s="15"/>
      <c r="MZG58" s="15"/>
      <c r="MZH58" s="15"/>
      <c r="MZI58" s="15"/>
      <c r="MZJ58" s="15"/>
      <c r="MZK58" s="15"/>
      <c r="MZL58" s="15"/>
      <c r="MZM58" s="15"/>
      <c r="MZN58" s="15"/>
      <c r="MZO58" s="15"/>
      <c r="MZP58" s="15"/>
      <c r="MZQ58" s="15"/>
      <c r="MZR58" s="15"/>
      <c r="MZS58" s="15"/>
      <c r="MZT58" s="15"/>
      <c r="MZU58" s="15"/>
      <c r="MZV58" s="15"/>
      <c r="MZW58" s="15"/>
      <c r="MZX58" s="15"/>
      <c r="MZY58" s="15"/>
      <c r="MZZ58" s="15"/>
      <c r="NAA58" s="15"/>
      <c r="NAB58" s="15"/>
      <c r="NAC58" s="15"/>
      <c r="NAD58" s="15"/>
      <c r="NAE58" s="15"/>
      <c r="NAF58" s="15"/>
      <c r="NAG58" s="15"/>
      <c r="NAH58" s="15"/>
      <c r="NAI58" s="15"/>
      <c r="NAJ58" s="15"/>
      <c r="NAK58" s="15"/>
      <c r="NAL58" s="15"/>
      <c r="NAM58" s="15"/>
      <c r="NAN58" s="15"/>
      <c r="NAO58" s="15"/>
      <c r="NAP58" s="15"/>
      <c r="NAQ58" s="15"/>
      <c r="NAR58" s="15"/>
      <c r="NAS58" s="15"/>
      <c r="NAT58" s="15"/>
      <c r="NAU58" s="15"/>
      <c r="NAV58" s="15"/>
      <c r="NAW58" s="15"/>
      <c r="NAX58" s="15"/>
      <c r="NAY58" s="15"/>
      <c r="NAZ58" s="15"/>
      <c r="NBA58" s="15"/>
      <c r="NBB58" s="15"/>
      <c r="NBC58" s="15"/>
      <c r="NBD58" s="15"/>
      <c r="NBE58" s="15"/>
      <c r="NBF58" s="15"/>
      <c r="NBG58" s="15"/>
      <c r="NBH58" s="15"/>
      <c r="NBI58" s="15"/>
      <c r="NBJ58" s="15"/>
      <c r="NBK58" s="15"/>
      <c r="NBL58" s="15"/>
      <c r="NBM58" s="15"/>
      <c r="NBN58" s="15"/>
      <c r="NBO58" s="15"/>
      <c r="NBP58" s="15"/>
      <c r="NBQ58" s="15"/>
      <c r="NBR58" s="15"/>
      <c r="NBS58" s="15"/>
      <c r="NBT58" s="15"/>
      <c r="NBU58" s="15"/>
      <c r="NBV58" s="15"/>
      <c r="NBW58" s="15"/>
      <c r="NBX58" s="15"/>
      <c r="NBY58" s="15"/>
      <c r="NBZ58" s="15"/>
      <c r="NCA58" s="15"/>
      <c r="NCB58" s="15"/>
      <c r="NCC58" s="15"/>
      <c r="NCD58" s="15"/>
      <c r="NCE58" s="15"/>
      <c r="NCF58" s="15"/>
      <c r="NCG58" s="15"/>
      <c r="NCH58" s="15"/>
      <c r="NCI58" s="15"/>
      <c r="NCJ58" s="15"/>
      <c r="NCK58" s="15"/>
      <c r="NCL58" s="15"/>
      <c r="NCM58" s="15"/>
      <c r="NCN58" s="15"/>
      <c r="NCO58" s="15"/>
      <c r="NCP58" s="15"/>
      <c r="NCQ58" s="15"/>
      <c r="NCR58" s="15"/>
      <c r="NCS58" s="15"/>
      <c r="NCT58" s="15"/>
      <c r="NCU58" s="15"/>
      <c r="NCV58" s="15"/>
      <c r="NCW58" s="15"/>
      <c r="NCX58" s="15"/>
      <c r="NCY58" s="15"/>
      <c r="NCZ58" s="15"/>
      <c r="NDA58" s="15"/>
      <c r="NDB58" s="15"/>
      <c r="NDC58" s="15"/>
      <c r="NDD58" s="15"/>
      <c r="NDE58" s="15"/>
      <c r="NDF58" s="15"/>
      <c r="NDG58" s="15"/>
      <c r="NDH58" s="15"/>
      <c r="NDI58" s="15"/>
      <c r="NDJ58" s="15"/>
      <c r="NDK58" s="15"/>
      <c r="NDL58" s="15"/>
      <c r="NDM58" s="15"/>
      <c r="NDN58" s="15"/>
      <c r="NDO58" s="15"/>
      <c r="NDP58" s="15"/>
      <c r="NDQ58" s="15"/>
      <c r="NDR58" s="15"/>
      <c r="NDS58" s="15"/>
      <c r="NDT58" s="15"/>
      <c r="NDU58" s="15"/>
      <c r="NDV58" s="15"/>
      <c r="NDW58" s="15"/>
      <c r="NDX58" s="15"/>
      <c r="NDY58" s="15"/>
      <c r="NDZ58" s="15"/>
      <c r="NEA58" s="15"/>
      <c r="NEB58" s="15"/>
      <c r="NEC58" s="15"/>
      <c r="NED58" s="15"/>
      <c r="NEE58" s="15"/>
      <c r="NEF58" s="15"/>
      <c r="NEG58" s="15"/>
      <c r="NEH58" s="15"/>
      <c r="NEI58" s="15"/>
      <c r="NEJ58" s="15"/>
      <c r="NEK58" s="15"/>
      <c r="NEL58" s="15"/>
      <c r="NEM58" s="15"/>
      <c r="NEN58" s="15"/>
      <c r="NEO58" s="15"/>
      <c r="NEP58" s="15"/>
      <c r="NEQ58" s="15"/>
      <c r="NER58" s="15"/>
      <c r="NES58" s="15"/>
      <c r="NET58" s="15"/>
      <c r="NEU58" s="15"/>
      <c r="NEV58" s="15"/>
      <c r="NEW58" s="15"/>
      <c r="NEX58" s="15"/>
      <c r="NEY58" s="15"/>
      <c r="NEZ58" s="15"/>
      <c r="NFA58" s="15"/>
      <c r="NFB58" s="15"/>
      <c r="NFC58" s="15"/>
      <c r="NFD58" s="15"/>
      <c r="NFE58" s="15"/>
      <c r="NFF58" s="15"/>
      <c r="NFG58" s="15"/>
      <c r="NFH58" s="15"/>
      <c r="NFI58" s="15"/>
      <c r="NFJ58" s="15"/>
      <c r="NFK58" s="15"/>
      <c r="NFL58" s="15"/>
      <c r="NFM58" s="15"/>
      <c r="NFN58" s="15"/>
      <c r="NFO58" s="15"/>
      <c r="NFP58" s="15"/>
      <c r="NFQ58" s="15"/>
      <c r="NFR58" s="15"/>
      <c r="NFS58" s="15"/>
      <c r="NFT58" s="15"/>
      <c r="NFU58" s="15"/>
      <c r="NFV58" s="15"/>
      <c r="NFW58" s="15"/>
      <c r="NFX58" s="15"/>
      <c r="NFY58" s="15"/>
      <c r="NFZ58" s="15"/>
      <c r="NGA58" s="15"/>
      <c r="NGB58" s="15"/>
      <c r="NGC58" s="15"/>
      <c r="NGD58" s="15"/>
      <c r="NGE58" s="15"/>
      <c r="NGF58" s="15"/>
      <c r="NGG58" s="15"/>
      <c r="NGH58" s="15"/>
      <c r="NGI58" s="15"/>
      <c r="NGJ58" s="15"/>
      <c r="NGK58" s="15"/>
      <c r="NGL58" s="15"/>
      <c r="NGM58" s="15"/>
      <c r="NGN58" s="15"/>
      <c r="NGO58" s="15"/>
      <c r="NGP58" s="15"/>
      <c r="NGQ58" s="15"/>
      <c r="NGR58" s="15"/>
      <c r="NGS58" s="15"/>
      <c r="NGT58" s="15"/>
      <c r="NGU58" s="15"/>
      <c r="NGV58" s="15"/>
      <c r="NGW58" s="15"/>
      <c r="NGX58" s="15"/>
      <c r="NGY58" s="15"/>
      <c r="NGZ58" s="15"/>
      <c r="NHA58" s="15"/>
      <c r="NHB58" s="15"/>
      <c r="NHC58" s="15"/>
      <c r="NHD58" s="15"/>
      <c r="NHE58" s="15"/>
      <c r="NHF58" s="15"/>
      <c r="NHG58" s="15"/>
      <c r="NHH58" s="15"/>
      <c r="NHI58" s="15"/>
      <c r="NHJ58" s="15"/>
      <c r="NHK58" s="15"/>
      <c r="NHL58" s="15"/>
      <c r="NHM58" s="15"/>
      <c r="NHN58" s="15"/>
      <c r="NHO58" s="15"/>
      <c r="NHP58" s="15"/>
      <c r="NHQ58" s="15"/>
      <c r="NHR58" s="15"/>
      <c r="NHS58" s="15"/>
      <c r="NHT58" s="15"/>
      <c r="NHU58" s="15"/>
      <c r="NHV58" s="15"/>
      <c r="NHW58" s="15"/>
      <c r="NHX58" s="15"/>
      <c r="NHY58" s="15"/>
      <c r="NHZ58" s="15"/>
      <c r="NIA58" s="15"/>
      <c r="NIB58" s="15"/>
      <c r="NIC58" s="15"/>
      <c r="NID58" s="15"/>
      <c r="NIE58" s="15"/>
      <c r="NIF58" s="15"/>
      <c r="NIG58" s="15"/>
      <c r="NIH58" s="15"/>
      <c r="NII58" s="15"/>
      <c r="NIJ58" s="15"/>
      <c r="NIK58" s="15"/>
      <c r="NIL58" s="15"/>
      <c r="NIM58" s="15"/>
      <c r="NIN58" s="15"/>
      <c r="NIO58" s="15"/>
      <c r="NIP58" s="15"/>
      <c r="NIQ58" s="15"/>
      <c r="NIR58" s="15"/>
      <c r="NIS58" s="15"/>
      <c r="NIT58" s="15"/>
      <c r="NIU58" s="15"/>
      <c r="NIV58" s="15"/>
      <c r="NIW58" s="15"/>
      <c r="NIX58" s="15"/>
      <c r="NIY58" s="15"/>
      <c r="NIZ58" s="15"/>
      <c r="NJA58" s="15"/>
      <c r="NJB58" s="15"/>
      <c r="NJC58" s="15"/>
      <c r="NJD58" s="15"/>
      <c r="NJE58" s="15"/>
      <c r="NJF58" s="15"/>
      <c r="NJG58" s="15"/>
      <c r="NJH58" s="15"/>
      <c r="NJI58" s="15"/>
      <c r="NJJ58" s="15"/>
      <c r="NJK58" s="15"/>
      <c r="NJL58" s="15"/>
      <c r="NJM58" s="15"/>
      <c r="NJN58" s="15"/>
      <c r="NJO58" s="15"/>
      <c r="NJP58" s="15"/>
      <c r="NJQ58" s="15"/>
      <c r="NJR58" s="15"/>
      <c r="NJS58" s="15"/>
      <c r="NJT58" s="15"/>
      <c r="NJU58" s="15"/>
      <c r="NJV58" s="15"/>
      <c r="NJW58" s="15"/>
      <c r="NJX58" s="15"/>
      <c r="NJY58" s="15"/>
      <c r="NJZ58" s="15"/>
      <c r="NKA58" s="15"/>
      <c r="NKB58" s="15"/>
      <c r="NKC58" s="15"/>
      <c r="NKD58" s="15"/>
      <c r="NKE58" s="15"/>
      <c r="NKF58" s="15"/>
      <c r="NKG58" s="15"/>
      <c r="NKH58" s="15"/>
      <c r="NKI58" s="15"/>
      <c r="NKJ58" s="15"/>
      <c r="NKK58" s="15"/>
      <c r="NKL58" s="15"/>
      <c r="NKM58" s="15"/>
      <c r="NKN58" s="15"/>
      <c r="NKO58" s="15"/>
      <c r="NKP58" s="15"/>
      <c r="NKQ58" s="15"/>
      <c r="NKR58" s="15"/>
      <c r="NKS58" s="15"/>
      <c r="NKT58" s="15"/>
      <c r="NKU58" s="15"/>
      <c r="NKV58" s="15"/>
      <c r="NKW58" s="15"/>
      <c r="NKX58" s="15"/>
      <c r="NKY58" s="15"/>
      <c r="NKZ58" s="15"/>
      <c r="NLA58" s="15"/>
      <c r="NLB58" s="15"/>
      <c r="NLC58" s="15"/>
      <c r="NLD58" s="15"/>
      <c r="NLE58" s="15"/>
      <c r="NLF58" s="15"/>
      <c r="NLG58" s="15"/>
      <c r="NLH58" s="15"/>
      <c r="NLI58" s="15"/>
      <c r="NLJ58" s="15"/>
      <c r="NLK58" s="15"/>
      <c r="NLL58" s="15"/>
      <c r="NLM58" s="15"/>
      <c r="NLN58" s="15"/>
      <c r="NLO58" s="15"/>
      <c r="NLP58" s="15"/>
      <c r="NLQ58" s="15"/>
      <c r="NLR58" s="15"/>
      <c r="NLS58" s="15"/>
      <c r="NLT58" s="15"/>
      <c r="NLU58" s="15"/>
      <c r="NLV58" s="15"/>
      <c r="NLW58" s="15"/>
      <c r="NLX58" s="15"/>
      <c r="NLY58" s="15"/>
      <c r="NLZ58" s="15"/>
      <c r="NMA58" s="15"/>
      <c r="NMB58" s="15"/>
      <c r="NMC58" s="15"/>
      <c r="NMD58" s="15"/>
      <c r="NME58" s="15"/>
      <c r="NMF58" s="15"/>
      <c r="NMG58" s="15"/>
      <c r="NMH58" s="15"/>
      <c r="NMI58" s="15"/>
      <c r="NMJ58" s="15"/>
      <c r="NMK58" s="15"/>
      <c r="NML58" s="15"/>
      <c r="NMM58" s="15"/>
      <c r="NMN58" s="15"/>
      <c r="NMO58" s="15"/>
      <c r="NMP58" s="15"/>
      <c r="NMQ58" s="15"/>
      <c r="NMR58" s="15"/>
      <c r="NMS58" s="15"/>
      <c r="NMT58" s="15"/>
      <c r="NMU58" s="15"/>
      <c r="NMV58" s="15"/>
      <c r="NMW58" s="15"/>
      <c r="NMX58" s="15"/>
      <c r="NMY58" s="15"/>
      <c r="NMZ58" s="15"/>
      <c r="NNA58" s="15"/>
      <c r="NNB58" s="15"/>
      <c r="NNC58" s="15"/>
      <c r="NND58" s="15"/>
      <c r="NNE58" s="15"/>
      <c r="NNF58" s="15"/>
      <c r="NNG58" s="15"/>
      <c r="NNH58" s="15"/>
      <c r="NNI58" s="15"/>
      <c r="NNJ58" s="15"/>
      <c r="NNK58" s="15"/>
      <c r="NNL58" s="15"/>
      <c r="NNM58" s="15"/>
      <c r="NNN58" s="15"/>
      <c r="NNO58" s="15"/>
      <c r="NNP58" s="15"/>
      <c r="NNQ58" s="15"/>
      <c r="NNR58" s="15"/>
      <c r="NNS58" s="15"/>
      <c r="NNT58" s="15"/>
      <c r="NNU58" s="15"/>
      <c r="NNV58" s="15"/>
      <c r="NNW58" s="15"/>
      <c r="NNX58" s="15"/>
      <c r="NNY58" s="15"/>
      <c r="NNZ58" s="15"/>
      <c r="NOA58" s="15"/>
      <c r="NOB58" s="15"/>
      <c r="NOC58" s="15"/>
      <c r="NOD58" s="15"/>
      <c r="NOE58" s="15"/>
      <c r="NOF58" s="15"/>
      <c r="NOG58" s="15"/>
      <c r="NOH58" s="15"/>
      <c r="NOI58" s="15"/>
      <c r="NOJ58" s="15"/>
      <c r="NOK58" s="15"/>
      <c r="NOL58" s="15"/>
      <c r="NOM58" s="15"/>
      <c r="NON58" s="15"/>
      <c r="NOO58" s="15"/>
      <c r="NOP58" s="15"/>
      <c r="NOQ58" s="15"/>
      <c r="NOR58" s="15"/>
      <c r="NOS58" s="15"/>
      <c r="NOT58" s="15"/>
      <c r="NOU58" s="15"/>
      <c r="NOV58" s="15"/>
      <c r="NOW58" s="15"/>
      <c r="NOX58" s="15"/>
      <c r="NOY58" s="15"/>
      <c r="NOZ58" s="15"/>
      <c r="NPA58" s="15"/>
      <c r="NPB58" s="15"/>
      <c r="NPC58" s="15"/>
      <c r="NPD58" s="15"/>
      <c r="NPE58" s="15"/>
      <c r="NPF58" s="15"/>
      <c r="NPG58" s="15"/>
      <c r="NPH58" s="15"/>
      <c r="NPI58" s="15"/>
      <c r="NPJ58" s="15"/>
      <c r="NPK58" s="15"/>
      <c r="NPL58" s="15"/>
      <c r="NPM58" s="15"/>
      <c r="NPN58" s="15"/>
      <c r="NPO58" s="15"/>
      <c r="NPP58" s="15"/>
      <c r="NPQ58" s="15"/>
      <c r="NPR58" s="15"/>
      <c r="NPS58" s="15"/>
      <c r="NPT58" s="15"/>
      <c r="NPU58" s="15"/>
      <c r="NPV58" s="15"/>
      <c r="NPW58" s="15"/>
      <c r="NPX58" s="15"/>
      <c r="NPY58" s="15"/>
      <c r="NPZ58" s="15"/>
      <c r="NQA58" s="15"/>
      <c r="NQB58" s="15"/>
      <c r="NQC58" s="15"/>
      <c r="NQD58" s="15"/>
      <c r="NQE58" s="15"/>
      <c r="NQF58" s="15"/>
      <c r="NQG58" s="15"/>
      <c r="NQH58" s="15"/>
      <c r="NQI58" s="15"/>
      <c r="NQJ58" s="15"/>
      <c r="NQK58" s="15"/>
      <c r="NQL58" s="15"/>
      <c r="NQM58" s="15"/>
      <c r="NQN58" s="15"/>
      <c r="NQO58" s="15"/>
      <c r="NQP58" s="15"/>
      <c r="NQQ58" s="15"/>
      <c r="NQR58" s="15"/>
      <c r="NQS58" s="15"/>
      <c r="NQT58" s="15"/>
      <c r="NQU58" s="15"/>
      <c r="NQV58" s="15"/>
      <c r="NQW58" s="15"/>
      <c r="NQX58" s="15"/>
      <c r="NQY58" s="15"/>
      <c r="NQZ58" s="15"/>
      <c r="NRA58" s="15"/>
      <c r="NRB58" s="15"/>
      <c r="NRC58" s="15"/>
      <c r="NRD58" s="15"/>
      <c r="NRE58" s="15"/>
      <c r="NRF58" s="15"/>
      <c r="NRG58" s="15"/>
      <c r="NRH58" s="15"/>
      <c r="NRI58" s="15"/>
      <c r="NRJ58" s="15"/>
      <c r="NRK58" s="15"/>
      <c r="NRL58" s="15"/>
      <c r="NRM58" s="15"/>
      <c r="NRN58" s="15"/>
      <c r="NRO58" s="15"/>
      <c r="NRP58" s="15"/>
      <c r="NRQ58" s="15"/>
      <c r="NRR58" s="15"/>
      <c r="NRS58" s="15"/>
      <c r="NRT58" s="15"/>
      <c r="NRU58" s="15"/>
      <c r="NRV58" s="15"/>
      <c r="NRW58" s="15"/>
      <c r="NRX58" s="15"/>
      <c r="NRY58" s="15"/>
      <c r="NRZ58" s="15"/>
      <c r="NSA58" s="15"/>
      <c r="NSB58" s="15"/>
      <c r="NSC58" s="15"/>
      <c r="NSD58" s="15"/>
      <c r="NSE58" s="15"/>
      <c r="NSF58" s="15"/>
      <c r="NSG58" s="15"/>
      <c r="NSH58" s="15"/>
      <c r="NSI58" s="15"/>
      <c r="NSJ58" s="15"/>
      <c r="NSK58" s="15"/>
      <c r="NSL58" s="15"/>
      <c r="NSM58" s="15"/>
      <c r="NSN58" s="15"/>
      <c r="NSO58" s="15"/>
      <c r="NSP58" s="15"/>
      <c r="NSQ58" s="15"/>
      <c r="NSR58" s="15"/>
      <c r="NSS58" s="15"/>
      <c r="NST58" s="15"/>
      <c r="NSU58" s="15"/>
      <c r="NSV58" s="15"/>
      <c r="NSW58" s="15"/>
      <c r="NSX58" s="15"/>
      <c r="NSY58" s="15"/>
      <c r="NSZ58" s="15"/>
      <c r="NTA58" s="15"/>
      <c r="NTB58" s="15"/>
      <c r="NTC58" s="15"/>
      <c r="NTD58" s="15"/>
      <c r="NTE58" s="15"/>
      <c r="NTF58" s="15"/>
      <c r="NTG58" s="15"/>
      <c r="NTH58" s="15"/>
      <c r="NTI58" s="15"/>
      <c r="NTJ58" s="15"/>
      <c r="NTK58" s="15"/>
      <c r="NTL58" s="15"/>
      <c r="NTM58" s="15"/>
      <c r="NTN58" s="15"/>
      <c r="NTO58" s="15"/>
      <c r="NTP58" s="15"/>
      <c r="NTQ58" s="15"/>
      <c r="NTR58" s="15"/>
      <c r="NTS58" s="15"/>
      <c r="NTT58" s="15"/>
      <c r="NTU58" s="15"/>
      <c r="NTV58" s="15"/>
      <c r="NTW58" s="15"/>
      <c r="NTX58" s="15"/>
      <c r="NTY58" s="15"/>
      <c r="NTZ58" s="15"/>
      <c r="NUA58" s="15"/>
      <c r="NUB58" s="15"/>
      <c r="NUC58" s="15"/>
      <c r="NUD58" s="15"/>
      <c r="NUE58" s="15"/>
      <c r="NUF58" s="15"/>
      <c r="NUG58" s="15"/>
      <c r="NUH58" s="15"/>
      <c r="NUI58" s="15"/>
      <c r="NUJ58" s="15"/>
      <c r="NUK58" s="15"/>
      <c r="NUL58" s="15"/>
      <c r="NUM58" s="15"/>
      <c r="NUN58" s="15"/>
      <c r="NUO58" s="15"/>
      <c r="NUP58" s="15"/>
      <c r="NUQ58" s="15"/>
      <c r="NUR58" s="15"/>
      <c r="NUS58" s="15"/>
      <c r="NUT58" s="15"/>
      <c r="NUU58" s="15"/>
      <c r="NUV58" s="15"/>
      <c r="NUW58" s="15"/>
      <c r="NUX58" s="15"/>
      <c r="NUY58" s="15"/>
      <c r="NUZ58" s="15"/>
      <c r="NVA58" s="15"/>
      <c r="NVB58" s="15"/>
      <c r="NVC58" s="15"/>
      <c r="NVD58" s="15"/>
      <c r="NVE58" s="15"/>
      <c r="NVF58" s="15"/>
      <c r="NVG58" s="15"/>
      <c r="NVH58" s="15"/>
      <c r="NVI58" s="15"/>
      <c r="NVJ58" s="15"/>
      <c r="NVK58" s="15"/>
      <c r="NVL58" s="15"/>
      <c r="NVM58" s="15"/>
      <c r="NVN58" s="15"/>
      <c r="NVO58" s="15"/>
      <c r="NVP58" s="15"/>
      <c r="NVQ58" s="15"/>
      <c r="NVR58" s="15"/>
      <c r="NVS58" s="15"/>
      <c r="NVT58" s="15"/>
      <c r="NVU58" s="15"/>
      <c r="NVV58" s="15"/>
      <c r="NVW58" s="15"/>
      <c r="NVX58" s="15"/>
      <c r="NVY58" s="15"/>
      <c r="NVZ58" s="15"/>
      <c r="NWA58" s="15"/>
      <c r="NWB58" s="15"/>
      <c r="NWC58" s="15"/>
      <c r="NWD58" s="15"/>
      <c r="NWE58" s="15"/>
      <c r="NWF58" s="15"/>
      <c r="NWG58" s="15"/>
      <c r="NWH58" s="15"/>
      <c r="NWI58" s="15"/>
      <c r="NWJ58" s="15"/>
      <c r="NWK58" s="15"/>
      <c r="NWL58" s="15"/>
      <c r="NWM58" s="15"/>
      <c r="NWN58" s="15"/>
      <c r="NWO58" s="15"/>
      <c r="NWP58" s="15"/>
      <c r="NWQ58" s="15"/>
      <c r="NWR58" s="15"/>
      <c r="NWS58" s="15"/>
      <c r="NWT58" s="15"/>
      <c r="NWU58" s="15"/>
      <c r="NWV58" s="15"/>
      <c r="NWW58" s="15"/>
      <c r="NWX58" s="15"/>
      <c r="NWY58" s="15"/>
      <c r="NWZ58" s="15"/>
      <c r="NXA58" s="15"/>
      <c r="NXB58" s="15"/>
      <c r="NXC58" s="15"/>
      <c r="NXD58" s="15"/>
      <c r="NXE58" s="15"/>
      <c r="NXF58" s="15"/>
      <c r="NXG58" s="15"/>
      <c r="NXH58" s="15"/>
      <c r="NXI58" s="15"/>
      <c r="NXJ58" s="15"/>
      <c r="NXK58" s="15"/>
      <c r="NXL58" s="15"/>
      <c r="NXM58" s="15"/>
      <c r="NXN58" s="15"/>
      <c r="NXO58" s="15"/>
      <c r="NXP58" s="15"/>
      <c r="NXQ58" s="15"/>
      <c r="NXR58" s="15"/>
      <c r="NXS58" s="15"/>
      <c r="NXT58" s="15"/>
      <c r="NXU58" s="15"/>
      <c r="NXV58" s="15"/>
      <c r="NXW58" s="15"/>
      <c r="NXX58" s="15"/>
      <c r="NXY58" s="15"/>
      <c r="NXZ58" s="15"/>
      <c r="NYA58" s="15"/>
      <c r="NYB58" s="15"/>
      <c r="NYC58" s="15"/>
      <c r="NYD58" s="15"/>
      <c r="NYE58" s="15"/>
      <c r="NYF58" s="15"/>
      <c r="NYG58" s="15"/>
      <c r="NYH58" s="15"/>
      <c r="NYI58" s="15"/>
      <c r="NYJ58" s="15"/>
      <c r="NYK58" s="15"/>
      <c r="NYL58" s="15"/>
      <c r="NYM58" s="15"/>
      <c r="NYN58" s="15"/>
      <c r="NYO58" s="15"/>
      <c r="NYP58" s="15"/>
      <c r="NYQ58" s="15"/>
      <c r="NYR58" s="15"/>
      <c r="NYS58" s="15"/>
      <c r="NYT58" s="15"/>
      <c r="NYU58" s="15"/>
      <c r="NYV58" s="15"/>
      <c r="NYW58" s="15"/>
      <c r="NYX58" s="15"/>
      <c r="NYY58" s="15"/>
      <c r="NYZ58" s="15"/>
      <c r="NZA58" s="15"/>
      <c r="NZB58" s="15"/>
      <c r="NZC58" s="15"/>
      <c r="NZD58" s="15"/>
      <c r="NZE58" s="15"/>
      <c r="NZF58" s="15"/>
      <c r="NZG58" s="15"/>
      <c r="NZH58" s="15"/>
      <c r="NZI58" s="15"/>
      <c r="NZJ58" s="15"/>
      <c r="NZK58" s="15"/>
      <c r="NZL58" s="15"/>
      <c r="NZM58" s="15"/>
      <c r="NZN58" s="15"/>
      <c r="NZO58" s="15"/>
      <c r="NZP58" s="15"/>
      <c r="NZQ58" s="15"/>
      <c r="NZR58" s="15"/>
      <c r="NZS58" s="15"/>
      <c r="NZT58" s="15"/>
      <c r="NZU58" s="15"/>
      <c r="NZV58" s="15"/>
      <c r="NZW58" s="15"/>
      <c r="NZX58" s="15"/>
      <c r="NZY58" s="15"/>
      <c r="NZZ58" s="15"/>
      <c r="OAA58" s="15"/>
      <c r="OAB58" s="15"/>
      <c r="OAC58" s="15"/>
      <c r="OAD58" s="15"/>
      <c r="OAE58" s="15"/>
      <c r="OAF58" s="15"/>
      <c r="OAG58" s="15"/>
      <c r="OAH58" s="15"/>
      <c r="OAI58" s="15"/>
      <c r="OAJ58" s="15"/>
      <c r="OAK58" s="15"/>
      <c r="OAL58" s="15"/>
      <c r="OAM58" s="15"/>
      <c r="OAN58" s="15"/>
      <c r="OAO58" s="15"/>
      <c r="OAP58" s="15"/>
      <c r="OAQ58" s="15"/>
      <c r="OAR58" s="15"/>
      <c r="OAS58" s="15"/>
      <c r="OAT58" s="15"/>
      <c r="OAU58" s="15"/>
      <c r="OAV58" s="15"/>
      <c r="OAW58" s="15"/>
      <c r="OAX58" s="15"/>
      <c r="OAY58" s="15"/>
      <c r="OAZ58" s="15"/>
      <c r="OBA58" s="15"/>
      <c r="OBB58" s="15"/>
      <c r="OBC58" s="15"/>
      <c r="OBD58" s="15"/>
      <c r="OBE58" s="15"/>
      <c r="OBF58" s="15"/>
      <c r="OBG58" s="15"/>
      <c r="OBH58" s="15"/>
      <c r="OBI58" s="15"/>
      <c r="OBJ58" s="15"/>
      <c r="OBK58" s="15"/>
      <c r="OBL58" s="15"/>
      <c r="OBM58" s="15"/>
      <c r="OBN58" s="15"/>
      <c r="OBO58" s="15"/>
      <c r="OBP58" s="15"/>
      <c r="OBQ58" s="15"/>
      <c r="OBR58" s="15"/>
      <c r="OBS58" s="15"/>
      <c r="OBT58" s="15"/>
      <c r="OBU58" s="15"/>
      <c r="OBV58" s="15"/>
      <c r="OBW58" s="15"/>
      <c r="OBX58" s="15"/>
      <c r="OBY58" s="15"/>
      <c r="OBZ58" s="15"/>
      <c r="OCA58" s="15"/>
      <c r="OCB58" s="15"/>
      <c r="OCC58" s="15"/>
      <c r="OCD58" s="15"/>
      <c r="OCE58" s="15"/>
      <c r="OCF58" s="15"/>
      <c r="OCG58" s="15"/>
      <c r="OCH58" s="15"/>
      <c r="OCI58" s="15"/>
      <c r="OCJ58" s="15"/>
      <c r="OCK58" s="15"/>
      <c r="OCL58" s="15"/>
      <c r="OCM58" s="15"/>
      <c r="OCN58" s="15"/>
      <c r="OCO58" s="15"/>
      <c r="OCP58" s="15"/>
      <c r="OCQ58" s="15"/>
      <c r="OCR58" s="15"/>
      <c r="OCS58" s="15"/>
      <c r="OCT58" s="15"/>
      <c r="OCU58" s="15"/>
      <c r="OCV58" s="15"/>
      <c r="OCW58" s="15"/>
      <c r="OCX58" s="15"/>
      <c r="OCY58" s="15"/>
      <c r="OCZ58" s="15"/>
      <c r="ODA58" s="15"/>
      <c r="ODB58" s="15"/>
      <c r="ODC58" s="15"/>
      <c r="ODD58" s="15"/>
      <c r="ODE58" s="15"/>
      <c r="ODF58" s="15"/>
      <c r="ODG58" s="15"/>
      <c r="ODH58" s="15"/>
      <c r="ODI58" s="15"/>
      <c r="ODJ58" s="15"/>
      <c r="ODK58" s="15"/>
      <c r="ODL58" s="15"/>
      <c r="ODM58" s="15"/>
      <c r="ODN58" s="15"/>
      <c r="ODO58" s="15"/>
      <c r="ODP58" s="15"/>
      <c r="ODQ58" s="15"/>
      <c r="ODR58" s="15"/>
      <c r="ODS58" s="15"/>
      <c r="ODT58" s="15"/>
      <c r="ODU58" s="15"/>
      <c r="ODV58" s="15"/>
      <c r="ODW58" s="15"/>
      <c r="ODX58" s="15"/>
      <c r="ODY58" s="15"/>
      <c r="ODZ58" s="15"/>
      <c r="OEA58" s="15"/>
      <c r="OEB58" s="15"/>
      <c r="OEC58" s="15"/>
      <c r="OED58" s="15"/>
      <c r="OEE58" s="15"/>
      <c r="OEF58" s="15"/>
      <c r="OEG58" s="15"/>
      <c r="OEH58" s="15"/>
      <c r="OEI58" s="15"/>
      <c r="OEJ58" s="15"/>
      <c r="OEK58" s="15"/>
      <c r="OEL58" s="15"/>
      <c r="OEM58" s="15"/>
      <c r="OEN58" s="15"/>
      <c r="OEO58" s="15"/>
      <c r="OEP58" s="15"/>
      <c r="OEQ58" s="15"/>
      <c r="OER58" s="15"/>
      <c r="OES58" s="15"/>
      <c r="OET58" s="15"/>
      <c r="OEU58" s="15"/>
      <c r="OEV58" s="15"/>
      <c r="OEW58" s="15"/>
      <c r="OEX58" s="15"/>
      <c r="OEY58" s="15"/>
      <c r="OEZ58" s="15"/>
      <c r="OFA58" s="15"/>
      <c r="OFB58" s="15"/>
      <c r="OFC58" s="15"/>
      <c r="OFD58" s="15"/>
      <c r="OFE58" s="15"/>
      <c r="OFF58" s="15"/>
      <c r="OFG58" s="15"/>
      <c r="OFH58" s="15"/>
      <c r="OFI58" s="15"/>
      <c r="OFJ58" s="15"/>
      <c r="OFK58" s="15"/>
      <c r="OFL58" s="15"/>
      <c r="OFM58" s="15"/>
      <c r="OFN58" s="15"/>
      <c r="OFO58" s="15"/>
      <c r="OFP58" s="15"/>
      <c r="OFQ58" s="15"/>
      <c r="OFR58" s="15"/>
      <c r="OFS58" s="15"/>
      <c r="OFT58" s="15"/>
      <c r="OFU58" s="15"/>
      <c r="OFV58" s="15"/>
      <c r="OFW58" s="15"/>
      <c r="OFX58" s="15"/>
      <c r="OFY58" s="15"/>
      <c r="OFZ58" s="15"/>
      <c r="OGA58" s="15"/>
      <c r="OGB58" s="15"/>
      <c r="OGC58" s="15"/>
      <c r="OGD58" s="15"/>
      <c r="OGE58" s="15"/>
      <c r="OGF58" s="15"/>
      <c r="OGG58" s="15"/>
      <c r="OGH58" s="15"/>
      <c r="OGI58" s="15"/>
      <c r="OGJ58" s="15"/>
      <c r="OGK58" s="15"/>
      <c r="OGL58" s="15"/>
      <c r="OGM58" s="15"/>
      <c r="OGN58" s="15"/>
      <c r="OGO58" s="15"/>
      <c r="OGP58" s="15"/>
      <c r="OGQ58" s="15"/>
      <c r="OGR58" s="15"/>
      <c r="OGS58" s="15"/>
      <c r="OGT58" s="15"/>
      <c r="OGU58" s="15"/>
      <c r="OGV58" s="15"/>
      <c r="OGW58" s="15"/>
      <c r="OGX58" s="15"/>
      <c r="OGY58" s="15"/>
      <c r="OGZ58" s="15"/>
      <c r="OHA58" s="15"/>
      <c r="OHB58" s="15"/>
      <c r="OHC58" s="15"/>
      <c r="OHD58" s="15"/>
      <c r="OHE58" s="15"/>
      <c r="OHF58" s="15"/>
      <c r="OHG58" s="15"/>
      <c r="OHH58" s="15"/>
      <c r="OHI58" s="15"/>
      <c r="OHJ58" s="15"/>
      <c r="OHK58" s="15"/>
      <c r="OHL58" s="15"/>
      <c r="OHM58" s="15"/>
      <c r="OHN58" s="15"/>
      <c r="OHO58" s="15"/>
      <c r="OHP58" s="15"/>
      <c r="OHQ58" s="15"/>
      <c r="OHR58" s="15"/>
      <c r="OHS58" s="15"/>
      <c r="OHT58" s="15"/>
      <c r="OHU58" s="15"/>
      <c r="OHV58" s="15"/>
      <c r="OHW58" s="15"/>
      <c r="OHX58" s="15"/>
      <c r="OHY58" s="15"/>
      <c r="OHZ58" s="15"/>
      <c r="OIA58" s="15"/>
      <c r="OIB58" s="15"/>
      <c r="OIC58" s="15"/>
      <c r="OID58" s="15"/>
      <c r="OIE58" s="15"/>
      <c r="OIF58" s="15"/>
      <c r="OIG58" s="15"/>
      <c r="OIH58" s="15"/>
      <c r="OII58" s="15"/>
      <c r="OIJ58" s="15"/>
      <c r="OIK58" s="15"/>
      <c r="OIL58" s="15"/>
      <c r="OIM58" s="15"/>
      <c r="OIN58" s="15"/>
      <c r="OIO58" s="15"/>
      <c r="OIP58" s="15"/>
      <c r="OIQ58" s="15"/>
      <c r="OIR58" s="15"/>
      <c r="OIS58" s="15"/>
      <c r="OIT58" s="15"/>
      <c r="OIU58" s="15"/>
      <c r="OIV58" s="15"/>
      <c r="OIW58" s="15"/>
      <c r="OIX58" s="15"/>
      <c r="OIY58" s="15"/>
      <c r="OIZ58" s="15"/>
      <c r="OJA58" s="15"/>
      <c r="OJB58" s="15"/>
      <c r="OJC58" s="15"/>
      <c r="OJD58" s="15"/>
      <c r="OJE58" s="15"/>
      <c r="OJF58" s="15"/>
      <c r="OJG58" s="15"/>
      <c r="OJH58" s="15"/>
      <c r="OJI58" s="15"/>
      <c r="OJJ58" s="15"/>
      <c r="OJK58" s="15"/>
      <c r="OJL58" s="15"/>
      <c r="OJM58" s="15"/>
      <c r="OJN58" s="15"/>
      <c r="OJO58" s="15"/>
      <c r="OJP58" s="15"/>
      <c r="OJQ58" s="15"/>
      <c r="OJR58" s="15"/>
      <c r="OJS58" s="15"/>
      <c r="OJT58" s="15"/>
      <c r="OJU58" s="15"/>
      <c r="OJV58" s="15"/>
      <c r="OJW58" s="15"/>
      <c r="OJX58" s="15"/>
      <c r="OJY58" s="15"/>
      <c r="OJZ58" s="15"/>
      <c r="OKA58" s="15"/>
      <c r="OKB58" s="15"/>
      <c r="OKC58" s="15"/>
      <c r="OKD58" s="15"/>
      <c r="OKE58" s="15"/>
      <c r="OKF58" s="15"/>
      <c r="OKG58" s="15"/>
      <c r="OKH58" s="15"/>
      <c r="OKI58" s="15"/>
      <c r="OKJ58" s="15"/>
      <c r="OKK58" s="15"/>
      <c r="OKL58" s="15"/>
      <c r="OKM58" s="15"/>
      <c r="OKN58" s="15"/>
      <c r="OKO58" s="15"/>
      <c r="OKP58" s="15"/>
      <c r="OKQ58" s="15"/>
      <c r="OKR58" s="15"/>
      <c r="OKS58" s="15"/>
      <c r="OKT58" s="15"/>
      <c r="OKU58" s="15"/>
      <c r="OKV58" s="15"/>
      <c r="OKW58" s="15"/>
      <c r="OKX58" s="15"/>
      <c r="OKY58" s="15"/>
      <c r="OKZ58" s="15"/>
      <c r="OLA58" s="15"/>
      <c r="OLB58" s="15"/>
      <c r="OLC58" s="15"/>
      <c r="OLD58" s="15"/>
      <c r="OLE58" s="15"/>
      <c r="OLF58" s="15"/>
      <c r="OLG58" s="15"/>
      <c r="OLH58" s="15"/>
      <c r="OLI58" s="15"/>
      <c r="OLJ58" s="15"/>
      <c r="OLK58" s="15"/>
      <c r="OLL58" s="15"/>
      <c r="OLM58" s="15"/>
      <c r="OLN58" s="15"/>
      <c r="OLO58" s="15"/>
      <c r="OLP58" s="15"/>
      <c r="OLQ58" s="15"/>
      <c r="OLR58" s="15"/>
      <c r="OLS58" s="15"/>
      <c r="OLT58" s="15"/>
      <c r="OLU58" s="15"/>
      <c r="OLV58" s="15"/>
      <c r="OLW58" s="15"/>
      <c r="OLX58" s="15"/>
      <c r="OLY58" s="15"/>
      <c r="OLZ58" s="15"/>
      <c r="OMA58" s="15"/>
      <c r="OMB58" s="15"/>
      <c r="OMC58" s="15"/>
      <c r="OMD58" s="15"/>
      <c r="OME58" s="15"/>
      <c r="OMF58" s="15"/>
      <c r="OMG58" s="15"/>
      <c r="OMH58" s="15"/>
      <c r="OMI58" s="15"/>
      <c r="OMJ58" s="15"/>
      <c r="OMK58" s="15"/>
      <c r="OML58" s="15"/>
      <c r="OMM58" s="15"/>
      <c r="OMN58" s="15"/>
      <c r="OMO58" s="15"/>
      <c r="OMP58" s="15"/>
      <c r="OMQ58" s="15"/>
      <c r="OMR58" s="15"/>
      <c r="OMS58" s="15"/>
      <c r="OMT58" s="15"/>
      <c r="OMU58" s="15"/>
      <c r="OMV58" s="15"/>
      <c r="OMW58" s="15"/>
      <c r="OMX58" s="15"/>
      <c r="OMY58" s="15"/>
      <c r="OMZ58" s="15"/>
      <c r="ONA58" s="15"/>
      <c r="ONB58" s="15"/>
      <c r="ONC58" s="15"/>
      <c r="OND58" s="15"/>
      <c r="ONE58" s="15"/>
      <c r="ONF58" s="15"/>
      <c r="ONG58" s="15"/>
      <c r="ONH58" s="15"/>
      <c r="ONI58" s="15"/>
      <c r="ONJ58" s="15"/>
      <c r="ONK58" s="15"/>
      <c r="ONL58" s="15"/>
      <c r="ONM58" s="15"/>
      <c r="ONN58" s="15"/>
      <c r="ONO58" s="15"/>
      <c r="ONP58" s="15"/>
      <c r="ONQ58" s="15"/>
      <c r="ONR58" s="15"/>
      <c r="ONS58" s="15"/>
      <c r="ONT58" s="15"/>
      <c r="ONU58" s="15"/>
      <c r="ONV58" s="15"/>
      <c r="ONW58" s="15"/>
      <c r="ONX58" s="15"/>
      <c r="ONY58" s="15"/>
      <c r="ONZ58" s="15"/>
      <c r="OOA58" s="15"/>
      <c r="OOB58" s="15"/>
      <c r="OOC58" s="15"/>
      <c r="OOD58" s="15"/>
      <c r="OOE58" s="15"/>
      <c r="OOF58" s="15"/>
      <c r="OOG58" s="15"/>
      <c r="OOH58" s="15"/>
      <c r="OOI58" s="15"/>
      <c r="OOJ58" s="15"/>
      <c r="OOK58" s="15"/>
      <c r="OOL58" s="15"/>
      <c r="OOM58" s="15"/>
      <c r="OON58" s="15"/>
      <c r="OOO58" s="15"/>
      <c r="OOP58" s="15"/>
      <c r="OOQ58" s="15"/>
      <c r="OOR58" s="15"/>
      <c r="OOS58" s="15"/>
      <c r="OOT58" s="15"/>
      <c r="OOU58" s="15"/>
      <c r="OOV58" s="15"/>
      <c r="OOW58" s="15"/>
      <c r="OOX58" s="15"/>
      <c r="OOY58" s="15"/>
      <c r="OOZ58" s="15"/>
      <c r="OPA58" s="15"/>
      <c r="OPB58" s="15"/>
      <c r="OPC58" s="15"/>
      <c r="OPD58" s="15"/>
      <c r="OPE58" s="15"/>
      <c r="OPF58" s="15"/>
      <c r="OPG58" s="15"/>
      <c r="OPH58" s="15"/>
      <c r="OPI58" s="15"/>
      <c r="OPJ58" s="15"/>
      <c r="OPK58" s="15"/>
      <c r="OPL58" s="15"/>
      <c r="OPM58" s="15"/>
      <c r="OPN58" s="15"/>
      <c r="OPO58" s="15"/>
      <c r="OPP58" s="15"/>
      <c r="OPQ58" s="15"/>
      <c r="OPR58" s="15"/>
      <c r="OPS58" s="15"/>
      <c r="OPT58" s="15"/>
      <c r="OPU58" s="15"/>
      <c r="OPV58" s="15"/>
      <c r="OPW58" s="15"/>
      <c r="OPX58" s="15"/>
      <c r="OPY58" s="15"/>
      <c r="OPZ58" s="15"/>
      <c r="OQA58" s="15"/>
      <c r="OQB58" s="15"/>
      <c r="OQC58" s="15"/>
      <c r="OQD58" s="15"/>
      <c r="OQE58" s="15"/>
      <c r="OQF58" s="15"/>
      <c r="OQG58" s="15"/>
      <c r="OQH58" s="15"/>
      <c r="OQI58" s="15"/>
      <c r="OQJ58" s="15"/>
      <c r="OQK58" s="15"/>
      <c r="OQL58" s="15"/>
      <c r="OQM58" s="15"/>
      <c r="OQN58" s="15"/>
      <c r="OQO58" s="15"/>
      <c r="OQP58" s="15"/>
      <c r="OQQ58" s="15"/>
      <c r="OQR58" s="15"/>
      <c r="OQS58" s="15"/>
      <c r="OQT58" s="15"/>
      <c r="OQU58" s="15"/>
      <c r="OQV58" s="15"/>
      <c r="OQW58" s="15"/>
      <c r="OQX58" s="15"/>
      <c r="OQY58" s="15"/>
      <c r="OQZ58" s="15"/>
      <c r="ORA58" s="15"/>
      <c r="ORB58" s="15"/>
      <c r="ORC58" s="15"/>
      <c r="ORD58" s="15"/>
      <c r="ORE58" s="15"/>
      <c r="ORF58" s="15"/>
      <c r="ORG58" s="15"/>
      <c r="ORH58" s="15"/>
      <c r="ORI58" s="15"/>
      <c r="ORJ58" s="15"/>
      <c r="ORK58" s="15"/>
      <c r="ORL58" s="15"/>
      <c r="ORM58" s="15"/>
      <c r="ORN58" s="15"/>
      <c r="ORO58" s="15"/>
      <c r="ORP58" s="15"/>
      <c r="ORQ58" s="15"/>
      <c r="ORR58" s="15"/>
      <c r="ORS58" s="15"/>
      <c r="ORT58" s="15"/>
      <c r="ORU58" s="15"/>
      <c r="ORV58" s="15"/>
      <c r="ORW58" s="15"/>
      <c r="ORX58" s="15"/>
      <c r="ORY58" s="15"/>
      <c r="ORZ58" s="15"/>
      <c r="OSA58" s="15"/>
      <c r="OSB58" s="15"/>
      <c r="OSC58" s="15"/>
      <c r="OSD58" s="15"/>
      <c r="OSE58" s="15"/>
      <c r="OSF58" s="15"/>
      <c r="OSG58" s="15"/>
      <c r="OSH58" s="15"/>
      <c r="OSI58" s="15"/>
      <c r="OSJ58" s="15"/>
      <c r="OSK58" s="15"/>
      <c r="OSL58" s="15"/>
      <c r="OSM58" s="15"/>
      <c r="OSN58" s="15"/>
      <c r="OSO58" s="15"/>
      <c r="OSP58" s="15"/>
      <c r="OSQ58" s="15"/>
      <c r="OSR58" s="15"/>
      <c r="OSS58" s="15"/>
      <c r="OST58" s="15"/>
      <c r="OSU58" s="15"/>
      <c r="OSV58" s="15"/>
      <c r="OSW58" s="15"/>
      <c r="OSX58" s="15"/>
      <c r="OSY58" s="15"/>
      <c r="OSZ58" s="15"/>
      <c r="OTA58" s="15"/>
      <c r="OTB58" s="15"/>
      <c r="OTC58" s="15"/>
      <c r="OTD58" s="15"/>
      <c r="OTE58" s="15"/>
      <c r="OTF58" s="15"/>
      <c r="OTG58" s="15"/>
      <c r="OTH58" s="15"/>
      <c r="OTI58" s="15"/>
      <c r="OTJ58" s="15"/>
      <c r="OTK58" s="15"/>
      <c r="OTL58" s="15"/>
      <c r="OTM58" s="15"/>
      <c r="OTN58" s="15"/>
      <c r="OTO58" s="15"/>
      <c r="OTP58" s="15"/>
      <c r="OTQ58" s="15"/>
      <c r="OTR58" s="15"/>
      <c r="OTS58" s="15"/>
      <c r="OTT58" s="15"/>
      <c r="OTU58" s="15"/>
      <c r="OTV58" s="15"/>
      <c r="OTW58" s="15"/>
      <c r="OTX58" s="15"/>
      <c r="OTY58" s="15"/>
      <c r="OTZ58" s="15"/>
      <c r="OUA58" s="15"/>
      <c r="OUB58" s="15"/>
      <c r="OUC58" s="15"/>
      <c r="OUD58" s="15"/>
      <c r="OUE58" s="15"/>
      <c r="OUF58" s="15"/>
      <c r="OUG58" s="15"/>
      <c r="OUH58" s="15"/>
      <c r="OUI58" s="15"/>
      <c r="OUJ58" s="15"/>
      <c r="OUK58" s="15"/>
      <c r="OUL58" s="15"/>
      <c r="OUM58" s="15"/>
      <c r="OUN58" s="15"/>
      <c r="OUO58" s="15"/>
      <c r="OUP58" s="15"/>
      <c r="OUQ58" s="15"/>
      <c r="OUR58" s="15"/>
      <c r="OUS58" s="15"/>
      <c r="OUT58" s="15"/>
      <c r="OUU58" s="15"/>
      <c r="OUV58" s="15"/>
      <c r="OUW58" s="15"/>
      <c r="OUX58" s="15"/>
      <c r="OUY58" s="15"/>
      <c r="OUZ58" s="15"/>
      <c r="OVA58" s="15"/>
      <c r="OVB58" s="15"/>
      <c r="OVC58" s="15"/>
      <c r="OVD58" s="15"/>
      <c r="OVE58" s="15"/>
      <c r="OVF58" s="15"/>
      <c r="OVG58" s="15"/>
      <c r="OVH58" s="15"/>
      <c r="OVI58" s="15"/>
      <c r="OVJ58" s="15"/>
      <c r="OVK58" s="15"/>
      <c r="OVL58" s="15"/>
      <c r="OVM58" s="15"/>
      <c r="OVN58" s="15"/>
      <c r="OVO58" s="15"/>
      <c r="OVP58" s="15"/>
      <c r="OVQ58" s="15"/>
      <c r="OVR58" s="15"/>
      <c r="OVS58" s="15"/>
      <c r="OVT58" s="15"/>
      <c r="OVU58" s="15"/>
      <c r="OVV58" s="15"/>
      <c r="OVW58" s="15"/>
      <c r="OVX58" s="15"/>
      <c r="OVY58" s="15"/>
      <c r="OVZ58" s="15"/>
      <c r="OWA58" s="15"/>
      <c r="OWB58" s="15"/>
      <c r="OWC58" s="15"/>
      <c r="OWD58" s="15"/>
      <c r="OWE58" s="15"/>
      <c r="OWF58" s="15"/>
      <c r="OWG58" s="15"/>
      <c r="OWH58" s="15"/>
      <c r="OWI58" s="15"/>
      <c r="OWJ58" s="15"/>
      <c r="OWK58" s="15"/>
      <c r="OWL58" s="15"/>
      <c r="OWM58" s="15"/>
      <c r="OWN58" s="15"/>
      <c r="OWO58" s="15"/>
      <c r="OWP58" s="15"/>
      <c r="OWQ58" s="15"/>
      <c r="OWR58" s="15"/>
      <c r="OWS58" s="15"/>
      <c r="OWT58" s="15"/>
      <c r="OWU58" s="15"/>
      <c r="OWV58" s="15"/>
      <c r="OWW58" s="15"/>
      <c r="OWX58" s="15"/>
      <c r="OWY58" s="15"/>
      <c r="OWZ58" s="15"/>
      <c r="OXA58" s="15"/>
      <c r="OXB58" s="15"/>
      <c r="OXC58" s="15"/>
      <c r="OXD58" s="15"/>
      <c r="OXE58" s="15"/>
      <c r="OXF58" s="15"/>
      <c r="OXG58" s="15"/>
      <c r="OXH58" s="15"/>
      <c r="OXI58" s="15"/>
      <c r="OXJ58" s="15"/>
      <c r="OXK58" s="15"/>
      <c r="OXL58" s="15"/>
      <c r="OXM58" s="15"/>
      <c r="OXN58" s="15"/>
      <c r="OXO58" s="15"/>
      <c r="OXP58" s="15"/>
      <c r="OXQ58" s="15"/>
      <c r="OXR58" s="15"/>
      <c r="OXS58" s="15"/>
      <c r="OXT58" s="15"/>
      <c r="OXU58" s="15"/>
      <c r="OXV58" s="15"/>
      <c r="OXW58" s="15"/>
      <c r="OXX58" s="15"/>
      <c r="OXY58" s="15"/>
      <c r="OXZ58" s="15"/>
      <c r="OYA58" s="15"/>
      <c r="OYB58" s="15"/>
      <c r="OYC58" s="15"/>
      <c r="OYD58" s="15"/>
      <c r="OYE58" s="15"/>
      <c r="OYF58" s="15"/>
      <c r="OYG58" s="15"/>
      <c r="OYH58" s="15"/>
      <c r="OYI58" s="15"/>
      <c r="OYJ58" s="15"/>
      <c r="OYK58" s="15"/>
      <c r="OYL58" s="15"/>
      <c r="OYM58" s="15"/>
      <c r="OYN58" s="15"/>
      <c r="OYO58" s="15"/>
      <c r="OYP58" s="15"/>
      <c r="OYQ58" s="15"/>
      <c r="OYR58" s="15"/>
      <c r="OYS58" s="15"/>
      <c r="OYT58" s="15"/>
      <c r="OYU58" s="15"/>
      <c r="OYV58" s="15"/>
      <c r="OYW58" s="15"/>
      <c r="OYX58" s="15"/>
      <c r="OYY58" s="15"/>
      <c r="OYZ58" s="15"/>
      <c r="OZA58" s="15"/>
      <c r="OZB58" s="15"/>
      <c r="OZC58" s="15"/>
      <c r="OZD58" s="15"/>
      <c r="OZE58" s="15"/>
      <c r="OZF58" s="15"/>
      <c r="OZG58" s="15"/>
      <c r="OZH58" s="15"/>
      <c r="OZI58" s="15"/>
      <c r="OZJ58" s="15"/>
      <c r="OZK58" s="15"/>
      <c r="OZL58" s="15"/>
      <c r="OZM58" s="15"/>
      <c r="OZN58" s="15"/>
      <c r="OZO58" s="15"/>
      <c r="OZP58" s="15"/>
      <c r="OZQ58" s="15"/>
      <c r="OZR58" s="15"/>
      <c r="OZS58" s="15"/>
      <c r="OZT58" s="15"/>
      <c r="OZU58" s="15"/>
      <c r="OZV58" s="15"/>
      <c r="OZW58" s="15"/>
      <c r="OZX58" s="15"/>
      <c r="OZY58" s="15"/>
      <c r="OZZ58" s="15"/>
      <c r="PAA58" s="15"/>
      <c r="PAB58" s="15"/>
      <c r="PAC58" s="15"/>
      <c r="PAD58" s="15"/>
      <c r="PAE58" s="15"/>
      <c r="PAF58" s="15"/>
      <c r="PAG58" s="15"/>
      <c r="PAH58" s="15"/>
      <c r="PAI58" s="15"/>
      <c r="PAJ58" s="15"/>
      <c r="PAK58" s="15"/>
      <c r="PAL58" s="15"/>
      <c r="PAM58" s="15"/>
      <c r="PAN58" s="15"/>
      <c r="PAO58" s="15"/>
      <c r="PAP58" s="15"/>
      <c r="PAQ58" s="15"/>
      <c r="PAR58" s="15"/>
      <c r="PAS58" s="15"/>
      <c r="PAT58" s="15"/>
      <c r="PAU58" s="15"/>
      <c r="PAV58" s="15"/>
      <c r="PAW58" s="15"/>
      <c r="PAX58" s="15"/>
      <c r="PAY58" s="15"/>
      <c r="PAZ58" s="15"/>
      <c r="PBA58" s="15"/>
      <c r="PBB58" s="15"/>
      <c r="PBC58" s="15"/>
      <c r="PBD58" s="15"/>
      <c r="PBE58" s="15"/>
      <c r="PBF58" s="15"/>
      <c r="PBG58" s="15"/>
      <c r="PBH58" s="15"/>
      <c r="PBI58" s="15"/>
      <c r="PBJ58" s="15"/>
      <c r="PBK58" s="15"/>
      <c r="PBL58" s="15"/>
      <c r="PBM58" s="15"/>
      <c r="PBN58" s="15"/>
      <c r="PBO58" s="15"/>
      <c r="PBP58" s="15"/>
      <c r="PBQ58" s="15"/>
      <c r="PBR58" s="15"/>
      <c r="PBS58" s="15"/>
      <c r="PBT58" s="15"/>
      <c r="PBU58" s="15"/>
      <c r="PBV58" s="15"/>
      <c r="PBW58" s="15"/>
      <c r="PBX58" s="15"/>
      <c r="PBY58" s="15"/>
      <c r="PBZ58" s="15"/>
      <c r="PCA58" s="15"/>
      <c r="PCB58" s="15"/>
      <c r="PCC58" s="15"/>
      <c r="PCD58" s="15"/>
      <c r="PCE58" s="15"/>
      <c r="PCF58" s="15"/>
      <c r="PCG58" s="15"/>
      <c r="PCH58" s="15"/>
      <c r="PCI58" s="15"/>
      <c r="PCJ58" s="15"/>
      <c r="PCK58" s="15"/>
      <c r="PCL58" s="15"/>
      <c r="PCM58" s="15"/>
      <c r="PCN58" s="15"/>
      <c r="PCO58" s="15"/>
      <c r="PCP58" s="15"/>
      <c r="PCQ58" s="15"/>
      <c r="PCR58" s="15"/>
      <c r="PCS58" s="15"/>
      <c r="PCT58" s="15"/>
      <c r="PCU58" s="15"/>
      <c r="PCV58" s="15"/>
      <c r="PCW58" s="15"/>
      <c r="PCX58" s="15"/>
      <c r="PCY58" s="15"/>
      <c r="PCZ58" s="15"/>
      <c r="PDA58" s="15"/>
      <c r="PDB58" s="15"/>
      <c r="PDC58" s="15"/>
      <c r="PDD58" s="15"/>
      <c r="PDE58" s="15"/>
      <c r="PDF58" s="15"/>
      <c r="PDG58" s="15"/>
      <c r="PDH58" s="15"/>
      <c r="PDI58" s="15"/>
      <c r="PDJ58" s="15"/>
      <c r="PDK58" s="15"/>
      <c r="PDL58" s="15"/>
      <c r="PDM58" s="15"/>
      <c r="PDN58" s="15"/>
      <c r="PDO58" s="15"/>
      <c r="PDP58" s="15"/>
      <c r="PDQ58" s="15"/>
      <c r="PDR58" s="15"/>
      <c r="PDS58" s="15"/>
      <c r="PDT58" s="15"/>
      <c r="PDU58" s="15"/>
      <c r="PDV58" s="15"/>
      <c r="PDW58" s="15"/>
      <c r="PDX58" s="15"/>
      <c r="PDY58" s="15"/>
      <c r="PDZ58" s="15"/>
      <c r="PEA58" s="15"/>
      <c r="PEB58" s="15"/>
      <c r="PEC58" s="15"/>
      <c r="PED58" s="15"/>
      <c r="PEE58" s="15"/>
      <c r="PEF58" s="15"/>
      <c r="PEG58" s="15"/>
      <c r="PEH58" s="15"/>
      <c r="PEI58" s="15"/>
      <c r="PEJ58" s="15"/>
      <c r="PEK58" s="15"/>
      <c r="PEL58" s="15"/>
      <c r="PEM58" s="15"/>
      <c r="PEN58" s="15"/>
      <c r="PEO58" s="15"/>
      <c r="PEP58" s="15"/>
      <c r="PEQ58" s="15"/>
      <c r="PER58" s="15"/>
      <c r="PES58" s="15"/>
      <c r="PET58" s="15"/>
      <c r="PEU58" s="15"/>
      <c r="PEV58" s="15"/>
      <c r="PEW58" s="15"/>
      <c r="PEX58" s="15"/>
      <c r="PEY58" s="15"/>
      <c r="PEZ58" s="15"/>
      <c r="PFA58" s="15"/>
      <c r="PFB58" s="15"/>
      <c r="PFC58" s="15"/>
      <c r="PFD58" s="15"/>
      <c r="PFE58" s="15"/>
      <c r="PFF58" s="15"/>
      <c r="PFG58" s="15"/>
      <c r="PFH58" s="15"/>
      <c r="PFI58" s="15"/>
      <c r="PFJ58" s="15"/>
      <c r="PFK58" s="15"/>
      <c r="PFL58" s="15"/>
      <c r="PFM58" s="15"/>
      <c r="PFN58" s="15"/>
      <c r="PFO58" s="15"/>
      <c r="PFP58" s="15"/>
      <c r="PFQ58" s="15"/>
      <c r="PFR58" s="15"/>
      <c r="PFS58" s="15"/>
      <c r="PFT58" s="15"/>
      <c r="PFU58" s="15"/>
      <c r="PFV58" s="15"/>
      <c r="PFW58" s="15"/>
      <c r="PFX58" s="15"/>
      <c r="PFY58" s="15"/>
      <c r="PFZ58" s="15"/>
      <c r="PGA58" s="15"/>
      <c r="PGB58" s="15"/>
      <c r="PGC58" s="15"/>
      <c r="PGD58" s="15"/>
      <c r="PGE58" s="15"/>
      <c r="PGF58" s="15"/>
      <c r="PGG58" s="15"/>
      <c r="PGH58" s="15"/>
      <c r="PGI58" s="15"/>
      <c r="PGJ58" s="15"/>
      <c r="PGK58" s="15"/>
      <c r="PGL58" s="15"/>
      <c r="PGM58" s="15"/>
      <c r="PGN58" s="15"/>
      <c r="PGO58" s="15"/>
      <c r="PGP58" s="15"/>
      <c r="PGQ58" s="15"/>
      <c r="PGR58" s="15"/>
      <c r="PGS58" s="15"/>
      <c r="PGT58" s="15"/>
      <c r="PGU58" s="15"/>
      <c r="PGV58" s="15"/>
      <c r="PGW58" s="15"/>
      <c r="PGX58" s="15"/>
      <c r="PGY58" s="15"/>
      <c r="PGZ58" s="15"/>
      <c r="PHA58" s="15"/>
      <c r="PHB58" s="15"/>
      <c r="PHC58" s="15"/>
      <c r="PHD58" s="15"/>
      <c r="PHE58" s="15"/>
      <c r="PHF58" s="15"/>
      <c r="PHG58" s="15"/>
      <c r="PHH58" s="15"/>
      <c r="PHI58" s="15"/>
      <c r="PHJ58" s="15"/>
      <c r="PHK58" s="15"/>
      <c r="PHL58" s="15"/>
      <c r="PHM58" s="15"/>
      <c r="PHN58" s="15"/>
      <c r="PHO58" s="15"/>
      <c r="PHP58" s="15"/>
      <c r="PHQ58" s="15"/>
      <c r="PHR58" s="15"/>
      <c r="PHS58" s="15"/>
      <c r="PHT58" s="15"/>
      <c r="PHU58" s="15"/>
      <c r="PHV58" s="15"/>
      <c r="PHW58" s="15"/>
      <c r="PHX58" s="15"/>
      <c r="PHY58" s="15"/>
      <c r="PHZ58" s="15"/>
      <c r="PIA58" s="15"/>
      <c r="PIB58" s="15"/>
      <c r="PIC58" s="15"/>
      <c r="PID58" s="15"/>
      <c r="PIE58" s="15"/>
      <c r="PIF58" s="15"/>
      <c r="PIG58" s="15"/>
      <c r="PIH58" s="15"/>
      <c r="PII58" s="15"/>
      <c r="PIJ58" s="15"/>
      <c r="PIK58" s="15"/>
      <c r="PIL58" s="15"/>
      <c r="PIM58" s="15"/>
      <c r="PIN58" s="15"/>
      <c r="PIO58" s="15"/>
      <c r="PIP58" s="15"/>
      <c r="PIQ58" s="15"/>
      <c r="PIR58" s="15"/>
      <c r="PIS58" s="15"/>
      <c r="PIT58" s="15"/>
      <c r="PIU58" s="15"/>
      <c r="PIV58" s="15"/>
      <c r="PIW58" s="15"/>
      <c r="PIX58" s="15"/>
      <c r="PIY58" s="15"/>
      <c r="PIZ58" s="15"/>
      <c r="PJA58" s="15"/>
      <c r="PJB58" s="15"/>
      <c r="PJC58" s="15"/>
      <c r="PJD58" s="15"/>
      <c r="PJE58" s="15"/>
      <c r="PJF58" s="15"/>
      <c r="PJG58" s="15"/>
      <c r="PJH58" s="15"/>
      <c r="PJI58" s="15"/>
      <c r="PJJ58" s="15"/>
      <c r="PJK58" s="15"/>
      <c r="PJL58" s="15"/>
      <c r="PJM58" s="15"/>
      <c r="PJN58" s="15"/>
      <c r="PJO58" s="15"/>
      <c r="PJP58" s="15"/>
      <c r="PJQ58" s="15"/>
      <c r="PJR58" s="15"/>
      <c r="PJS58" s="15"/>
      <c r="PJT58" s="15"/>
      <c r="PJU58" s="15"/>
      <c r="PJV58" s="15"/>
      <c r="PJW58" s="15"/>
      <c r="PJX58" s="15"/>
      <c r="PJY58" s="15"/>
      <c r="PJZ58" s="15"/>
      <c r="PKA58" s="15"/>
      <c r="PKB58" s="15"/>
      <c r="PKC58" s="15"/>
      <c r="PKD58" s="15"/>
      <c r="PKE58" s="15"/>
      <c r="PKF58" s="15"/>
      <c r="PKG58" s="15"/>
      <c r="PKH58" s="15"/>
      <c r="PKI58" s="15"/>
      <c r="PKJ58" s="15"/>
      <c r="PKK58" s="15"/>
      <c r="PKL58" s="15"/>
      <c r="PKM58" s="15"/>
      <c r="PKN58" s="15"/>
      <c r="PKO58" s="15"/>
      <c r="PKP58" s="15"/>
      <c r="PKQ58" s="15"/>
      <c r="PKR58" s="15"/>
      <c r="PKS58" s="15"/>
      <c r="PKT58" s="15"/>
      <c r="PKU58" s="15"/>
      <c r="PKV58" s="15"/>
      <c r="PKW58" s="15"/>
      <c r="PKX58" s="15"/>
      <c r="PKY58" s="15"/>
      <c r="PKZ58" s="15"/>
      <c r="PLA58" s="15"/>
      <c r="PLB58" s="15"/>
      <c r="PLC58" s="15"/>
      <c r="PLD58" s="15"/>
      <c r="PLE58" s="15"/>
      <c r="PLF58" s="15"/>
      <c r="PLG58" s="15"/>
      <c r="PLH58" s="15"/>
      <c r="PLI58" s="15"/>
      <c r="PLJ58" s="15"/>
      <c r="PLK58" s="15"/>
      <c r="PLL58" s="15"/>
      <c r="PLM58" s="15"/>
      <c r="PLN58" s="15"/>
      <c r="PLO58" s="15"/>
      <c r="PLP58" s="15"/>
      <c r="PLQ58" s="15"/>
      <c r="PLR58" s="15"/>
      <c r="PLS58" s="15"/>
      <c r="PLT58" s="15"/>
      <c r="PLU58" s="15"/>
      <c r="PLV58" s="15"/>
      <c r="PLW58" s="15"/>
      <c r="PLX58" s="15"/>
      <c r="PLY58" s="15"/>
      <c r="PLZ58" s="15"/>
      <c r="PMA58" s="15"/>
      <c r="PMB58" s="15"/>
      <c r="PMC58" s="15"/>
      <c r="PMD58" s="15"/>
      <c r="PME58" s="15"/>
      <c r="PMF58" s="15"/>
      <c r="PMG58" s="15"/>
      <c r="PMH58" s="15"/>
      <c r="PMI58" s="15"/>
      <c r="PMJ58" s="15"/>
      <c r="PMK58" s="15"/>
      <c r="PML58" s="15"/>
      <c r="PMM58" s="15"/>
      <c r="PMN58" s="15"/>
      <c r="PMO58" s="15"/>
      <c r="PMP58" s="15"/>
      <c r="PMQ58" s="15"/>
      <c r="PMR58" s="15"/>
      <c r="PMS58" s="15"/>
      <c r="PMT58" s="15"/>
      <c r="PMU58" s="15"/>
      <c r="PMV58" s="15"/>
      <c r="PMW58" s="15"/>
      <c r="PMX58" s="15"/>
      <c r="PMY58" s="15"/>
      <c r="PMZ58" s="15"/>
      <c r="PNA58" s="15"/>
      <c r="PNB58" s="15"/>
      <c r="PNC58" s="15"/>
      <c r="PND58" s="15"/>
      <c r="PNE58" s="15"/>
      <c r="PNF58" s="15"/>
      <c r="PNG58" s="15"/>
      <c r="PNH58" s="15"/>
      <c r="PNI58" s="15"/>
      <c r="PNJ58" s="15"/>
      <c r="PNK58" s="15"/>
      <c r="PNL58" s="15"/>
      <c r="PNM58" s="15"/>
      <c r="PNN58" s="15"/>
      <c r="PNO58" s="15"/>
      <c r="PNP58" s="15"/>
      <c r="PNQ58" s="15"/>
      <c r="PNR58" s="15"/>
      <c r="PNS58" s="15"/>
      <c r="PNT58" s="15"/>
      <c r="PNU58" s="15"/>
      <c r="PNV58" s="15"/>
      <c r="PNW58" s="15"/>
      <c r="PNX58" s="15"/>
      <c r="PNY58" s="15"/>
      <c r="PNZ58" s="15"/>
      <c r="POA58" s="15"/>
      <c r="POB58" s="15"/>
      <c r="POC58" s="15"/>
      <c r="POD58" s="15"/>
      <c r="POE58" s="15"/>
      <c r="POF58" s="15"/>
      <c r="POG58" s="15"/>
      <c r="POH58" s="15"/>
      <c r="POI58" s="15"/>
      <c r="POJ58" s="15"/>
      <c r="POK58" s="15"/>
      <c r="POL58" s="15"/>
      <c r="POM58" s="15"/>
      <c r="PON58" s="15"/>
      <c r="POO58" s="15"/>
      <c r="POP58" s="15"/>
      <c r="POQ58" s="15"/>
      <c r="POR58" s="15"/>
      <c r="POS58" s="15"/>
      <c r="POT58" s="15"/>
      <c r="POU58" s="15"/>
      <c r="POV58" s="15"/>
      <c r="POW58" s="15"/>
      <c r="POX58" s="15"/>
      <c r="POY58" s="15"/>
      <c r="POZ58" s="15"/>
      <c r="PPA58" s="15"/>
      <c r="PPB58" s="15"/>
      <c r="PPC58" s="15"/>
      <c r="PPD58" s="15"/>
      <c r="PPE58" s="15"/>
      <c r="PPF58" s="15"/>
      <c r="PPG58" s="15"/>
      <c r="PPH58" s="15"/>
      <c r="PPI58" s="15"/>
      <c r="PPJ58" s="15"/>
      <c r="PPK58" s="15"/>
      <c r="PPL58" s="15"/>
      <c r="PPM58" s="15"/>
      <c r="PPN58" s="15"/>
      <c r="PPO58" s="15"/>
      <c r="PPP58" s="15"/>
      <c r="PPQ58" s="15"/>
      <c r="PPR58" s="15"/>
      <c r="PPS58" s="15"/>
      <c r="PPT58" s="15"/>
      <c r="PPU58" s="15"/>
      <c r="PPV58" s="15"/>
      <c r="PPW58" s="15"/>
      <c r="PPX58" s="15"/>
      <c r="PPY58" s="15"/>
      <c r="PPZ58" s="15"/>
      <c r="PQA58" s="15"/>
      <c r="PQB58" s="15"/>
      <c r="PQC58" s="15"/>
      <c r="PQD58" s="15"/>
      <c r="PQE58" s="15"/>
      <c r="PQF58" s="15"/>
      <c r="PQG58" s="15"/>
      <c r="PQH58" s="15"/>
      <c r="PQI58" s="15"/>
      <c r="PQJ58" s="15"/>
      <c r="PQK58" s="15"/>
      <c r="PQL58" s="15"/>
      <c r="PQM58" s="15"/>
      <c r="PQN58" s="15"/>
      <c r="PQO58" s="15"/>
      <c r="PQP58" s="15"/>
      <c r="PQQ58" s="15"/>
      <c r="PQR58" s="15"/>
      <c r="PQS58" s="15"/>
      <c r="PQT58" s="15"/>
      <c r="PQU58" s="15"/>
      <c r="PQV58" s="15"/>
      <c r="PQW58" s="15"/>
      <c r="PQX58" s="15"/>
      <c r="PQY58" s="15"/>
      <c r="PQZ58" s="15"/>
      <c r="PRA58" s="15"/>
      <c r="PRB58" s="15"/>
      <c r="PRC58" s="15"/>
      <c r="PRD58" s="15"/>
      <c r="PRE58" s="15"/>
      <c r="PRF58" s="15"/>
      <c r="PRG58" s="15"/>
      <c r="PRH58" s="15"/>
      <c r="PRI58" s="15"/>
      <c r="PRJ58" s="15"/>
      <c r="PRK58" s="15"/>
      <c r="PRL58" s="15"/>
      <c r="PRM58" s="15"/>
      <c r="PRN58" s="15"/>
      <c r="PRO58" s="15"/>
      <c r="PRP58" s="15"/>
      <c r="PRQ58" s="15"/>
      <c r="PRR58" s="15"/>
      <c r="PRS58" s="15"/>
      <c r="PRT58" s="15"/>
      <c r="PRU58" s="15"/>
      <c r="PRV58" s="15"/>
      <c r="PRW58" s="15"/>
      <c r="PRX58" s="15"/>
      <c r="PRY58" s="15"/>
      <c r="PRZ58" s="15"/>
      <c r="PSA58" s="15"/>
      <c r="PSB58" s="15"/>
      <c r="PSC58" s="15"/>
      <c r="PSD58" s="15"/>
      <c r="PSE58" s="15"/>
      <c r="PSF58" s="15"/>
      <c r="PSG58" s="15"/>
      <c r="PSH58" s="15"/>
      <c r="PSI58" s="15"/>
      <c r="PSJ58" s="15"/>
      <c r="PSK58" s="15"/>
      <c r="PSL58" s="15"/>
      <c r="PSM58" s="15"/>
      <c r="PSN58" s="15"/>
      <c r="PSO58" s="15"/>
      <c r="PSP58" s="15"/>
      <c r="PSQ58" s="15"/>
      <c r="PSR58" s="15"/>
      <c r="PSS58" s="15"/>
      <c r="PST58" s="15"/>
      <c r="PSU58" s="15"/>
      <c r="PSV58" s="15"/>
      <c r="PSW58" s="15"/>
      <c r="PSX58" s="15"/>
      <c r="PSY58" s="15"/>
      <c r="PSZ58" s="15"/>
      <c r="PTA58" s="15"/>
      <c r="PTB58" s="15"/>
      <c r="PTC58" s="15"/>
      <c r="PTD58" s="15"/>
      <c r="PTE58" s="15"/>
      <c r="PTF58" s="15"/>
      <c r="PTG58" s="15"/>
      <c r="PTH58" s="15"/>
      <c r="PTI58" s="15"/>
      <c r="PTJ58" s="15"/>
      <c r="PTK58" s="15"/>
      <c r="PTL58" s="15"/>
      <c r="PTM58" s="15"/>
      <c r="PTN58" s="15"/>
      <c r="PTO58" s="15"/>
      <c r="PTP58" s="15"/>
      <c r="PTQ58" s="15"/>
      <c r="PTR58" s="15"/>
      <c r="PTS58" s="15"/>
      <c r="PTT58" s="15"/>
      <c r="PTU58" s="15"/>
      <c r="PTV58" s="15"/>
      <c r="PTW58" s="15"/>
      <c r="PTX58" s="15"/>
      <c r="PTY58" s="15"/>
      <c r="PTZ58" s="15"/>
      <c r="PUA58" s="15"/>
      <c r="PUB58" s="15"/>
      <c r="PUC58" s="15"/>
      <c r="PUD58" s="15"/>
      <c r="PUE58" s="15"/>
      <c r="PUF58" s="15"/>
      <c r="PUG58" s="15"/>
      <c r="PUH58" s="15"/>
      <c r="PUI58" s="15"/>
      <c r="PUJ58" s="15"/>
      <c r="PUK58" s="15"/>
      <c r="PUL58" s="15"/>
      <c r="PUM58" s="15"/>
      <c r="PUN58" s="15"/>
      <c r="PUO58" s="15"/>
      <c r="PUP58" s="15"/>
      <c r="PUQ58" s="15"/>
      <c r="PUR58" s="15"/>
      <c r="PUS58" s="15"/>
      <c r="PUT58" s="15"/>
      <c r="PUU58" s="15"/>
      <c r="PUV58" s="15"/>
      <c r="PUW58" s="15"/>
      <c r="PUX58" s="15"/>
      <c r="PUY58" s="15"/>
      <c r="PUZ58" s="15"/>
      <c r="PVA58" s="15"/>
      <c r="PVB58" s="15"/>
      <c r="PVC58" s="15"/>
      <c r="PVD58" s="15"/>
      <c r="PVE58" s="15"/>
      <c r="PVF58" s="15"/>
      <c r="PVG58" s="15"/>
      <c r="PVH58" s="15"/>
      <c r="PVI58" s="15"/>
      <c r="PVJ58" s="15"/>
      <c r="PVK58" s="15"/>
      <c r="PVL58" s="15"/>
      <c r="PVM58" s="15"/>
      <c r="PVN58" s="15"/>
      <c r="PVO58" s="15"/>
      <c r="PVP58" s="15"/>
      <c r="PVQ58" s="15"/>
      <c r="PVR58" s="15"/>
      <c r="PVS58" s="15"/>
      <c r="PVT58" s="15"/>
      <c r="PVU58" s="15"/>
      <c r="PVV58" s="15"/>
      <c r="PVW58" s="15"/>
      <c r="PVX58" s="15"/>
      <c r="PVY58" s="15"/>
      <c r="PVZ58" s="15"/>
      <c r="PWA58" s="15"/>
      <c r="PWB58" s="15"/>
      <c r="PWC58" s="15"/>
      <c r="PWD58" s="15"/>
      <c r="PWE58" s="15"/>
      <c r="PWF58" s="15"/>
      <c r="PWG58" s="15"/>
      <c r="PWH58" s="15"/>
      <c r="PWI58" s="15"/>
      <c r="PWJ58" s="15"/>
      <c r="PWK58" s="15"/>
      <c r="PWL58" s="15"/>
      <c r="PWM58" s="15"/>
      <c r="PWN58" s="15"/>
      <c r="PWO58" s="15"/>
      <c r="PWP58" s="15"/>
      <c r="PWQ58" s="15"/>
      <c r="PWR58" s="15"/>
      <c r="PWS58" s="15"/>
      <c r="PWT58" s="15"/>
      <c r="PWU58" s="15"/>
      <c r="PWV58" s="15"/>
      <c r="PWW58" s="15"/>
      <c r="PWX58" s="15"/>
      <c r="PWY58" s="15"/>
      <c r="PWZ58" s="15"/>
      <c r="PXA58" s="15"/>
      <c r="PXB58" s="15"/>
      <c r="PXC58" s="15"/>
      <c r="PXD58" s="15"/>
      <c r="PXE58" s="15"/>
      <c r="PXF58" s="15"/>
      <c r="PXG58" s="15"/>
      <c r="PXH58" s="15"/>
      <c r="PXI58" s="15"/>
      <c r="PXJ58" s="15"/>
      <c r="PXK58" s="15"/>
      <c r="PXL58" s="15"/>
      <c r="PXM58" s="15"/>
      <c r="PXN58" s="15"/>
      <c r="PXO58" s="15"/>
      <c r="PXP58" s="15"/>
      <c r="PXQ58" s="15"/>
      <c r="PXR58" s="15"/>
      <c r="PXS58" s="15"/>
      <c r="PXT58" s="15"/>
      <c r="PXU58" s="15"/>
      <c r="PXV58" s="15"/>
      <c r="PXW58" s="15"/>
      <c r="PXX58" s="15"/>
      <c r="PXY58" s="15"/>
      <c r="PXZ58" s="15"/>
      <c r="PYA58" s="15"/>
      <c r="PYB58" s="15"/>
      <c r="PYC58" s="15"/>
      <c r="PYD58" s="15"/>
      <c r="PYE58" s="15"/>
      <c r="PYF58" s="15"/>
      <c r="PYG58" s="15"/>
      <c r="PYH58" s="15"/>
      <c r="PYI58" s="15"/>
      <c r="PYJ58" s="15"/>
      <c r="PYK58" s="15"/>
      <c r="PYL58" s="15"/>
      <c r="PYM58" s="15"/>
      <c r="PYN58" s="15"/>
      <c r="PYO58" s="15"/>
      <c r="PYP58" s="15"/>
      <c r="PYQ58" s="15"/>
      <c r="PYR58" s="15"/>
      <c r="PYS58" s="15"/>
      <c r="PYT58" s="15"/>
      <c r="PYU58" s="15"/>
      <c r="PYV58" s="15"/>
      <c r="PYW58" s="15"/>
      <c r="PYX58" s="15"/>
      <c r="PYY58" s="15"/>
      <c r="PYZ58" s="15"/>
      <c r="PZA58" s="15"/>
      <c r="PZB58" s="15"/>
      <c r="PZC58" s="15"/>
      <c r="PZD58" s="15"/>
      <c r="PZE58" s="15"/>
      <c r="PZF58" s="15"/>
      <c r="PZG58" s="15"/>
      <c r="PZH58" s="15"/>
      <c r="PZI58" s="15"/>
      <c r="PZJ58" s="15"/>
      <c r="PZK58" s="15"/>
      <c r="PZL58" s="15"/>
      <c r="PZM58" s="15"/>
      <c r="PZN58" s="15"/>
      <c r="PZO58" s="15"/>
      <c r="PZP58" s="15"/>
      <c r="PZQ58" s="15"/>
      <c r="PZR58" s="15"/>
      <c r="PZS58" s="15"/>
      <c r="PZT58" s="15"/>
      <c r="PZU58" s="15"/>
      <c r="PZV58" s="15"/>
      <c r="PZW58" s="15"/>
      <c r="PZX58" s="15"/>
      <c r="PZY58" s="15"/>
      <c r="PZZ58" s="15"/>
      <c r="QAA58" s="15"/>
      <c r="QAB58" s="15"/>
      <c r="QAC58" s="15"/>
      <c r="QAD58" s="15"/>
      <c r="QAE58" s="15"/>
      <c r="QAF58" s="15"/>
      <c r="QAG58" s="15"/>
      <c r="QAH58" s="15"/>
      <c r="QAI58" s="15"/>
      <c r="QAJ58" s="15"/>
      <c r="QAK58" s="15"/>
      <c r="QAL58" s="15"/>
      <c r="QAM58" s="15"/>
      <c r="QAN58" s="15"/>
      <c r="QAO58" s="15"/>
      <c r="QAP58" s="15"/>
      <c r="QAQ58" s="15"/>
      <c r="QAR58" s="15"/>
      <c r="QAS58" s="15"/>
      <c r="QAT58" s="15"/>
      <c r="QAU58" s="15"/>
      <c r="QAV58" s="15"/>
      <c r="QAW58" s="15"/>
      <c r="QAX58" s="15"/>
      <c r="QAY58" s="15"/>
      <c r="QAZ58" s="15"/>
      <c r="QBA58" s="15"/>
      <c r="QBB58" s="15"/>
      <c r="QBC58" s="15"/>
      <c r="QBD58" s="15"/>
      <c r="QBE58" s="15"/>
      <c r="QBF58" s="15"/>
      <c r="QBG58" s="15"/>
      <c r="QBH58" s="15"/>
      <c r="QBI58" s="15"/>
      <c r="QBJ58" s="15"/>
      <c r="QBK58" s="15"/>
      <c r="QBL58" s="15"/>
      <c r="QBM58" s="15"/>
      <c r="QBN58" s="15"/>
      <c r="QBO58" s="15"/>
      <c r="QBP58" s="15"/>
      <c r="QBQ58" s="15"/>
      <c r="QBR58" s="15"/>
      <c r="QBS58" s="15"/>
      <c r="QBT58" s="15"/>
      <c r="QBU58" s="15"/>
      <c r="QBV58" s="15"/>
      <c r="QBW58" s="15"/>
      <c r="QBX58" s="15"/>
      <c r="QBY58" s="15"/>
      <c r="QBZ58" s="15"/>
      <c r="QCA58" s="15"/>
      <c r="QCB58" s="15"/>
      <c r="QCC58" s="15"/>
      <c r="QCD58" s="15"/>
      <c r="QCE58" s="15"/>
      <c r="QCF58" s="15"/>
      <c r="QCG58" s="15"/>
      <c r="QCH58" s="15"/>
      <c r="QCI58" s="15"/>
      <c r="QCJ58" s="15"/>
      <c r="QCK58" s="15"/>
      <c r="QCL58" s="15"/>
      <c r="QCM58" s="15"/>
      <c r="QCN58" s="15"/>
      <c r="QCO58" s="15"/>
      <c r="QCP58" s="15"/>
      <c r="QCQ58" s="15"/>
      <c r="QCR58" s="15"/>
      <c r="QCS58" s="15"/>
      <c r="QCT58" s="15"/>
      <c r="QCU58" s="15"/>
      <c r="QCV58" s="15"/>
      <c r="QCW58" s="15"/>
      <c r="QCX58" s="15"/>
      <c r="QCY58" s="15"/>
      <c r="QCZ58" s="15"/>
      <c r="QDA58" s="15"/>
      <c r="QDB58" s="15"/>
      <c r="QDC58" s="15"/>
      <c r="QDD58" s="15"/>
      <c r="QDE58" s="15"/>
      <c r="QDF58" s="15"/>
      <c r="QDG58" s="15"/>
      <c r="QDH58" s="15"/>
      <c r="QDI58" s="15"/>
      <c r="QDJ58" s="15"/>
      <c r="QDK58" s="15"/>
      <c r="QDL58" s="15"/>
      <c r="QDM58" s="15"/>
      <c r="QDN58" s="15"/>
      <c r="QDO58" s="15"/>
      <c r="QDP58" s="15"/>
      <c r="QDQ58" s="15"/>
      <c r="QDR58" s="15"/>
      <c r="QDS58" s="15"/>
      <c r="QDT58" s="15"/>
      <c r="QDU58" s="15"/>
      <c r="QDV58" s="15"/>
      <c r="QDW58" s="15"/>
      <c r="QDX58" s="15"/>
      <c r="QDY58" s="15"/>
      <c r="QDZ58" s="15"/>
      <c r="QEA58" s="15"/>
      <c r="QEB58" s="15"/>
      <c r="QEC58" s="15"/>
      <c r="QED58" s="15"/>
      <c r="QEE58" s="15"/>
      <c r="QEF58" s="15"/>
      <c r="QEG58" s="15"/>
      <c r="QEH58" s="15"/>
      <c r="QEI58" s="15"/>
      <c r="QEJ58" s="15"/>
      <c r="QEK58" s="15"/>
      <c r="QEL58" s="15"/>
      <c r="QEM58" s="15"/>
      <c r="QEN58" s="15"/>
      <c r="QEO58" s="15"/>
      <c r="QEP58" s="15"/>
      <c r="QEQ58" s="15"/>
      <c r="QER58" s="15"/>
      <c r="QES58" s="15"/>
      <c r="QET58" s="15"/>
      <c r="QEU58" s="15"/>
      <c r="QEV58" s="15"/>
      <c r="QEW58" s="15"/>
      <c r="QEX58" s="15"/>
      <c r="QEY58" s="15"/>
      <c r="QEZ58" s="15"/>
      <c r="QFA58" s="15"/>
      <c r="QFB58" s="15"/>
      <c r="QFC58" s="15"/>
      <c r="QFD58" s="15"/>
      <c r="QFE58" s="15"/>
      <c r="QFF58" s="15"/>
      <c r="QFG58" s="15"/>
      <c r="QFH58" s="15"/>
      <c r="QFI58" s="15"/>
      <c r="QFJ58" s="15"/>
      <c r="QFK58" s="15"/>
      <c r="QFL58" s="15"/>
      <c r="QFM58" s="15"/>
      <c r="QFN58" s="15"/>
      <c r="QFO58" s="15"/>
      <c r="QFP58" s="15"/>
      <c r="QFQ58" s="15"/>
      <c r="QFR58" s="15"/>
      <c r="QFS58" s="15"/>
      <c r="QFT58" s="15"/>
      <c r="QFU58" s="15"/>
      <c r="QFV58" s="15"/>
      <c r="QFW58" s="15"/>
      <c r="QFX58" s="15"/>
      <c r="QFY58" s="15"/>
      <c r="QFZ58" s="15"/>
      <c r="QGA58" s="15"/>
      <c r="QGB58" s="15"/>
      <c r="QGC58" s="15"/>
      <c r="QGD58" s="15"/>
      <c r="QGE58" s="15"/>
      <c r="QGF58" s="15"/>
      <c r="QGG58" s="15"/>
      <c r="QGH58" s="15"/>
      <c r="QGI58" s="15"/>
      <c r="QGJ58" s="15"/>
      <c r="QGK58" s="15"/>
      <c r="QGL58" s="15"/>
      <c r="QGM58" s="15"/>
      <c r="QGN58" s="15"/>
      <c r="QGO58" s="15"/>
      <c r="QGP58" s="15"/>
      <c r="QGQ58" s="15"/>
      <c r="QGR58" s="15"/>
      <c r="QGS58" s="15"/>
      <c r="QGT58" s="15"/>
      <c r="QGU58" s="15"/>
      <c r="QGV58" s="15"/>
      <c r="QGW58" s="15"/>
      <c r="QGX58" s="15"/>
      <c r="QGY58" s="15"/>
      <c r="QGZ58" s="15"/>
      <c r="QHA58" s="15"/>
      <c r="QHB58" s="15"/>
      <c r="QHC58" s="15"/>
      <c r="QHD58" s="15"/>
      <c r="QHE58" s="15"/>
      <c r="QHF58" s="15"/>
      <c r="QHG58" s="15"/>
      <c r="QHH58" s="15"/>
      <c r="QHI58" s="15"/>
      <c r="QHJ58" s="15"/>
      <c r="QHK58" s="15"/>
      <c r="QHL58" s="15"/>
      <c r="QHM58" s="15"/>
      <c r="QHN58" s="15"/>
      <c r="QHO58" s="15"/>
      <c r="QHP58" s="15"/>
      <c r="QHQ58" s="15"/>
      <c r="QHR58" s="15"/>
      <c r="QHS58" s="15"/>
      <c r="QHT58" s="15"/>
      <c r="QHU58" s="15"/>
      <c r="QHV58" s="15"/>
      <c r="QHW58" s="15"/>
      <c r="QHX58" s="15"/>
      <c r="QHY58" s="15"/>
      <c r="QHZ58" s="15"/>
      <c r="QIA58" s="15"/>
      <c r="QIB58" s="15"/>
      <c r="QIC58" s="15"/>
      <c r="QID58" s="15"/>
      <c r="QIE58" s="15"/>
      <c r="QIF58" s="15"/>
      <c r="QIG58" s="15"/>
      <c r="QIH58" s="15"/>
      <c r="QII58" s="15"/>
      <c r="QIJ58" s="15"/>
      <c r="QIK58" s="15"/>
      <c r="QIL58" s="15"/>
      <c r="QIM58" s="15"/>
      <c r="QIN58" s="15"/>
      <c r="QIO58" s="15"/>
      <c r="QIP58" s="15"/>
      <c r="QIQ58" s="15"/>
      <c r="QIR58" s="15"/>
      <c r="QIS58" s="15"/>
      <c r="QIT58" s="15"/>
      <c r="QIU58" s="15"/>
      <c r="QIV58" s="15"/>
      <c r="QIW58" s="15"/>
      <c r="QIX58" s="15"/>
      <c r="QIY58" s="15"/>
      <c r="QIZ58" s="15"/>
      <c r="QJA58" s="15"/>
      <c r="QJB58" s="15"/>
      <c r="QJC58" s="15"/>
      <c r="QJD58" s="15"/>
      <c r="QJE58" s="15"/>
      <c r="QJF58" s="15"/>
      <c r="QJG58" s="15"/>
      <c r="QJH58" s="15"/>
      <c r="QJI58" s="15"/>
      <c r="QJJ58" s="15"/>
      <c r="QJK58" s="15"/>
      <c r="QJL58" s="15"/>
      <c r="QJM58" s="15"/>
      <c r="QJN58" s="15"/>
      <c r="QJO58" s="15"/>
      <c r="QJP58" s="15"/>
      <c r="QJQ58" s="15"/>
      <c r="QJR58" s="15"/>
      <c r="QJS58" s="15"/>
      <c r="QJT58" s="15"/>
      <c r="QJU58" s="15"/>
      <c r="QJV58" s="15"/>
      <c r="QJW58" s="15"/>
      <c r="QJX58" s="15"/>
      <c r="QJY58" s="15"/>
      <c r="QJZ58" s="15"/>
      <c r="QKA58" s="15"/>
      <c r="QKB58" s="15"/>
      <c r="QKC58" s="15"/>
      <c r="QKD58" s="15"/>
      <c r="QKE58" s="15"/>
      <c r="QKF58" s="15"/>
      <c r="QKG58" s="15"/>
      <c r="QKH58" s="15"/>
      <c r="QKI58" s="15"/>
      <c r="QKJ58" s="15"/>
      <c r="QKK58" s="15"/>
      <c r="QKL58" s="15"/>
      <c r="QKM58" s="15"/>
      <c r="QKN58" s="15"/>
      <c r="QKO58" s="15"/>
      <c r="QKP58" s="15"/>
      <c r="QKQ58" s="15"/>
      <c r="QKR58" s="15"/>
      <c r="QKS58" s="15"/>
      <c r="QKT58" s="15"/>
      <c r="QKU58" s="15"/>
      <c r="QKV58" s="15"/>
      <c r="QKW58" s="15"/>
      <c r="QKX58" s="15"/>
      <c r="QKY58" s="15"/>
      <c r="QKZ58" s="15"/>
      <c r="QLA58" s="15"/>
      <c r="QLB58" s="15"/>
      <c r="QLC58" s="15"/>
      <c r="QLD58" s="15"/>
      <c r="QLE58" s="15"/>
      <c r="QLF58" s="15"/>
      <c r="QLG58" s="15"/>
      <c r="QLH58" s="15"/>
      <c r="QLI58" s="15"/>
      <c r="QLJ58" s="15"/>
      <c r="QLK58" s="15"/>
      <c r="QLL58" s="15"/>
      <c r="QLM58" s="15"/>
      <c r="QLN58" s="15"/>
      <c r="QLO58" s="15"/>
      <c r="QLP58" s="15"/>
      <c r="QLQ58" s="15"/>
      <c r="QLR58" s="15"/>
      <c r="QLS58" s="15"/>
      <c r="QLT58" s="15"/>
      <c r="QLU58" s="15"/>
      <c r="QLV58" s="15"/>
      <c r="QLW58" s="15"/>
      <c r="QLX58" s="15"/>
      <c r="QLY58" s="15"/>
      <c r="QLZ58" s="15"/>
      <c r="QMA58" s="15"/>
      <c r="QMB58" s="15"/>
      <c r="QMC58" s="15"/>
      <c r="QMD58" s="15"/>
      <c r="QME58" s="15"/>
      <c r="QMF58" s="15"/>
      <c r="QMG58" s="15"/>
      <c r="QMH58" s="15"/>
      <c r="QMI58" s="15"/>
      <c r="QMJ58" s="15"/>
      <c r="QMK58" s="15"/>
      <c r="QML58" s="15"/>
      <c r="QMM58" s="15"/>
      <c r="QMN58" s="15"/>
      <c r="QMO58" s="15"/>
      <c r="QMP58" s="15"/>
      <c r="QMQ58" s="15"/>
      <c r="QMR58" s="15"/>
      <c r="QMS58" s="15"/>
      <c r="QMT58" s="15"/>
      <c r="QMU58" s="15"/>
      <c r="QMV58" s="15"/>
      <c r="QMW58" s="15"/>
      <c r="QMX58" s="15"/>
      <c r="QMY58" s="15"/>
      <c r="QMZ58" s="15"/>
      <c r="QNA58" s="15"/>
      <c r="QNB58" s="15"/>
      <c r="QNC58" s="15"/>
      <c r="QND58" s="15"/>
      <c r="QNE58" s="15"/>
      <c r="QNF58" s="15"/>
      <c r="QNG58" s="15"/>
      <c r="QNH58" s="15"/>
      <c r="QNI58" s="15"/>
      <c r="QNJ58" s="15"/>
      <c r="QNK58" s="15"/>
      <c r="QNL58" s="15"/>
      <c r="QNM58" s="15"/>
      <c r="QNN58" s="15"/>
      <c r="QNO58" s="15"/>
      <c r="QNP58" s="15"/>
      <c r="QNQ58" s="15"/>
      <c r="QNR58" s="15"/>
      <c r="QNS58" s="15"/>
      <c r="QNT58" s="15"/>
      <c r="QNU58" s="15"/>
      <c r="QNV58" s="15"/>
      <c r="QNW58" s="15"/>
      <c r="QNX58" s="15"/>
      <c r="QNY58" s="15"/>
      <c r="QNZ58" s="15"/>
      <c r="QOA58" s="15"/>
      <c r="QOB58" s="15"/>
      <c r="QOC58" s="15"/>
      <c r="QOD58" s="15"/>
      <c r="QOE58" s="15"/>
      <c r="QOF58" s="15"/>
      <c r="QOG58" s="15"/>
      <c r="QOH58" s="15"/>
      <c r="QOI58" s="15"/>
      <c r="QOJ58" s="15"/>
      <c r="QOK58" s="15"/>
      <c r="QOL58" s="15"/>
      <c r="QOM58" s="15"/>
      <c r="QON58" s="15"/>
      <c r="QOO58" s="15"/>
      <c r="QOP58" s="15"/>
      <c r="QOQ58" s="15"/>
      <c r="QOR58" s="15"/>
      <c r="QOS58" s="15"/>
      <c r="QOT58" s="15"/>
      <c r="QOU58" s="15"/>
      <c r="QOV58" s="15"/>
      <c r="QOW58" s="15"/>
      <c r="QOX58" s="15"/>
      <c r="QOY58" s="15"/>
      <c r="QOZ58" s="15"/>
      <c r="QPA58" s="15"/>
      <c r="QPB58" s="15"/>
      <c r="QPC58" s="15"/>
      <c r="QPD58" s="15"/>
      <c r="QPE58" s="15"/>
      <c r="QPF58" s="15"/>
      <c r="QPG58" s="15"/>
      <c r="QPH58" s="15"/>
      <c r="QPI58" s="15"/>
      <c r="QPJ58" s="15"/>
      <c r="QPK58" s="15"/>
      <c r="QPL58" s="15"/>
      <c r="QPM58" s="15"/>
      <c r="QPN58" s="15"/>
      <c r="QPO58" s="15"/>
      <c r="QPP58" s="15"/>
      <c r="QPQ58" s="15"/>
      <c r="QPR58" s="15"/>
      <c r="QPS58" s="15"/>
      <c r="QPT58" s="15"/>
      <c r="QPU58" s="15"/>
      <c r="QPV58" s="15"/>
      <c r="QPW58" s="15"/>
      <c r="QPX58" s="15"/>
      <c r="QPY58" s="15"/>
      <c r="QPZ58" s="15"/>
      <c r="QQA58" s="15"/>
      <c r="QQB58" s="15"/>
      <c r="QQC58" s="15"/>
      <c r="QQD58" s="15"/>
      <c r="QQE58" s="15"/>
      <c r="QQF58" s="15"/>
      <c r="QQG58" s="15"/>
      <c r="QQH58" s="15"/>
      <c r="QQI58" s="15"/>
      <c r="QQJ58" s="15"/>
      <c r="QQK58" s="15"/>
      <c r="QQL58" s="15"/>
      <c r="QQM58" s="15"/>
      <c r="QQN58" s="15"/>
      <c r="QQO58" s="15"/>
      <c r="QQP58" s="15"/>
      <c r="QQQ58" s="15"/>
      <c r="QQR58" s="15"/>
      <c r="QQS58" s="15"/>
      <c r="QQT58" s="15"/>
      <c r="QQU58" s="15"/>
      <c r="QQV58" s="15"/>
      <c r="QQW58" s="15"/>
      <c r="QQX58" s="15"/>
      <c r="QQY58" s="15"/>
      <c r="QQZ58" s="15"/>
      <c r="QRA58" s="15"/>
      <c r="QRB58" s="15"/>
      <c r="QRC58" s="15"/>
      <c r="QRD58" s="15"/>
      <c r="QRE58" s="15"/>
      <c r="QRF58" s="15"/>
      <c r="QRG58" s="15"/>
      <c r="QRH58" s="15"/>
      <c r="QRI58" s="15"/>
      <c r="QRJ58" s="15"/>
      <c r="QRK58" s="15"/>
      <c r="QRL58" s="15"/>
      <c r="QRM58" s="15"/>
      <c r="QRN58" s="15"/>
      <c r="QRO58" s="15"/>
      <c r="QRP58" s="15"/>
      <c r="QRQ58" s="15"/>
      <c r="QRR58" s="15"/>
      <c r="QRS58" s="15"/>
      <c r="QRT58" s="15"/>
      <c r="QRU58" s="15"/>
      <c r="QRV58" s="15"/>
      <c r="QRW58" s="15"/>
      <c r="QRX58" s="15"/>
      <c r="QRY58" s="15"/>
      <c r="QRZ58" s="15"/>
      <c r="QSA58" s="15"/>
      <c r="QSB58" s="15"/>
      <c r="QSC58" s="15"/>
      <c r="QSD58" s="15"/>
      <c r="QSE58" s="15"/>
      <c r="QSF58" s="15"/>
      <c r="QSG58" s="15"/>
      <c r="QSH58" s="15"/>
      <c r="QSI58" s="15"/>
      <c r="QSJ58" s="15"/>
      <c r="QSK58" s="15"/>
      <c r="QSL58" s="15"/>
      <c r="QSM58" s="15"/>
      <c r="QSN58" s="15"/>
      <c r="QSO58" s="15"/>
      <c r="QSP58" s="15"/>
      <c r="QSQ58" s="15"/>
      <c r="QSR58" s="15"/>
      <c r="QSS58" s="15"/>
      <c r="QST58" s="15"/>
      <c r="QSU58" s="15"/>
      <c r="QSV58" s="15"/>
      <c r="QSW58" s="15"/>
      <c r="QSX58" s="15"/>
      <c r="QSY58" s="15"/>
      <c r="QSZ58" s="15"/>
      <c r="QTA58" s="15"/>
      <c r="QTB58" s="15"/>
      <c r="QTC58" s="15"/>
      <c r="QTD58" s="15"/>
      <c r="QTE58" s="15"/>
      <c r="QTF58" s="15"/>
      <c r="QTG58" s="15"/>
      <c r="QTH58" s="15"/>
      <c r="QTI58" s="15"/>
      <c r="QTJ58" s="15"/>
      <c r="QTK58" s="15"/>
      <c r="QTL58" s="15"/>
      <c r="QTM58" s="15"/>
      <c r="QTN58" s="15"/>
      <c r="QTO58" s="15"/>
      <c r="QTP58" s="15"/>
      <c r="QTQ58" s="15"/>
      <c r="QTR58" s="15"/>
      <c r="QTS58" s="15"/>
      <c r="QTT58" s="15"/>
      <c r="QTU58" s="15"/>
      <c r="QTV58" s="15"/>
      <c r="QTW58" s="15"/>
      <c r="QTX58" s="15"/>
      <c r="QTY58" s="15"/>
      <c r="QTZ58" s="15"/>
      <c r="QUA58" s="15"/>
      <c r="QUB58" s="15"/>
      <c r="QUC58" s="15"/>
      <c r="QUD58" s="15"/>
      <c r="QUE58" s="15"/>
      <c r="QUF58" s="15"/>
      <c r="QUG58" s="15"/>
      <c r="QUH58" s="15"/>
      <c r="QUI58" s="15"/>
      <c r="QUJ58" s="15"/>
      <c r="QUK58" s="15"/>
      <c r="QUL58" s="15"/>
      <c r="QUM58" s="15"/>
      <c r="QUN58" s="15"/>
      <c r="QUO58" s="15"/>
      <c r="QUP58" s="15"/>
      <c r="QUQ58" s="15"/>
      <c r="QUR58" s="15"/>
      <c r="QUS58" s="15"/>
      <c r="QUT58" s="15"/>
      <c r="QUU58" s="15"/>
      <c r="QUV58" s="15"/>
      <c r="QUW58" s="15"/>
      <c r="QUX58" s="15"/>
      <c r="QUY58" s="15"/>
      <c r="QUZ58" s="15"/>
      <c r="QVA58" s="15"/>
      <c r="QVB58" s="15"/>
      <c r="QVC58" s="15"/>
      <c r="QVD58" s="15"/>
      <c r="QVE58" s="15"/>
      <c r="QVF58" s="15"/>
      <c r="QVG58" s="15"/>
      <c r="QVH58" s="15"/>
      <c r="QVI58" s="15"/>
      <c r="QVJ58" s="15"/>
      <c r="QVK58" s="15"/>
      <c r="QVL58" s="15"/>
      <c r="QVM58" s="15"/>
      <c r="QVN58" s="15"/>
      <c r="QVO58" s="15"/>
      <c r="QVP58" s="15"/>
      <c r="QVQ58" s="15"/>
      <c r="QVR58" s="15"/>
      <c r="QVS58" s="15"/>
      <c r="QVT58" s="15"/>
      <c r="QVU58" s="15"/>
      <c r="QVV58" s="15"/>
      <c r="QVW58" s="15"/>
      <c r="QVX58" s="15"/>
      <c r="QVY58" s="15"/>
      <c r="QVZ58" s="15"/>
      <c r="QWA58" s="15"/>
      <c r="QWB58" s="15"/>
      <c r="QWC58" s="15"/>
      <c r="QWD58" s="15"/>
      <c r="QWE58" s="15"/>
      <c r="QWF58" s="15"/>
      <c r="QWG58" s="15"/>
      <c r="QWH58" s="15"/>
      <c r="QWI58" s="15"/>
      <c r="QWJ58" s="15"/>
      <c r="QWK58" s="15"/>
      <c r="QWL58" s="15"/>
      <c r="QWM58" s="15"/>
      <c r="QWN58" s="15"/>
      <c r="QWO58" s="15"/>
      <c r="QWP58" s="15"/>
      <c r="QWQ58" s="15"/>
      <c r="QWR58" s="15"/>
      <c r="QWS58" s="15"/>
      <c r="QWT58" s="15"/>
      <c r="QWU58" s="15"/>
      <c r="QWV58" s="15"/>
      <c r="QWW58" s="15"/>
      <c r="QWX58" s="15"/>
      <c r="QWY58" s="15"/>
      <c r="QWZ58" s="15"/>
      <c r="QXA58" s="15"/>
      <c r="QXB58" s="15"/>
      <c r="QXC58" s="15"/>
      <c r="QXD58" s="15"/>
      <c r="QXE58" s="15"/>
      <c r="QXF58" s="15"/>
      <c r="QXG58" s="15"/>
      <c r="QXH58" s="15"/>
      <c r="QXI58" s="15"/>
      <c r="QXJ58" s="15"/>
      <c r="QXK58" s="15"/>
      <c r="QXL58" s="15"/>
      <c r="QXM58" s="15"/>
      <c r="QXN58" s="15"/>
      <c r="QXO58" s="15"/>
      <c r="QXP58" s="15"/>
      <c r="QXQ58" s="15"/>
      <c r="QXR58" s="15"/>
      <c r="QXS58" s="15"/>
      <c r="QXT58" s="15"/>
      <c r="QXU58" s="15"/>
      <c r="QXV58" s="15"/>
      <c r="QXW58" s="15"/>
      <c r="QXX58" s="15"/>
      <c r="QXY58" s="15"/>
      <c r="QXZ58" s="15"/>
      <c r="QYA58" s="15"/>
      <c r="QYB58" s="15"/>
      <c r="QYC58" s="15"/>
      <c r="QYD58" s="15"/>
      <c r="QYE58" s="15"/>
      <c r="QYF58" s="15"/>
      <c r="QYG58" s="15"/>
      <c r="QYH58" s="15"/>
      <c r="QYI58" s="15"/>
      <c r="QYJ58" s="15"/>
      <c r="QYK58" s="15"/>
      <c r="QYL58" s="15"/>
      <c r="QYM58" s="15"/>
      <c r="QYN58" s="15"/>
      <c r="QYO58" s="15"/>
      <c r="QYP58" s="15"/>
      <c r="QYQ58" s="15"/>
      <c r="QYR58" s="15"/>
      <c r="QYS58" s="15"/>
      <c r="QYT58" s="15"/>
      <c r="QYU58" s="15"/>
      <c r="QYV58" s="15"/>
      <c r="QYW58" s="15"/>
      <c r="QYX58" s="15"/>
      <c r="QYY58" s="15"/>
      <c r="QYZ58" s="15"/>
      <c r="QZA58" s="15"/>
      <c r="QZB58" s="15"/>
      <c r="QZC58" s="15"/>
      <c r="QZD58" s="15"/>
      <c r="QZE58" s="15"/>
      <c r="QZF58" s="15"/>
      <c r="QZG58" s="15"/>
      <c r="QZH58" s="15"/>
      <c r="QZI58" s="15"/>
      <c r="QZJ58" s="15"/>
      <c r="QZK58" s="15"/>
      <c r="QZL58" s="15"/>
      <c r="QZM58" s="15"/>
      <c r="QZN58" s="15"/>
      <c r="QZO58" s="15"/>
      <c r="QZP58" s="15"/>
      <c r="QZQ58" s="15"/>
      <c r="QZR58" s="15"/>
      <c r="QZS58" s="15"/>
      <c r="QZT58" s="15"/>
      <c r="QZU58" s="15"/>
      <c r="QZV58" s="15"/>
      <c r="QZW58" s="15"/>
      <c r="QZX58" s="15"/>
      <c r="QZY58" s="15"/>
      <c r="QZZ58" s="15"/>
      <c r="RAA58" s="15"/>
      <c r="RAB58" s="15"/>
      <c r="RAC58" s="15"/>
      <c r="RAD58" s="15"/>
      <c r="RAE58" s="15"/>
      <c r="RAF58" s="15"/>
      <c r="RAG58" s="15"/>
      <c r="RAH58" s="15"/>
      <c r="RAI58" s="15"/>
      <c r="RAJ58" s="15"/>
      <c r="RAK58" s="15"/>
      <c r="RAL58" s="15"/>
      <c r="RAM58" s="15"/>
      <c r="RAN58" s="15"/>
      <c r="RAO58" s="15"/>
      <c r="RAP58" s="15"/>
      <c r="RAQ58" s="15"/>
      <c r="RAR58" s="15"/>
      <c r="RAS58" s="15"/>
      <c r="RAT58" s="15"/>
      <c r="RAU58" s="15"/>
      <c r="RAV58" s="15"/>
      <c r="RAW58" s="15"/>
      <c r="RAX58" s="15"/>
      <c r="RAY58" s="15"/>
      <c r="RAZ58" s="15"/>
      <c r="RBA58" s="15"/>
      <c r="RBB58" s="15"/>
      <c r="RBC58" s="15"/>
      <c r="RBD58" s="15"/>
      <c r="RBE58" s="15"/>
      <c r="RBF58" s="15"/>
      <c r="RBG58" s="15"/>
      <c r="RBH58" s="15"/>
      <c r="RBI58" s="15"/>
      <c r="RBJ58" s="15"/>
      <c r="RBK58" s="15"/>
      <c r="RBL58" s="15"/>
      <c r="RBM58" s="15"/>
      <c r="RBN58" s="15"/>
      <c r="RBO58" s="15"/>
      <c r="RBP58" s="15"/>
      <c r="RBQ58" s="15"/>
      <c r="RBR58" s="15"/>
      <c r="RBS58" s="15"/>
      <c r="RBT58" s="15"/>
      <c r="RBU58" s="15"/>
      <c r="RBV58" s="15"/>
      <c r="RBW58" s="15"/>
      <c r="RBX58" s="15"/>
      <c r="RBY58" s="15"/>
      <c r="RBZ58" s="15"/>
      <c r="RCA58" s="15"/>
      <c r="RCB58" s="15"/>
      <c r="RCC58" s="15"/>
      <c r="RCD58" s="15"/>
      <c r="RCE58" s="15"/>
      <c r="RCF58" s="15"/>
      <c r="RCG58" s="15"/>
      <c r="RCH58" s="15"/>
      <c r="RCI58" s="15"/>
      <c r="RCJ58" s="15"/>
      <c r="RCK58" s="15"/>
      <c r="RCL58" s="15"/>
      <c r="RCM58" s="15"/>
      <c r="RCN58" s="15"/>
      <c r="RCO58" s="15"/>
      <c r="RCP58" s="15"/>
      <c r="RCQ58" s="15"/>
      <c r="RCR58" s="15"/>
      <c r="RCS58" s="15"/>
      <c r="RCT58" s="15"/>
      <c r="RCU58" s="15"/>
      <c r="RCV58" s="15"/>
      <c r="RCW58" s="15"/>
      <c r="RCX58" s="15"/>
      <c r="RCY58" s="15"/>
      <c r="RCZ58" s="15"/>
      <c r="RDA58" s="15"/>
      <c r="RDB58" s="15"/>
      <c r="RDC58" s="15"/>
      <c r="RDD58" s="15"/>
      <c r="RDE58" s="15"/>
      <c r="RDF58" s="15"/>
      <c r="RDG58" s="15"/>
      <c r="RDH58" s="15"/>
      <c r="RDI58" s="15"/>
      <c r="RDJ58" s="15"/>
      <c r="RDK58" s="15"/>
      <c r="RDL58" s="15"/>
      <c r="RDM58" s="15"/>
      <c r="RDN58" s="15"/>
      <c r="RDO58" s="15"/>
      <c r="RDP58" s="15"/>
      <c r="RDQ58" s="15"/>
      <c r="RDR58" s="15"/>
      <c r="RDS58" s="15"/>
      <c r="RDT58" s="15"/>
      <c r="RDU58" s="15"/>
      <c r="RDV58" s="15"/>
      <c r="RDW58" s="15"/>
      <c r="RDX58" s="15"/>
      <c r="RDY58" s="15"/>
      <c r="RDZ58" s="15"/>
      <c r="REA58" s="15"/>
      <c r="REB58" s="15"/>
      <c r="REC58" s="15"/>
      <c r="RED58" s="15"/>
      <c r="REE58" s="15"/>
      <c r="REF58" s="15"/>
      <c r="REG58" s="15"/>
      <c r="REH58" s="15"/>
      <c r="REI58" s="15"/>
      <c r="REJ58" s="15"/>
      <c r="REK58" s="15"/>
      <c r="REL58" s="15"/>
      <c r="REM58" s="15"/>
      <c r="REN58" s="15"/>
      <c r="REO58" s="15"/>
      <c r="REP58" s="15"/>
      <c r="REQ58" s="15"/>
      <c r="RER58" s="15"/>
      <c r="RES58" s="15"/>
      <c r="RET58" s="15"/>
      <c r="REU58" s="15"/>
      <c r="REV58" s="15"/>
      <c r="REW58" s="15"/>
      <c r="REX58" s="15"/>
      <c r="REY58" s="15"/>
      <c r="REZ58" s="15"/>
      <c r="RFA58" s="15"/>
      <c r="RFB58" s="15"/>
      <c r="RFC58" s="15"/>
      <c r="RFD58" s="15"/>
      <c r="RFE58" s="15"/>
      <c r="RFF58" s="15"/>
      <c r="RFG58" s="15"/>
      <c r="RFH58" s="15"/>
      <c r="RFI58" s="15"/>
      <c r="RFJ58" s="15"/>
      <c r="RFK58" s="15"/>
      <c r="RFL58" s="15"/>
      <c r="RFM58" s="15"/>
      <c r="RFN58" s="15"/>
      <c r="RFO58" s="15"/>
      <c r="RFP58" s="15"/>
      <c r="RFQ58" s="15"/>
      <c r="RFR58" s="15"/>
      <c r="RFS58" s="15"/>
      <c r="RFT58" s="15"/>
      <c r="RFU58" s="15"/>
      <c r="RFV58" s="15"/>
      <c r="RFW58" s="15"/>
      <c r="RFX58" s="15"/>
      <c r="RFY58" s="15"/>
      <c r="RFZ58" s="15"/>
      <c r="RGA58" s="15"/>
      <c r="RGB58" s="15"/>
      <c r="RGC58" s="15"/>
      <c r="RGD58" s="15"/>
      <c r="RGE58" s="15"/>
      <c r="RGF58" s="15"/>
      <c r="RGG58" s="15"/>
      <c r="RGH58" s="15"/>
      <c r="RGI58" s="15"/>
      <c r="RGJ58" s="15"/>
      <c r="RGK58" s="15"/>
      <c r="RGL58" s="15"/>
      <c r="RGM58" s="15"/>
      <c r="RGN58" s="15"/>
      <c r="RGO58" s="15"/>
      <c r="RGP58" s="15"/>
      <c r="RGQ58" s="15"/>
      <c r="RGR58" s="15"/>
      <c r="RGS58" s="15"/>
      <c r="RGT58" s="15"/>
      <c r="RGU58" s="15"/>
      <c r="RGV58" s="15"/>
      <c r="RGW58" s="15"/>
      <c r="RGX58" s="15"/>
      <c r="RGY58" s="15"/>
      <c r="RGZ58" s="15"/>
      <c r="RHA58" s="15"/>
      <c r="RHB58" s="15"/>
      <c r="RHC58" s="15"/>
      <c r="RHD58" s="15"/>
      <c r="RHE58" s="15"/>
      <c r="RHF58" s="15"/>
      <c r="RHG58" s="15"/>
      <c r="RHH58" s="15"/>
      <c r="RHI58" s="15"/>
      <c r="RHJ58" s="15"/>
      <c r="RHK58" s="15"/>
      <c r="RHL58" s="15"/>
      <c r="RHM58" s="15"/>
      <c r="RHN58" s="15"/>
      <c r="RHO58" s="15"/>
      <c r="RHP58" s="15"/>
      <c r="RHQ58" s="15"/>
      <c r="RHR58" s="15"/>
      <c r="RHS58" s="15"/>
      <c r="RHT58" s="15"/>
      <c r="RHU58" s="15"/>
      <c r="RHV58" s="15"/>
      <c r="RHW58" s="15"/>
      <c r="RHX58" s="15"/>
      <c r="RHY58" s="15"/>
      <c r="RHZ58" s="15"/>
      <c r="RIA58" s="15"/>
      <c r="RIB58" s="15"/>
      <c r="RIC58" s="15"/>
      <c r="RID58" s="15"/>
      <c r="RIE58" s="15"/>
      <c r="RIF58" s="15"/>
      <c r="RIG58" s="15"/>
      <c r="RIH58" s="15"/>
      <c r="RII58" s="15"/>
      <c r="RIJ58" s="15"/>
      <c r="RIK58" s="15"/>
      <c r="RIL58" s="15"/>
      <c r="RIM58" s="15"/>
      <c r="RIN58" s="15"/>
      <c r="RIO58" s="15"/>
      <c r="RIP58" s="15"/>
      <c r="RIQ58" s="15"/>
      <c r="RIR58" s="15"/>
      <c r="RIS58" s="15"/>
      <c r="RIT58" s="15"/>
      <c r="RIU58" s="15"/>
      <c r="RIV58" s="15"/>
      <c r="RIW58" s="15"/>
      <c r="RIX58" s="15"/>
      <c r="RIY58" s="15"/>
      <c r="RIZ58" s="15"/>
      <c r="RJA58" s="15"/>
      <c r="RJB58" s="15"/>
      <c r="RJC58" s="15"/>
      <c r="RJD58" s="15"/>
      <c r="RJE58" s="15"/>
      <c r="RJF58" s="15"/>
      <c r="RJG58" s="15"/>
      <c r="RJH58" s="15"/>
      <c r="RJI58" s="15"/>
      <c r="RJJ58" s="15"/>
      <c r="RJK58" s="15"/>
      <c r="RJL58" s="15"/>
      <c r="RJM58" s="15"/>
      <c r="RJN58" s="15"/>
      <c r="RJO58" s="15"/>
      <c r="RJP58" s="15"/>
      <c r="RJQ58" s="15"/>
      <c r="RJR58" s="15"/>
      <c r="RJS58" s="15"/>
      <c r="RJT58" s="15"/>
      <c r="RJU58" s="15"/>
      <c r="RJV58" s="15"/>
      <c r="RJW58" s="15"/>
      <c r="RJX58" s="15"/>
      <c r="RJY58" s="15"/>
      <c r="RJZ58" s="15"/>
      <c r="RKA58" s="15"/>
      <c r="RKB58" s="15"/>
      <c r="RKC58" s="15"/>
      <c r="RKD58" s="15"/>
      <c r="RKE58" s="15"/>
      <c r="RKF58" s="15"/>
      <c r="RKG58" s="15"/>
      <c r="RKH58" s="15"/>
      <c r="RKI58" s="15"/>
      <c r="RKJ58" s="15"/>
      <c r="RKK58" s="15"/>
      <c r="RKL58" s="15"/>
      <c r="RKM58" s="15"/>
      <c r="RKN58" s="15"/>
      <c r="RKO58" s="15"/>
      <c r="RKP58" s="15"/>
      <c r="RKQ58" s="15"/>
      <c r="RKR58" s="15"/>
      <c r="RKS58" s="15"/>
      <c r="RKT58" s="15"/>
      <c r="RKU58" s="15"/>
      <c r="RKV58" s="15"/>
      <c r="RKW58" s="15"/>
      <c r="RKX58" s="15"/>
      <c r="RKY58" s="15"/>
      <c r="RKZ58" s="15"/>
      <c r="RLA58" s="15"/>
      <c r="RLB58" s="15"/>
      <c r="RLC58" s="15"/>
      <c r="RLD58" s="15"/>
      <c r="RLE58" s="15"/>
      <c r="RLF58" s="15"/>
      <c r="RLG58" s="15"/>
      <c r="RLH58" s="15"/>
      <c r="RLI58" s="15"/>
      <c r="RLJ58" s="15"/>
      <c r="RLK58" s="15"/>
      <c r="RLL58" s="15"/>
      <c r="RLM58" s="15"/>
      <c r="RLN58" s="15"/>
      <c r="RLO58" s="15"/>
      <c r="RLP58" s="15"/>
      <c r="RLQ58" s="15"/>
      <c r="RLR58" s="15"/>
      <c r="RLS58" s="15"/>
      <c r="RLT58" s="15"/>
      <c r="RLU58" s="15"/>
      <c r="RLV58" s="15"/>
      <c r="RLW58" s="15"/>
      <c r="RLX58" s="15"/>
      <c r="RLY58" s="15"/>
      <c r="RLZ58" s="15"/>
      <c r="RMA58" s="15"/>
      <c r="RMB58" s="15"/>
      <c r="RMC58" s="15"/>
      <c r="RMD58" s="15"/>
      <c r="RME58" s="15"/>
      <c r="RMF58" s="15"/>
      <c r="RMG58" s="15"/>
      <c r="RMH58" s="15"/>
      <c r="RMI58" s="15"/>
      <c r="RMJ58" s="15"/>
      <c r="RMK58" s="15"/>
      <c r="RML58" s="15"/>
      <c r="RMM58" s="15"/>
      <c r="RMN58" s="15"/>
      <c r="RMO58" s="15"/>
      <c r="RMP58" s="15"/>
      <c r="RMQ58" s="15"/>
      <c r="RMR58" s="15"/>
      <c r="RMS58" s="15"/>
      <c r="RMT58" s="15"/>
      <c r="RMU58" s="15"/>
      <c r="RMV58" s="15"/>
      <c r="RMW58" s="15"/>
      <c r="RMX58" s="15"/>
      <c r="RMY58" s="15"/>
      <c r="RMZ58" s="15"/>
      <c r="RNA58" s="15"/>
      <c r="RNB58" s="15"/>
      <c r="RNC58" s="15"/>
      <c r="RND58" s="15"/>
      <c r="RNE58" s="15"/>
      <c r="RNF58" s="15"/>
      <c r="RNG58" s="15"/>
      <c r="RNH58" s="15"/>
      <c r="RNI58" s="15"/>
      <c r="RNJ58" s="15"/>
      <c r="RNK58" s="15"/>
      <c r="RNL58" s="15"/>
      <c r="RNM58" s="15"/>
      <c r="RNN58" s="15"/>
      <c r="RNO58" s="15"/>
      <c r="RNP58" s="15"/>
      <c r="RNQ58" s="15"/>
      <c r="RNR58" s="15"/>
      <c r="RNS58" s="15"/>
      <c r="RNT58" s="15"/>
      <c r="RNU58" s="15"/>
      <c r="RNV58" s="15"/>
      <c r="RNW58" s="15"/>
      <c r="RNX58" s="15"/>
      <c r="RNY58" s="15"/>
      <c r="RNZ58" s="15"/>
      <c r="ROA58" s="15"/>
      <c r="ROB58" s="15"/>
      <c r="ROC58" s="15"/>
      <c r="ROD58" s="15"/>
      <c r="ROE58" s="15"/>
      <c r="ROF58" s="15"/>
      <c r="ROG58" s="15"/>
      <c r="ROH58" s="15"/>
      <c r="ROI58" s="15"/>
      <c r="ROJ58" s="15"/>
      <c r="ROK58" s="15"/>
      <c r="ROL58" s="15"/>
      <c r="ROM58" s="15"/>
      <c r="RON58" s="15"/>
      <c r="ROO58" s="15"/>
      <c r="ROP58" s="15"/>
      <c r="ROQ58" s="15"/>
      <c r="ROR58" s="15"/>
      <c r="ROS58" s="15"/>
      <c r="ROT58" s="15"/>
      <c r="ROU58" s="15"/>
      <c r="ROV58" s="15"/>
      <c r="ROW58" s="15"/>
      <c r="ROX58" s="15"/>
      <c r="ROY58" s="15"/>
      <c r="ROZ58" s="15"/>
      <c r="RPA58" s="15"/>
      <c r="RPB58" s="15"/>
      <c r="RPC58" s="15"/>
      <c r="RPD58" s="15"/>
      <c r="RPE58" s="15"/>
      <c r="RPF58" s="15"/>
      <c r="RPG58" s="15"/>
      <c r="RPH58" s="15"/>
      <c r="RPI58" s="15"/>
      <c r="RPJ58" s="15"/>
      <c r="RPK58" s="15"/>
      <c r="RPL58" s="15"/>
      <c r="RPM58" s="15"/>
      <c r="RPN58" s="15"/>
      <c r="RPO58" s="15"/>
      <c r="RPP58" s="15"/>
      <c r="RPQ58" s="15"/>
      <c r="RPR58" s="15"/>
      <c r="RPS58" s="15"/>
      <c r="RPT58" s="15"/>
      <c r="RPU58" s="15"/>
      <c r="RPV58" s="15"/>
      <c r="RPW58" s="15"/>
      <c r="RPX58" s="15"/>
      <c r="RPY58" s="15"/>
      <c r="RPZ58" s="15"/>
      <c r="RQA58" s="15"/>
      <c r="RQB58" s="15"/>
      <c r="RQC58" s="15"/>
      <c r="RQD58" s="15"/>
      <c r="RQE58" s="15"/>
      <c r="RQF58" s="15"/>
      <c r="RQG58" s="15"/>
      <c r="RQH58" s="15"/>
      <c r="RQI58" s="15"/>
      <c r="RQJ58" s="15"/>
      <c r="RQK58" s="15"/>
      <c r="RQL58" s="15"/>
      <c r="RQM58" s="15"/>
      <c r="RQN58" s="15"/>
      <c r="RQO58" s="15"/>
      <c r="RQP58" s="15"/>
      <c r="RQQ58" s="15"/>
      <c r="RQR58" s="15"/>
      <c r="RQS58" s="15"/>
      <c r="RQT58" s="15"/>
      <c r="RQU58" s="15"/>
      <c r="RQV58" s="15"/>
      <c r="RQW58" s="15"/>
      <c r="RQX58" s="15"/>
      <c r="RQY58" s="15"/>
      <c r="RQZ58" s="15"/>
      <c r="RRA58" s="15"/>
      <c r="RRB58" s="15"/>
      <c r="RRC58" s="15"/>
      <c r="RRD58" s="15"/>
      <c r="RRE58" s="15"/>
      <c r="RRF58" s="15"/>
      <c r="RRG58" s="15"/>
      <c r="RRH58" s="15"/>
      <c r="RRI58" s="15"/>
      <c r="RRJ58" s="15"/>
      <c r="RRK58" s="15"/>
      <c r="RRL58" s="15"/>
      <c r="RRM58" s="15"/>
      <c r="RRN58" s="15"/>
      <c r="RRO58" s="15"/>
      <c r="RRP58" s="15"/>
      <c r="RRQ58" s="15"/>
      <c r="RRR58" s="15"/>
      <c r="RRS58" s="15"/>
      <c r="RRT58" s="15"/>
      <c r="RRU58" s="15"/>
      <c r="RRV58" s="15"/>
      <c r="RRW58" s="15"/>
      <c r="RRX58" s="15"/>
      <c r="RRY58" s="15"/>
      <c r="RRZ58" s="15"/>
      <c r="RSA58" s="15"/>
      <c r="RSB58" s="15"/>
      <c r="RSC58" s="15"/>
      <c r="RSD58" s="15"/>
      <c r="RSE58" s="15"/>
      <c r="RSF58" s="15"/>
      <c r="RSG58" s="15"/>
      <c r="RSH58" s="15"/>
      <c r="RSI58" s="15"/>
      <c r="RSJ58" s="15"/>
      <c r="RSK58" s="15"/>
      <c r="RSL58" s="15"/>
      <c r="RSM58" s="15"/>
      <c r="RSN58" s="15"/>
      <c r="RSO58" s="15"/>
      <c r="RSP58" s="15"/>
      <c r="RSQ58" s="15"/>
      <c r="RSR58" s="15"/>
      <c r="RSS58" s="15"/>
      <c r="RST58" s="15"/>
      <c r="RSU58" s="15"/>
      <c r="RSV58" s="15"/>
      <c r="RSW58" s="15"/>
      <c r="RSX58" s="15"/>
      <c r="RSY58" s="15"/>
      <c r="RSZ58" s="15"/>
      <c r="RTA58" s="15"/>
      <c r="RTB58" s="15"/>
      <c r="RTC58" s="15"/>
      <c r="RTD58" s="15"/>
      <c r="RTE58" s="15"/>
      <c r="RTF58" s="15"/>
      <c r="RTG58" s="15"/>
      <c r="RTH58" s="15"/>
      <c r="RTI58" s="15"/>
      <c r="RTJ58" s="15"/>
      <c r="RTK58" s="15"/>
      <c r="RTL58" s="15"/>
      <c r="RTM58" s="15"/>
      <c r="RTN58" s="15"/>
      <c r="RTO58" s="15"/>
      <c r="RTP58" s="15"/>
      <c r="RTQ58" s="15"/>
      <c r="RTR58" s="15"/>
      <c r="RTS58" s="15"/>
      <c r="RTT58" s="15"/>
      <c r="RTU58" s="15"/>
      <c r="RTV58" s="15"/>
      <c r="RTW58" s="15"/>
      <c r="RTX58" s="15"/>
      <c r="RTY58" s="15"/>
      <c r="RTZ58" s="15"/>
      <c r="RUA58" s="15"/>
      <c r="RUB58" s="15"/>
      <c r="RUC58" s="15"/>
      <c r="RUD58" s="15"/>
      <c r="RUE58" s="15"/>
      <c r="RUF58" s="15"/>
      <c r="RUG58" s="15"/>
      <c r="RUH58" s="15"/>
      <c r="RUI58" s="15"/>
      <c r="RUJ58" s="15"/>
      <c r="RUK58" s="15"/>
      <c r="RUL58" s="15"/>
      <c r="RUM58" s="15"/>
      <c r="RUN58" s="15"/>
      <c r="RUO58" s="15"/>
      <c r="RUP58" s="15"/>
      <c r="RUQ58" s="15"/>
      <c r="RUR58" s="15"/>
      <c r="RUS58" s="15"/>
      <c r="RUT58" s="15"/>
      <c r="RUU58" s="15"/>
      <c r="RUV58" s="15"/>
      <c r="RUW58" s="15"/>
      <c r="RUX58" s="15"/>
      <c r="RUY58" s="15"/>
      <c r="RUZ58" s="15"/>
      <c r="RVA58" s="15"/>
      <c r="RVB58" s="15"/>
      <c r="RVC58" s="15"/>
      <c r="RVD58" s="15"/>
      <c r="RVE58" s="15"/>
      <c r="RVF58" s="15"/>
      <c r="RVG58" s="15"/>
      <c r="RVH58" s="15"/>
      <c r="RVI58" s="15"/>
      <c r="RVJ58" s="15"/>
      <c r="RVK58" s="15"/>
      <c r="RVL58" s="15"/>
      <c r="RVM58" s="15"/>
      <c r="RVN58" s="15"/>
      <c r="RVO58" s="15"/>
      <c r="RVP58" s="15"/>
      <c r="RVQ58" s="15"/>
      <c r="RVR58" s="15"/>
      <c r="RVS58" s="15"/>
      <c r="RVT58" s="15"/>
      <c r="RVU58" s="15"/>
      <c r="RVV58" s="15"/>
      <c r="RVW58" s="15"/>
      <c r="RVX58" s="15"/>
      <c r="RVY58" s="15"/>
      <c r="RVZ58" s="15"/>
      <c r="RWA58" s="15"/>
      <c r="RWB58" s="15"/>
      <c r="RWC58" s="15"/>
      <c r="RWD58" s="15"/>
      <c r="RWE58" s="15"/>
      <c r="RWF58" s="15"/>
      <c r="RWG58" s="15"/>
      <c r="RWH58" s="15"/>
      <c r="RWI58" s="15"/>
      <c r="RWJ58" s="15"/>
      <c r="RWK58" s="15"/>
      <c r="RWL58" s="15"/>
      <c r="RWM58" s="15"/>
      <c r="RWN58" s="15"/>
      <c r="RWO58" s="15"/>
      <c r="RWP58" s="15"/>
      <c r="RWQ58" s="15"/>
      <c r="RWR58" s="15"/>
      <c r="RWS58" s="15"/>
      <c r="RWT58" s="15"/>
      <c r="RWU58" s="15"/>
      <c r="RWV58" s="15"/>
      <c r="RWW58" s="15"/>
      <c r="RWX58" s="15"/>
      <c r="RWY58" s="15"/>
      <c r="RWZ58" s="15"/>
      <c r="RXA58" s="15"/>
      <c r="RXB58" s="15"/>
      <c r="RXC58" s="15"/>
      <c r="RXD58" s="15"/>
      <c r="RXE58" s="15"/>
      <c r="RXF58" s="15"/>
      <c r="RXG58" s="15"/>
      <c r="RXH58" s="15"/>
      <c r="RXI58" s="15"/>
      <c r="RXJ58" s="15"/>
      <c r="RXK58" s="15"/>
      <c r="RXL58" s="15"/>
      <c r="RXM58" s="15"/>
      <c r="RXN58" s="15"/>
      <c r="RXO58" s="15"/>
      <c r="RXP58" s="15"/>
      <c r="RXQ58" s="15"/>
      <c r="RXR58" s="15"/>
      <c r="RXS58" s="15"/>
      <c r="RXT58" s="15"/>
      <c r="RXU58" s="15"/>
      <c r="RXV58" s="15"/>
      <c r="RXW58" s="15"/>
      <c r="RXX58" s="15"/>
      <c r="RXY58" s="15"/>
      <c r="RXZ58" s="15"/>
      <c r="RYA58" s="15"/>
      <c r="RYB58" s="15"/>
      <c r="RYC58" s="15"/>
      <c r="RYD58" s="15"/>
      <c r="RYE58" s="15"/>
      <c r="RYF58" s="15"/>
      <c r="RYG58" s="15"/>
      <c r="RYH58" s="15"/>
      <c r="RYI58" s="15"/>
      <c r="RYJ58" s="15"/>
      <c r="RYK58" s="15"/>
      <c r="RYL58" s="15"/>
      <c r="RYM58" s="15"/>
      <c r="RYN58" s="15"/>
      <c r="RYO58" s="15"/>
      <c r="RYP58" s="15"/>
      <c r="RYQ58" s="15"/>
      <c r="RYR58" s="15"/>
      <c r="RYS58" s="15"/>
      <c r="RYT58" s="15"/>
      <c r="RYU58" s="15"/>
      <c r="RYV58" s="15"/>
      <c r="RYW58" s="15"/>
      <c r="RYX58" s="15"/>
      <c r="RYY58" s="15"/>
      <c r="RYZ58" s="15"/>
      <c r="RZA58" s="15"/>
      <c r="RZB58" s="15"/>
      <c r="RZC58" s="15"/>
      <c r="RZD58" s="15"/>
      <c r="RZE58" s="15"/>
      <c r="RZF58" s="15"/>
      <c r="RZG58" s="15"/>
      <c r="RZH58" s="15"/>
      <c r="RZI58" s="15"/>
      <c r="RZJ58" s="15"/>
      <c r="RZK58" s="15"/>
      <c r="RZL58" s="15"/>
      <c r="RZM58" s="15"/>
      <c r="RZN58" s="15"/>
      <c r="RZO58" s="15"/>
      <c r="RZP58" s="15"/>
      <c r="RZQ58" s="15"/>
      <c r="RZR58" s="15"/>
      <c r="RZS58" s="15"/>
      <c r="RZT58" s="15"/>
      <c r="RZU58" s="15"/>
      <c r="RZV58" s="15"/>
      <c r="RZW58" s="15"/>
      <c r="RZX58" s="15"/>
      <c r="RZY58" s="15"/>
      <c r="RZZ58" s="15"/>
      <c r="SAA58" s="15"/>
      <c r="SAB58" s="15"/>
      <c r="SAC58" s="15"/>
      <c r="SAD58" s="15"/>
      <c r="SAE58" s="15"/>
      <c r="SAF58" s="15"/>
      <c r="SAG58" s="15"/>
      <c r="SAH58" s="15"/>
      <c r="SAI58" s="15"/>
      <c r="SAJ58" s="15"/>
      <c r="SAK58" s="15"/>
      <c r="SAL58" s="15"/>
      <c r="SAM58" s="15"/>
      <c r="SAN58" s="15"/>
      <c r="SAO58" s="15"/>
      <c r="SAP58" s="15"/>
      <c r="SAQ58" s="15"/>
      <c r="SAR58" s="15"/>
      <c r="SAS58" s="15"/>
      <c r="SAT58" s="15"/>
      <c r="SAU58" s="15"/>
      <c r="SAV58" s="15"/>
      <c r="SAW58" s="15"/>
      <c r="SAX58" s="15"/>
      <c r="SAY58" s="15"/>
      <c r="SAZ58" s="15"/>
      <c r="SBA58" s="15"/>
      <c r="SBB58" s="15"/>
      <c r="SBC58" s="15"/>
      <c r="SBD58" s="15"/>
      <c r="SBE58" s="15"/>
      <c r="SBF58" s="15"/>
      <c r="SBG58" s="15"/>
      <c r="SBH58" s="15"/>
      <c r="SBI58" s="15"/>
      <c r="SBJ58" s="15"/>
      <c r="SBK58" s="15"/>
      <c r="SBL58" s="15"/>
      <c r="SBM58" s="15"/>
      <c r="SBN58" s="15"/>
      <c r="SBO58" s="15"/>
      <c r="SBP58" s="15"/>
      <c r="SBQ58" s="15"/>
      <c r="SBR58" s="15"/>
      <c r="SBS58" s="15"/>
      <c r="SBT58" s="15"/>
      <c r="SBU58" s="15"/>
      <c r="SBV58" s="15"/>
      <c r="SBW58" s="15"/>
      <c r="SBX58" s="15"/>
      <c r="SBY58" s="15"/>
      <c r="SBZ58" s="15"/>
      <c r="SCA58" s="15"/>
      <c r="SCB58" s="15"/>
      <c r="SCC58" s="15"/>
      <c r="SCD58" s="15"/>
      <c r="SCE58" s="15"/>
      <c r="SCF58" s="15"/>
      <c r="SCG58" s="15"/>
      <c r="SCH58" s="15"/>
      <c r="SCI58" s="15"/>
      <c r="SCJ58" s="15"/>
      <c r="SCK58" s="15"/>
      <c r="SCL58" s="15"/>
      <c r="SCM58" s="15"/>
      <c r="SCN58" s="15"/>
      <c r="SCO58" s="15"/>
      <c r="SCP58" s="15"/>
      <c r="SCQ58" s="15"/>
      <c r="SCR58" s="15"/>
      <c r="SCS58" s="15"/>
      <c r="SCT58" s="15"/>
      <c r="SCU58" s="15"/>
      <c r="SCV58" s="15"/>
      <c r="SCW58" s="15"/>
      <c r="SCX58" s="15"/>
      <c r="SCY58" s="15"/>
      <c r="SCZ58" s="15"/>
      <c r="SDA58" s="15"/>
      <c r="SDB58" s="15"/>
      <c r="SDC58" s="15"/>
      <c r="SDD58" s="15"/>
      <c r="SDE58" s="15"/>
      <c r="SDF58" s="15"/>
      <c r="SDG58" s="15"/>
      <c r="SDH58" s="15"/>
      <c r="SDI58" s="15"/>
      <c r="SDJ58" s="15"/>
      <c r="SDK58" s="15"/>
      <c r="SDL58" s="15"/>
      <c r="SDM58" s="15"/>
      <c r="SDN58" s="15"/>
      <c r="SDO58" s="15"/>
      <c r="SDP58" s="15"/>
      <c r="SDQ58" s="15"/>
      <c r="SDR58" s="15"/>
      <c r="SDS58" s="15"/>
      <c r="SDT58" s="15"/>
      <c r="SDU58" s="15"/>
      <c r="SDV58" s="15"/>
      <c r="SDW58" s="15"/>
      <c r="SDX58" s="15"/>
      <c r="SDY58" s="15"/>
      <c r="SDZ58" s="15"/>
      <c r="SEA58" s="15"/>
      <c r="SEB58" s="15"/>
      <c r="SEC58" s="15"/>
      <c r="SED58" s="15"/>
      <c r="SEE58" s="15"/>
      <c r="SEF58" s="15"/>
      <c r="SEG58" s="15"/>
      <c r="SEH58" s="15"/>
      <c r="SEI58" s="15"/>
      <c r="SEJ58" s="15"/>
      <c r="SEK58" s="15"/>
      <c r="SEL58" s="15"/>
      <c r="SEM58" s="15"/>
      <c r="SEN58" s="15"/>
      <c r="SEO58" s="15"/>
      <c r="SEP58" s="15"/>
      <c r="SEQ58" s="15"/>
      <c r="SER58" s="15"/>
      <c r="SES58" s="15"/>
      <c r="SET58" s="15"/>
      <c r="SEU58" s="15"/>
      <c r="SEV58" s="15"/>
      <c r="SEW58" s="15"/>
      <c r="SEX58" s="15"/>
      <c r="SEY58" s="15"/>
      <c r="SEZ58" s="15"/>
      <c r="SFA58" s="15"/>
      <c r="SFB58" s="15"/>
      <c r="SFC58" s="15"/>
      <c r="SFD58" s="15"/>
      <c r="SFE58" s="15"/>
      <c r="SFF58" s="15"/>
      <c r="SFG58" s="15"/>
      <c r="SFH58" s="15"/>
      <c r="SFI58" s="15"/>
      <c r="SFJ58" s="15"/>
      <c r="SFK58" s="15"/>
      <c r="SFL58" s="15"/>
      <c r="SFM58" s="15"/>
      <c r="SFN58" s="15"/>
      <c r="SFO58" s="15"/>
      <c r="SFP58" s="15"/>
      <c r="SFQ58" s="15"/>
      <c r="SFR58" s="15"/>
      <c r="SFS58" s="15"/>
      <c r="SFT58" s="15"/>
      <c r="SFU58" s="15"/>
      <c r="SFV58" s="15"/>
      <c r="SFW58" s="15"/>
      <c r="SFX58" s="15"/>
      <c r="SFY58" s="15"/>
      <c r="SFZ58" s="15"/>
      <c r="SGA58" s="15"/>
      <c r="SGB58" s="15"/>
      <c r="SGC58" s="15"/>
      <c r="SGD58" s="15"/>
      <c r="SGE58" s="15"/>
      <c r="SGF58" s="15"/>
      <c r="SGG58" s="15"/>
      <c r="SGH58" s="15"/>
      <c r="SGI58" s="15"/>
      <c r="SGJ58" s="15"/>
      <c r="SGK58" s="15"/>
      <c r="SGL58" s="15"/>
      <c r="SGM58" s="15"/>
      <c r="SGN58" s="15"/>
      <c r="SGO58" s="15"/>
      <c r="SGP58" s="15"/>
      <c r="SGQ58" s="15"/>
      <c r="SGR58" s="15"/>
      <c r="SGS58" s="15"/>
      <c r="SGT58" s="15"/>
      <c r="SGU58" s="15"/>
      <c r="SGV58" s="15"/>
      <c r="SGW58" s="15"/>
      <c r="SGX58" s="15"/>
      <c r="SGY58" s="15"/>
      <c r="SGZ58" s="15"/>
      <c r="SHA58" s="15"/>
      <c r="SHB58" s="15"/>
      <c r="SHC58" s="15"/>
      <c r="SHD58" s="15"/>
      <c r="SHE58" s="15"/>
      <c r="SHF58" s="15"/>
      <c r="SHG58" s="15"/>
      <c r="SHH58" s="15"/>
      <c r="SHI58" s="15"/>
      <c r="SHJ58" s="15"/>
      <c r="SHK58" s="15"/>
      <c r="SHL58" s="15"/>
      <c r="SHM58" s="15"/>
      <c r="SHN58" s="15"/>
      <c r="SHO58" s="15"/>
      <c r="SHP58" s="15"/>
      <c r="SHQ58" s="15"/>
      <c r="SHR58" s="15"/>
      <c r="SHS58" s="15"/>
      <c r="SHT58" s="15"/>
      <c r="SHU58" s="15"/>
      <c r="SHV58" s="15"/>
      <c r="SHW58" s="15"/>
      <c r="SHX58" s="15"/>
      <c r="SHY58" s="15"/>
      <c r="SHZ58" s="15"/>
      <c r="SIA58" s="15"/>
      <c r="SIB58" s="15"/>
      <c r="SIC58" s="15"/>
      <c r="SID58" s="15"/>
      <c r="SIE58" s="15"/>
      <c r="SIF58" s="15"/>
      <c r="SIG58" s="15"/>
      <c r="SIH58" s="15"/>
      <c r="SII58" s="15"/>
      <c r="SIJ58" s="15"/>
      <c r="SIK58" s="15"/>
      <c r="SIL58" s="15"/>
      <c r="SIM58" s="15"/>
      <c r="SIN58" s="15"/>
      <c r="SIO58" s="15"/>
      <c r="SIP58" s="15"/>
      <c r="SIQ58" s="15"/>
      <c r="SIR58" s="15"/>
      <c r="SIS58" s="15"/>
      <c r="SIT58" s="15"/>
      <c r="SIU58" s="15"/>
      <c r="SIV58" s="15"/>
      <c r="SIW58" s="15"/>
      <c r="SIX58" s="15"/>
      <c r="SIY58" s="15"/>
      <c r="SIZ58" s="15"/>
      <c r="SJA58" s="15"/>
      <c r="SJB58" s="15"/>
      <c r="SJC58" s="15"/>
      <c r="SJD58" s="15"/>
      <c r="SJE58" s="15"/>
      <c r="SJF58" s="15"/>
      <c r="SJG58" s="15"/>
      <c r="SJH58" s="15"/>
      <c r="SJI58" s="15"/>
      <c r="SJJ58" s="15"/>
      <c r="SJK58" s="15"/>
      <c r="SJL58" s="15"/>
      <c r="SJM58" s="15"/>
      <c r="SJN58" s="15"/>
      <c r="SJO58" s="15"/>
      <c r="SJP58" s="15"/>
      <c r="SJQ58" s="15"/>
      <c r="SJR58" s="15"/>
      <c r="SJS58" s="15"/>
      <c r="SJT58" s="15"/>
      <c r="SJU58" s="15"/>
      <c r="SJV58" s="15"/>
      <c r="SJW58" s="15"/>
      <c r="SJX58" s="15"/>
      <c r="SJY58" s="15"/>
      <c r="SJZ58" s="15"/>
      <c r="SKA58" s="15"/>
      <c r="SKB58" s="15"/>
      <c r="SKC58" s="15"/>
      <c r="SKD58" s="15"/>
      <c r="SKE58" s="15"/>
      <c r="SKF58" s="15"/>
      <c r="SKG58" s="15"/>
      <c r="SKH58" s="15"/>
      <c r="SKI58" s="15"/>
      <c r="SKJ58" s="15"/>
      <c r="SKK58" s="15"/>
      <c r="SKL58" s="15"/>
      <c r="SKM58" s="15"/>
      <c r="SKN58" s="15"/>
      <c r="SKO58" s="15"/>
      <c r="SKP58" s="15"/>
      <c r="SKQ58" s="15"/>
      <c r="SKR58" s="15"/>
      <c r="SKS58" s="15"/>
      <c r="SKT58" s="15"/>
      <c r="SKU58" s="15"/>
      <c r="SKV58" s="15"/>
      <c r="SKW58" s="15"/>
      <c r="SKX58" s="15"/>
      <c r="SKY58" s="15"/>
      <c r="SKZ58" s="15"/>
      <c r="SLA58" s="15"/>
      <c r="SLB58" s="15"/>
      <c r="SLC58" s="15"/>
      <c r="SLD58" s="15"/>
      <c r="SLE58" s="15"/>
      <c r="SLF58" s="15"/>
      <c r="SLG58" s="15"/>
      <c r="SLH58" s="15"/>
      <c r="SLI58" s="15"/>
      <c r="SLJ58" s="15"/>
      <c r="SLK58" s="15"/>
      <c r="SLL58" s="15"/>
      <c r="SLM58" s="15"/>
      <c r="SLN58" s="15"/>
      <c r="SLO58" s="15"/>
      <c r="SLP58" s="15"/>
      <c r="SLQ58" s="15"/>
      <c r="SLR58" s="15"/>
      <c r="SLS58" s="15"/>
      <c r="SLT58" s="15"/>
      <c r="SLU58" s="15"/>
      <c r="SLV58" s="15"/>
      <c r="SLW58" s="15"/>
      <c r="SLX58" s="15"/>
      <c r="SLY58" s="15"/>
      <c r="SLZ58" s="15"/>
      <c r="SMA58" s="15"/>
      <c r="SMB58" s="15"/>
      <c r="SMC58" s="15"/>
      <c r="SMD58" s="15"/>
      <c r="SME58" s="15"/>
      <c r="SMF58" s="15"/>
      <c r="SMG58" s="15"/>
      <c r="SMH58" s="15"/>
      <c r="SMI58" s="15"/>
      <c r="SMJ58" s="15"/>
      <c r="SMK58" s="15"/>
      <c r="SML58" s="15"/>
      <c r="SMM58" s="15"/>
      <c r="SMN58" s="15"/>
      <c r="SMO58" s="15"/>
      <c r="SMP58" s="15"/>
      <c r="SMQ58" s="15"/>
      <c r="SMR58" s="15"/>
      <c r="SMS58" s="15"/>
      <c r="SMT58" s="15"/>
      <c r="SMU58" s="15"/>
      <c r="SMV58" s="15"/>
      <c r="SMW58" s="15"/>
      <c r="SMX58" s="15"/>
      <c r="SMY58" s="15"/>
      <c r="SMZ58" s="15"/>
      <c r="SNA58" s="15"/>
      <c r="SNB58" s="15"/>
      <c r="SNC58" s="15"/>
      <c r="SND58" s="15"/>
      <c r="SNE58" s="15"/>
      <c r="SNF58" s="15"/>
      <c r="SNG58" s="15"/>
      <c r="SNH58" s="15"/>
      <c r="SNI58" s="15"/>
      <c r="SNJ58" s="15"/>
      <c r="SNK58" s="15"/>
      <c r="SNL58" s="15"/>
      <c r="SNM58" s="15"/>
      <c r="SNN58" s="15"/>
      <c r="SNO58" s="15"/>
      <c r="SNP58" s="15"/>
      <c r="SNQ58" s="15"/>
      <c r="SNR58" s="15"/>
      <c r="SNS58" s="15"/>
      <c r="SNT58" s="15"/>
      <c r="SNU58" s="15"/>
      <c r="SNV58" s="15"/>
      <c r="SNW58" s="15"/>
      <c r="SNX58" s="15"/>
      <c r="SNY58" s="15"/>
      <c r="SNZ58" s="15"/>
      <c r="SOA58" s="15"/>
      <c r="SOB58" s="15"/>
      <c r="SOC58" s="15"/>
      <c r="SOD58" s="15"/>
      <c r="SOE58" s="15"/>
      <c r="SOF58" s="15"/>
      <c r="SOG58" s="15"/>
      <c r="SOH58" s="15"/>
      <c r="SOI58" s="15"/>
      <c r="SOJ58" s="15"/>
      <c r="SOK58" s="15"/>
      <c r="SOL58" s="15"/>
      <c r="SOM58" s="15"/>
      <c r="SON58" s="15"/>
      <c r="SOO58" s="15"/>
      <c r="SOP58" s="15"/>
      <c r="SOQ58" s="15"/>
      <c r="SOR58" s="15"/>
      <c r="SOS58" s="15"/>
      <c r="SOT58" s="15"/>
      <c r="SOU58" s="15"/>
      <c r="SOV58" s="15"/>
      <c r="SOW58" s="15"/>
      <c r="SOX58" s="15"/>
      <c r="SOY58" s="15"/>
      <c r="SOZ58" s="15"/>
      <c r="SPA58" s="15"/>
      <c r="SPB58" s="15"/>
      <c r="SPC58" s="15"/>
      <c r="SPD58" s="15"/>
      <c r="SPE58" s="15"/>
      <c r="SPF58" s="15"/>
      <c r="SPG58" s="15"/>
      <c r="SPH58" s="15"/>
      <c r="SPI58" s="15"/>
      <c r="SPJ58" s="15"/>
      <c r="SPK58" s="15"/>
      <c r="SPL58" s="15"/>
      <c r="SPM58" s="15"/>
      <c r="SPN58" s="15"/>
      <c r="SPO58" s="15"/>
      <c r="SPP58" s="15"/>
      <c r="SPQ58" s="15"/>
      <c r="SPR58" s="15"/>
      <c r="SPS58" s="15"/>
      <c r="SPT58" s="15"/>
      <c r="SPU58" s="15"/>
      <c r="SPV58" s="15"/>
      <c r="SPW58" s="15"/>
      <c r="SPX58" s="15"/>
      <c r="SPY58" s="15"/>
      <c r="SPZ58" s="15"/>
      <c r="SQA58" s="15"/>
      <c r="SQB58" s="15"/>
      <c r="SQC58" s="15"/>
      <c r="SQD58" s="15"/>
      <c r="SQE58" s="15"/>
      <c r="SQF58" s="15"/>
      <c r="SQG58" s="15"/>
      <c r="SQH58" s="15"/>
      <c r="SQI58" s="15"/>
      <c r="SQJ58" s="15"/>
      <c r="SQK58" s="15"/>
      <c r="SQL58" s="15"/>
      <c r="SQM58" s="15"/>
      <c r="SQN58" s="15"/>
      <c r="SQO58" s="15"/>
      <c r="SQP58" s="15"/>
      <c r="SQQ58" s="15"/>
      <c r="SQR58" s="15"/>
      <c r="SQS58" s="15"/>
      <c r="SQT58" s="15"/>
      <c r="SQU58" s="15"/>
      <c r="SQV58" s="15"/>
      <c r="SQW58" s="15"/>
      <c r="SQX58" s="15"/>
      <c r="SQY58" s="15"/>
      <c r="SQZ58" s="15"/>
      <c r="SRA58" s="15"/>
      <c r="SRB58" s="15"/>
      <c r="SRC58" s="15"/>
      <c r="SRD58" s="15"/>
      <c r="SRE58" s="15"/>
      <c r="SRF58" s="15"/>
      <c r="SRG58" s="15"/>
      <c r="SRH58" s="15"/>
      <c r="SRI58" s="15"/>
      <c r="SRJ58" s="15"/>
      <c r="SRK58" s="15"/>
      <c r="SRL58" s="15"/>
      <c r="SRM58" s="15"/>
      <c r="SRN58" s="15"/>
      <c r="SRO58" s="15"/>
      <c r="SRP58" s="15"/>
      <c r="SRQ58" s="15"/>
      <c r="SRR58" s="15"/>
      <c r="SRS58" s="15"/>
      <c r="SRT58" s="15"/>
      <c r="SRU58" s="15"/>
      <c r="SRV58" s="15"/>
      <c r="SRW58" s="15"/>
      <c r="SRX58" s="15"/>
      <c r="SRY58" s="15"/>
      <c r="SRZ58" s="15"/>
      <c r="SSA58" s="15"/>
      <c r="SSB58" s="15"/>
      <c r="SSC58" s="15"/>
      <c r="SSD58" s="15"/>
      <c r="SSE58" s="15"/>
      <c r="SSF58" s="15"/>
      <c r="SSG58" s="15"/>
      <c r="SSH58" s="15"/>
      <c r="SSI58" s="15"/>
      <c r="SSJ58" s="15"/>
      <c r="SSK58" s="15"/>
      <c r="SSL58" s="15"/>
      <c r="SSM58" s="15"/>
      <c r="SSN58" s="15"/>
      <c r="SSO58" s="15"/>
      <c r="SSP58" s="15"/>
      <c r="SSQ58" s="15"/>
      <c r="SSR58" s="15"/>
      <c r="SSS58" s="15"/>
      <c r="SST58" s="15"/>
      <c r="SSU58" s="15"/>
      <c r="SSV58" s="15"/>
      <c r="SSW58" s="15"/>
      <c r="SSX58" s="15"/>
      <c r="SSY58" s="15"/>
      <c r="SSZ58" s="15"/>
      <c r="STA58" s="15"/>
      <c r="STB58" s="15"/>
      <c r="STC58" s="15"/>
      <c r="STD58" s="15"/>
      <c r="STE58" s="15"/>
      <c r="STF58" s="15"/>
      <c r="STG58" s="15"/>
      <c r="STH58" s="15"/>
      <c r="STI58" s="15"/>
      <c r="STJ58" s="15"/>
      <c r="STK58" s="15"/>
      <c r="STL58" s="15"/>
      <c r="STM58" s="15"/>
      <c r="STN58" s="15"/>
      <c r="STO58" s="15"/>
      <c r="STP58" s="15"/>
      <c r="STQ58" s="15"/>
      <c r="STR58" s="15"/>
      <c r="STS58" s="15"/>
      <c r="STT58" s="15"/>
      <c r="STU58" s="15"/>
      <c r="STV58" s="15"/>
      <c r="STW58" s="15"/>
      <c r="STX58" s="15"/>
      <c r="STY58" s="15"/>
      <c r="STZ58" s="15"/>
      <c r="SUA58" s="15"/>
      <c r="SUB58" s="15"/>
      <c r="SUC58" s="15"/>
      <c r="SUD58" s="15"/>
      <c r="SUE58" s="15"/>
      <c r="SUF58" s="15"/>
      <c r="SUG58" s="15"/>
      <c r="SUH58" s="15"/>
      <c r="SUI58" s="15"/>
      <c r="SUJ58" s="15"/>
      <c r="SUK58" s="15"/>
      <c r="SUL58" s="15"/>
      <c r="SUM58" s="15"/>
      <c r="SUN58" s="15"/>
      <c r="SUO58" s="15"/>
      <c r="SUP58" s="15"/>
      <c r="SUQ58" s="15"/>
      <c r="SUR58" s="15"/>
      <c r="SUS58" s="15"/>
      <c r="SUT58" s="15"/>
      <c r="SUU58" s="15"/>
      <c r="SUV58" s="15"/>
      <c r="SUW58" s="15"/>
      <c r="SUX58" s="15"/>
      <c r="SUY58" s="15"/>
      <c r="SUZ58" s="15"/>
      <c r="SVA58" s="15"/>
      <c r="SVB58" s="15"/>
      <c r="SVC58" s="15"/>
      <c r="SVD58" s="15"/>
      <c r="SVE58" s="15"/>
      <c r="SVF58" s="15"/>
      <c r="SVG58" s="15"/>
      <c r="SVH58" s="15"/>
      <c r="SVI58" s="15"/>
      <c r="SVJ58" s="15"/>
      <c r="SVK58" s="15"/>
      <c r="SVL58" s="15"/>
      <c r="SVM58" s="15"/>
      <c r="SVN58" s="15"/>
      <c r="SVO58" s="15"/>
      <c r="SVP58" s="15"/>
      <c r="SVQ58" s="15"/>
      <c r="SVR58" s="15"/>
      <c r="SVS58" s="15"/>
      <c r="SVT58" s="15"/>
      <c r="SVU58" s="15"/>
      <c r="SVV58" s="15"/>
      <c r="SVW58" s="15"/>
      <c r="SVX58" s="15"/>
      <c r="SVY58" s="15"/>
      <c r="SVZ58" s="15"/>
      <c r="SWA58" s="15"/>
      <c r="SWB58" s="15"/>
      <c r="SWC58" s="15"/>
      <c r="SWD58" s="15"/>
      <c r="SWE58" s="15"/>
      <c r="SWF58" s="15"/>
      <c r="SWG58" s="15"/>
      <c r="SWH58" s="15"/>
      <c r="SWI58" s="15"/>
      <c r="SWJ58" s="15"/>
      <c r="SWK58" s="15"/>
      <c r="SWL58" s="15"/>
      <c r="SWM58" s="15"/>
      <c r="SWN58" s="15"/>
      <c r="SWO58" s="15"/>
      <c r="SWP58" s="15"/>
      <c r="SWQ58" s="15"/>
      <c r="SWR58" s="15"/>
      <c r="SWS58" s="15"/>
      <c r="SWT58" s="15"/>
      <c r="SWU58" s="15"/>
      <c r="SWV58" s="15"/>
      <c r="SWW58" s="15"/>
      <c r="SWX58" s="15"/>
      <c r="SWY58" s="15"/>
      <c r="SWZ58" s="15"/>
      <c r="SXA58" s="15"/>
      <c r="SXB58" s="15"/>
      <c r="SXC58" s="15"/>
      <c r="SXD58" s="15"/>
      <c r="SXE58" s="15"/>
      <c r="SXF58" s="15"/>
      <c r="SXG58" s="15"/>
      <c r="SXH58" s="15"/>
      <c r="SXI58" s="15"/>
      <c r="SXJ58" s="15"/>
      <c r="SXK58" s="15"/>
      <c r="SXL58" s="15"/>
      <c r="SXM58" s="15"/>
      <c r="SXN58" s="15"/>
      <c r="SXO58" s="15"/>
      <c r="SXP58" s="15"/>
      <c r="SXQ58" s="15"/>
      <c r="SXR58" s="15"/>
      <c r="SXS58" s="15"/>
      <c r="SXT58" s="15"/>
      <c r="SXU58" s="15"/>
      <c r="SXV58" s="15"/>
      <c r="SXW58" s="15"/>
      <c r="SXX58" s="15"/>
      <c r="SXY58" s="15"/>
      <c r="SXZ58" s="15"/>
      <c r="SYA58" s="15"/>
      <c r="SYB58" s="15"/>
      <c r="SYC58" s="15"/>
      <c r="SYD58" s="15"/>
      <c r="SYE58" s="15"/>
      <c r="SYF58" s="15"/>
      <c r="SYG58" s="15"/>
      <c r="SYH58" s="15"/>
      <c r="SYI58" s="15"/>
      <c r="SYJ58" s="15"/>
      <c r="SYK58" s="15"/>
      <c r="SYL58" s="15"/>
      <c r="SYM58" s="15"/>
      <c r="SYN58" s="15"/>
      <c r="SYO58" s="15"/>
      <c r="SYP58" s="15"/>
      <c r="SYQ58" s="15"/>
      <c r="SYR58" s="15"/>
      <c r="SYS58" s="15"/>
      <c r="SYT58" s="15"/>
      <c r="SYU58" s="15"/>
      <c r="SYV58" s="15"/>
      <c r="SYW58" s="15"/>
      <c r="SYX58" s="15"/>
      <c r="SYY58" s="15"/>
      <c r="SYZ58" s="15"/>
      <c r="SZA58" s="15"/>
      <c r="SZB58" s="15"/>
      <c r="SZC58" s="15"/>
      <c r="SZD58" s="15"/>
      <c r="SZE58" s="15"/>
      <c r="SZF58" s="15"/>
      <c r="SZG58" s="15"/>
      <c r="SZH58" s="15"/>
      <c r="SZI58" s="15"/>
      <c r="SZJ58" s="15"/>
      <c r="SZK58" s="15"/>
      <c r="SZL58" s="15"/>
      <c r="SZM58" s="15"/>
      <c r="SZN58" s="15"/>
      <c r="SZO58" s="15"/>
      <c r="SZP58" s="15"/>
      <c r="SZQ58" s="15"/>
      <c r="SZR58" s="15"/>
      <c r="SZS58" s="15"/>
      <c r="SZT58" s="15"/>
      <c r="SZU58" s="15"/>
      <c r="SZV58" s="15"/>
      <c r="SZW58" s="15"/>
      <c r="SZX58" s="15"/>
      <c r="SZY58" s="15"/>
      <c r="SZZ58" s="15"/>
      <c r="TAA58" s="15"/>
      <c r="TAB58" s="15"/>
      <c r="TAC58" s="15"/>
      <c r="TAD58" s="15"/>
      <c r="TAE58" s="15"/>
      <c r="TAF58" s="15"/>
      <c r="TAG58" s="15"/>
      <c r="TAH58" s="15"/>
      <c r="TAI58" s="15"/>
      <c r="TAJ58" s="15"/>
      <c r="TAK58" s="15"/>
      <c r="TAL58" s="15"/>
      <c r="TAM58" s="15"/>
      <c r="TAN58" s="15"/>
      <c r="TAO58" s="15"/>
      <c r="TAP58" s="15"/>
      <c r="TAQ58" s="15"/>
      <c r="TAR58" s="15"/>
      <c r="TAS58" s="15"/>
      <c r="TAT58" s="15"/>
      <c r="TAU58" s="15"/>
      <c r="TAV58" s="15"/>
      <c r="TAW58" s="15"/>
      <c r="TAX58" s="15"/>
      <c r="TAY58" s="15"/>
      <c r="TAZ58" s="15"/>
      <c r="TBA58" s="15"/>
      <c r="TBB58" s="15"/>
      <c r="TBC58" s="15"/>
      <c r="TBD58" s="15"/>
      <c r="TBE58" s="15"/>
      <c r="TBF58" s="15"/>
      <c r="TBG58" s="15"/>
      <c r="TBH58" s="15"/>
      <c r="TBI58" s="15"/>
      <c r="TBJ58" s="15"/>
      <c r="TBK58" s="15"/>
      <c r="TBL58" s="15"/>
      <c r="TBM58" s="15"/>
      <c r="TBN58" s="15"/>
      <c r="TBO58" s="15"/>
      <c r="TBP58" s="15"/>
      <c r="TBQ58" s="15"/>
      <c r="TBR58" s="15"/>
      <c r="TBS58" s="15"/>
      <c r="TBT58" s="15"/>
      <c r="TBU58" s="15"/>
      <c r="TBV58" s="15"/>
      <c r="TBW58" s="15"/>
      <c r="TBX58" s="15"/>
      <c r="TBY58" s="15"/>
      <c r="TBZ58" s="15"/>
      <c r="TCA58" s="15"/>
      <c r="TCB58" s="15"/>
      <c r="TCC58" s="15"/>
      <c r="TCD58" s="15"/>
      <c r="TCE58" s="15"/>
      <c r="TCF58" s="15"/>
      <c r="TCG58" s="15"/>
      <c r="TCH58" s="15"/>
      <c r="TCI58" s="15"/>
      <c r="TCJ58" s="15"/>
      <c r="TCK58" s="15"/>
      <c r="TCL58" s="15"/>
      <c r="TCM58" s="15"/>
      <c r="TCN58" s="15"/>
      <c r="TCO58" s="15"/>
      <c r="TCP58" s="15"/>
      <c r="TCQ58" s="15"/>
      <c r="TCR58" s="15"/>
      <c r="TCS58" s="15"/>
      <c r="TCT58" s="15"/>
      <c r="TCU58" s="15"/>
      <c r="TCV58" s="15"/>
      <c r="TCW58" s="15"/>
      <c r="TCX58" s="15"/>
      <c r="TCY58" s="15"/>
      <c r="TCZ58" s="15"/>
      <c r="TDA58" s="15"/>
      <c r="TDB58" s="15"/>
      <c r="TDC58" s="15"/>
      <c r="TDD58" s="15"/>
      <c r="TDE58" s="15"/>
      <c r="TDF58" s="15"/>
      <c r="TDG58" s="15"/>
      <c r="TDH58" s="15"/>
      <c r="TDI58" s="15"/>
      <c r="TDJ58" s="15"/>
      <c r="TDK58" s="15"/>
      <c r="TDL58" s="15"/>
      <c r="TDM58" s="15"/>
      <c r="TDN58" s="15"/>
      <c r="TDO58" s="15"/>
      <c r="TDP58" s="15"/>
      <c r="TDQ58" s="15"/>
      <c r="TDR58" s="15"/>
      <c r="TDS58" s="15"/>
      <c r="TDT58" s="15"/>
      <c r="TDU58" s="15"/>
      <c r="TDV58" s="15"/>
      <c r="TDW58" s="15"/>
      <c r="TDX58" s="15"/>
      <c r="TDY58" s="15"/>
      <c r="TDZ58" s="15"/>
      <c r="TEA58" s="15"/>
      <c r="TEB58" s="15"/>
      <c r="TEC58" s="15"/>
      <c r="TED58" s="15"/>
      <c r="TEE58" s="15"/>
      <c r="TEF58" s="15"/>
      <c r="TEG58" s="15"/>
      <c r="TEH58" s="15"/>
      <c r="TEI58" s="15"/>
      <c r="TEJ58" s="15"/>
      <c r="TEK58" s="15"/>
      <c r="TEL58" s="15"/>
      <c r="TEM58" s="15"/>
      <c r="TEN58" s="15"/>
      <c r="TEO58" s="15"/>
      <c r="TEP58" s="15"/>
      <c r="TEQ58" s="15"/>
      <c r="TER58" s="15"/>
      <c r="TES58" s="15"/>
      <c r="TET58" s="15"/>
      <c r="TEU58" s="15"/>
      <c r="TEV58" s="15"/>
      <c r="TEW58" s="15"/>
      <c r="TEX58" s="15"/>
      <c r="TEY58" s="15"/>
      <c r="TEZ58" s="15"/>
      <c r="TFA58" s="15"/>
      <c r="TFB58" s="15"/>
      <c r="TFC58" s="15"/>
      <c r="TFD58" s="15"/>
      <c r="TFE58" s="15"/>
      <c r="TFF58" s="15"/>
      <c r="TFG58" s="15"/>
      <c r="TFH58" s="15"/>
      <c r="TFI58" s="15"/>
      <c r="TFJ58" s="15"/>
      <c r="TFK58" s="15"/>
      <c r="TFL58" s="15"/>
      <c r="TFM58" s="15"/>
      <c r="TFN58" s="15"/>
      <c r="TFO58" s="15"/>
      <c r="TFP58" s="15"/>
      <c r="TFQ58" s="15"/>
      <c r="TFR58" s="15"/>
      <c r="TFS58" s="15"/>
      <c r="TFT58" s="15"/>
      <c r="TFU58" s="15"/>
      <c r="TFV58" s="15"/>
      <c r="TFW58" s="15"/>
      <c r="TFX58" s="15"/>
      <c r="TFY58" s="15"/>
      <c r="TFZ58" s="15"/>
      <c r="TGA58" s="15"/>
      <c r="TGB58" s="15"/>
      <c r="TGC58" s="15"/>
      <c r="TGD58" s="15"/>
      <c r="TGE58" s="15"/>
      <c r="TGF58" s="15"/>
      <c r="TGG58" s="15"/>
      <c r="TGH58" s="15"/>
      <c r="TGI58" s="15"/>
      <c r="TGJ58" s="15"/>
      <c r="TGK58" s="15"/>
      <c r="TGL58" s="15"/>
      <c r="TGM58" s="15"/>
      <c r="TGN58" s="15"/>
      <c r="TGO58" s="15"/>
      <c r="TGP58" s="15"/>
      <c r="TGQ58" s="15"/>
      <c r="TGR58" s="15"/>
      <c r="TGS58" s="15"/>
      <c r="TGT58" s="15"/>
      <c r="TGU58" s="15"/>
      <c r="TGV58" s="15"/>
      <c r="TGW58" s="15"/>
      <c r="TGX58" s="15"/>
      <c r="TGY58" s="15"/>
      <c r="TGZ58" s="15"/>
      <c r="THA58" s="15"/>
      <c r="THB58" s="15"/>
      <c r="THC58" s="15"/>
      <c r="THD58" s="15"/>
      <c r="THE58" s="15"/>
      <c r="THF58" s="15"/>
      <c r="THG58" s="15"/>
      <c r="THH58" s="15"/>
      <c r="THI58" s="15"/>
      <c r="THJ58" s="15"/>
      <c r="THK58" s="15"/>
      <c r="THL58" s="15"/>
      <c r="THM58" s="15"/>
      <c r="THN58" s="15"/>
      <c r="THO58" s="15"/>
      <c r="THP58" s="15"/>
      <c r="THQ58" s="15"/>
      <c r="THR58" s="15"/>
      <c r="THS58" s="15"/>
      <c r="THT58" s="15"/>
      <c r="THU58" s="15"/>
      <c r="THV58" s="15"/>
      <c r="THW58" s="15"/>
      <c r="THX58" s="15"/>
      <c r="THY58" s="15"/>
      <c r="THZ58" s="15"/>
      <c r="TIA58" s="15"/>
      <c r="TIB58" s="15"/>
      <c r="TIC58" s="15"/>
      <c r="TID58" s="15"/>
      <c r="TIE58" s="15"/>
      <c r="TIF58" s="15"/>
      <c r="TIG58" s="15"/>
      <c r="TIH58" s="15"/>
      <c r="TII58" s="15"/>
      <c r="TIJ58" s="15"/>
      <c r="TIK58" s="15"/>
      <c r="TIL58" s="15"/>
      <c r="TIM58" s="15"/>
      <c r="TIN58" s="15"/>
      <c r="TIO58" s="15"/>
      <c r="TIP58" s="15"/>
      <c r="TIQ58" s="15"/>
      <c r="TIR58" s="15"/>
      <c r="TIS58" s="15"/>
      <c r="TIT58" s="15"/>
      <c r="TIU58" s="15"/>
      <c r="TIV58" s="15"/>
      <c r="TIW58" s="15"/>
      <c r="TIX58" s="15"/>
      <c r="TIY58" s="15"/>
      <c r="TIZ58" s="15"/>
      <c r="TJA58" s="15"/>
      <c r="TJB58" s="15"/>
      <c r="TJC58" s="15"/>
      <c r="TJD58" s="15"/>
      <c r="TJE58" s="15"/>
      <c r="TJF58" s="15"/>
      <c r="TJG58" s="15"/>
      <c r="TJH58" s="15"/>
      <c r="TJI58" s="15"/>
      <c r="TJJ58" s="15"/>
      <c r="TJK58" s="15"/>
      <c r="TJL58" s="15"/>
      <c r="TJM58" s="15"/>
      <c r="TJN58" s="15"/>
      <c r="TJO58" s="15"/>
      <c r="TJP58" s="15"/>
      <c r="TJQ58" s="15"/>
      <c r="TJR58" s="15"/>
      <c r="TJS58" s="15"/>
      <c r="TJT58" s="15"/>
      <c r="TJU58" s="15"/>
      <c r="TJV58" s="15"/>
      <c r="TJW58" s="15"/>
      <c r="TJX58" s="15"/>
      <c r="TJY58" s="15"/>
      <c r="TJZ58" s="15"/>
      <c r="TKA58" s="15"/>
      <c r="TKB58" s="15"/>
      <c r="TKC58" s="15"/>
      <c r="TKD58" s="15"/>
      <c r="TKE58" s="15"/>
      <c r="TKF58" s="15"/>
      <c r="TKG58" s="15"/>
      <c r="TKH58" s="15"/>
      <c r="TKI58" s="15"/>
      <c r="TKJ58" s="15"/>
      <c r="TKK58" s="15"/>
      <c r="TKL58" s="15"/>
      <c r="TKM58" s="15"/>
      <c r="TKN58" s="15"/>
      <c r="TKO58" s="15"/>
      <c r="TKP58" s="15"/>
      <c r="TKQ58" s="15"/>
      <c r="TKR58" s="15"/>
      <c r="TKS58" s="15"/>
      <c r="TKT58" s="15"/>
      <c r="TKU58" s="15"/>
      <c r="TKV58" s="15"/>
      <c r="TKW58" s="15"/>
      <c r="TKX58" s="15"/>
      <c r="TKY58" s="15"/>
      <c r="TKZ58" s="15"/>
      <c r="TLA58" s="15"/>
      <c r="TLB58" s="15"/>
      <c r="TLC58" s="15"/>
      <c r="TLD58" s="15"/>
      <c r="TLE58" s="15"/>
      <c r="TLF58" s="15"/>
      <c r="TLG58" s="15"/>
      <c r="TLH58" s="15"/>
      <c r="TLI58" s="15"/>
      <c r="TLJ58" s="15"/>
      <c r="TLK58" s="15"/>
      <c r="TLL58" s="15"/>
      <c r="TLM58" s="15"/>
      <c r="TLN58" s="15"/>
      <c r="TLO58" s="15"/>
      <c r="TLP58" s="15"/>
      <c r="TLQ58" s="15"/>
      <c r="TLR58" s="15"/>
      <c r="TLS58" s="15"/>
      <c r="TLT58" s="15"/>
      <c r="TLU58" s="15"/>
      <c r="TLV58" s="15"/>
      <c r="TLW58" s="15"/>
      <c r="TLX58" s="15"/>
      <c r="TLY58" s="15"/>
      <c r="TLZ58" s="15"/>
      <c r="TMA58" s="15"/>
      <c r="TMB58" s="15"/>
      <c r="TMC58" s="15"/>
      <c r="TMD58" s="15"/>
      <c r="TME58" s="15"/>
      <c r="TMF58" s="15"/>
      <c r="TMG58" s="15"/>
      <c r="TMH58" s="15"/>
      <c r="TMI58" s="15"/>
      <c r="TMJ58" s="15"/>
      <c r="TMK58" s="15"/>
      <c r="TML58" s="15"/>
      <c r="TMM58" s="15"/>
      <c r="TMN58" s="15"/>
      <c r="TMO58" s="15"/>
      <c r="TMP58" s="15"/>
      <c r="TMQ58" s="15"/>
      <c r="TMR58" s="15"/>
      <c r="TMS58" s="15"/>
      <c r="TMT58" s="15"/>
      <c r="TMU58" s="15"/>
      <c r="TMV58" s="15"/>
      <c r="TMW58" s="15"/>
      <c r="TMX58" s="15"/>
      <c r="TMY58" s="15"/>
      <c r="TMZ58" s="15"/>
      <c r="TNA58" s="15"/>
      <c r="TNB58" s="15"/>
      <c r="TNC58" s="15"/>
      <c r="TND58" s="15"/>
      <c r="TNE58" s="15"/>
      <c r="TNF58" s="15"/>
      <c r="TNG58" s="15"/>
      <c r="TNH58" s="15"/>
      <c r="TNI58" s="15"/>
      <c r="TNJ58" s="15"/>
      <c r="TNK58" s="15"/>
      <c r="TNL58" s="15"/>
      <c r="TNM58" s="15"/>
      <c r="TNN58" s="15"/>
      <c r="TNO58" s="15"/>
      <c r="TNP58" s="15"/>
      <c r="TNQ58" s="15"/>
      <c r="TNR58" s="15"/>
      <c r="TNS58" s="15"/>
      <c r="TNT58" s="15"/>
      <c r="TNU58" s="15"/>
      <c r="TNV58" s="15"/>
      <c r="TNW58" s="15"/>
      <c r="TNX58" s="15"/>
      <c r="TNY58" s="15"/>
      <c r="TNZ58" s="15"/>
      <c r="TOA58" s="15"/>
      <c r="TOB58" s="15"/>
      <c r="TOC58" s="15"/>
      <c r="TOD58" s="15"/>
      <c r="TOE58" s="15"/>
      <c r="TOF58" s="15"/>
      <c r="TOG58" s="15"/>
      <c r="TOH58" s="15"/>
      <c r="TOI58" s="15"/>
      <c r="TOJ58" s="15"/>
      <c r="TOK58" s="15"/>
      <c r="TOL58" s="15"/>
      <c r="TOM58" s="15"/>
      <c r="TON58" s="15"/>
      <c r="TOO58" s="15"/>
      <c r="TOP58" s="15"/>
      <c r="TOQ58" s="15"/>
      <c r="TOR58" s="15"/>
      <c r="TOS58" s="15"/>
      <c r="TOT58" s="15"/>
      <c r="TOU58" s="15"/>
      <c r="TOV58" s="15"/>
      <c r="TOW58" s="15"/>
      <c r="TOX58" s="15"/>
      <c r="TOY58" s="15"/>
      <c r="TOZ58" s="15"/>
      <c r="TPA58" s="15"/>
      <c r="TPB58" s="15"/>
      <c r="TPC58" s="15"/>
      <c r="TPD58" s="15"/>
      <c r="TPE58" s="15"/>
      <c r="TPF58" s="15"/>
      <c r="TPG58" s="15"/>
      <c r="TPH58" s="15"/>
      <c r="TPI58" s="15"/>
      <c r="TPJ58" s="15"/>
      <c r="TPK58" s="15"/>
      <c r="TPL58" s="15"/>
      <c r="TPM58" s="15"/>
      <c r="TPN58" s="15"/>
      <c r="TPO58" s="15"/>
      <c r="TPP58" s="15"/>
      <c r="TPQ58" s="15"/>
      <c r="TPR58" s="15"/>
      <c r="TPS58" s="15"/>
      <c r="TPT58" s="15"/>
      <c r="TPU58" s="15"/>
      <c r="TPV58" s="15"/>
      <c r="TPW58" s="15"/>
      <c r="TPX58" s="15"/>
      <c r="TPY58" s="15"/>
      <c r="TPZ58" s="15"/>
      <c r="TQA58" s="15"/>
      <c r="TQB58" s="15"/>
      <c r="TQC58" s="15"/>
      <c r="TQD58" s="15"/>
      <c r="TQE58" s="15"/>
      <c r="TQF58" s="15"/>
      <c r="TQG58" s="15"/>
      <c r="TQH58" s="15"/>
      <c r="TQI58" s="15"/>
      <c r="TQJ58" s="15"/>
      <c r="TQK58" s="15"/>
      <c r="TQL58" s="15"/>
      <c r="TQM58" s="15"/>
      <c r="TQN58" s="15"/>
      <c r="TQO58" s="15"/>
      <c r="TQP58" s="15"/>
      <c r="TQQ58" s="15"/>
      <c r="TQR58" s="15"/>
      <c r="TQS58" s="15"/>
      <c r="TQT58" s="15"/>
      <c r="TQU58" s="15"/>
      <c r="TQV58" s="15"/>
      <c r="TQW58" s="15"/>
      <c r="TQX58" s="15"/>
      <c r="TQY58" s="15"/>
      <c r="TQZ58" s="15"/>
      <c r="TRA58" s="15"/>
      <c r="TRB58" s="15"/>
      <c r="TRC58" s="15"/>
      <c r="TRD58" s="15"/>
      <c r="TRE58" s="15"/>
      <c r="TRF58" s="15"/>
      <c r="TRG58" s="15"/>
      <c r="TRH58" s="15"/>
      <c r="TRI58" s="15"/>
      <c r="TRJ58" s="15"/>
      <c r="TRK58" s="15"/>
      <c r="TRL58" s="15"/>
      <c r="TRM58" s="15"/>
      <c r="TRN58" s="15"/>
      <c r="TRO58" s="15"/>
      <c r="TRP58" s="15"/>
      <c r="TRQ58" s="15"/>
      <c r="TRR58" s="15"/>
      <c r="TRS58" s="15"/>
      <c r="TRT58" s="15"/>
      <c r="TRU58" s="15"/>
      <c r="TRV58" s="15"/>
      <c r="TRW58" s="15"/>
      <c r="TRX58" s="15"/>
      <c r="TRY58" s="15"/>
      <c r="TRZ58" s="15"/>
      <c r="TSA58" s="15"/>
      <c r="TSB58" s="15"/>
      <c r="TSC58" s="15"/>
      <c r="TSD58" s="15"/>
      <c r="TSE58" s="15"/>
      <c r="TSF58" s="15"/>
      <c r="TSG58" s="15"/>
      <c r="TSH58" s="15"/>
      <c r="TSI58" s="15"/>
      <c r="TSJ58" s="15"/>
      <c r="TSK58" s="15"/>
      <c r="TSL58" s="15"/>
      <c r="TSM58" s="15"/>
      <c r="TSN58" s="15"/>
      <c r="TSO58" s="15"/>
      <c r="TSP58" s="15"/>
      <c r="TSQ58" s="15"/>
      <c r="TSR58" s="15"/>
      <c r="TSS58" s="15"/>
      <c r="TST58" s="15"/>
      <c r="TSU58" s="15"/>
      <c r="TSV58" s="15"/>
      <c r="TSW58" s="15"/>
      <c r="TSX58" s="15"/>
      <c r="TSY58" s="15"/>
      <c r="TSZ58" s="15"/>
      <c r="TTA58" s="15"/>
      <c r="TTB58" s="15"/>
      <c r="TTC58" s="15"/>
      <c r="TTD58" s="15"/>
      <c r="TTE58" s="15"/>
      <c r="TTF58" s="15"/>
      <c r="TTG58" s="15"/>
      <c r="TTH58" s="15"/>
      <c r="TTI58" s="15"/>
      <c r="TTJ58" s="15"/>
      <c r="TTK58" s="15"/>
      <c r="TTL58" s="15"/>
      <c r="TTM58" s="15"/>
      <c r="TTN58" s="15"/>
      <c r="TTO58" s="15"/>
      <c r="TTP58" s="15"/>
      <c r="TTQ58" s="15"/>
      <c r="TTR58" s="15"/>
      <c r="TTS58" s="15"/>
      <c r="TTT58" s="15"/>
      <c r="TTU58" s="15"/>
      <c r="TTV58" s="15"/>
      <c r="TTW58" s="15"/>
      <c r="TTX58" s="15"/>
      <c r="TTY58" s="15"/>
      <c r="TTZ58" s="15"/>
      <c r="TUA58" s="15"/>
      <c r="TUB58" s="15"/>
      <c r="TUC58" s="15"/>
      <c r="TUD58" s="15"/>
      <c r="TUE58" s="15"/>
      <c r="TUF58" s="15"/>
      <c r="TUG58" s="15"/>
      <c r="TUH58" s="15"/>
      <c r="TUI58" s="15"/>
      <c r="TUJ58" s="15"/>
      <c r="TUK58" s="15"/>
      <c r="TUL58" s="15"/>
      <c r="TUM58" s="15"/>
      <c r="TUN58" s="15"/>
      <c r="TUO58" s="15"/>
      <c r="TUP58" s="15"/>
      <c r="TUQ58" s="15"/>
      <c r="TUR58" s="15"/>
      <c r="TUS58" s="15"/>
      <c r="TUT58" s="15"/>
      <c r="TUU58" s="15"/>
      <c r="TUV58" s="15"/>
      <c r="TUW58" s="15"/>
      <c r="TUX58" s="15"/>
      <c r="TUY58" s="15"/>
      <c r="TUZ58" s="15"/>
      <c r="TVA58" s="15"/>
      <c r="TVB58" s="15"/>
      <c r="TVC58" s="15"/>
      <c r="TVD58" s="15"/>
      <c r="TVE58" s="15"/>
      <c r="TVF58" s="15"/>
      <c r="TVG58" s="15"/>
      <c r="TVH58" s="15"/>
      <c r="TVI58" s="15"/>
      <c r="TVJ58" s="15"/>
      <c r="TVK58" s="15"/>
      <c r="TVL58" s="15"/>
      <c r="TVM58" s="15"/>
      <c r="TVN58" s="15"/>
      <c r="TVO58" s="15"/>
      <c r="TVP58" s="15"/>
      <c r="TVQ58" s="15"/>
      <c r="TVR58" s="15"/>
      <c r="TVS58" s="15"/>
      <c r="TVT58" s="15"/>
      <c r="TVU58" s="15"/>
      <c r="TVV58" s="15"/>
      <c r="TVW58" s="15"/>
      <c r="TVX58" s="15"/>
      <c r="TVY58" s="15"/>
      <c r="TVZ58" s="15"/>
      <c r="TWA58" s="15"/>
      <c r="TWB58" s="15"/>
      <c r="TWC58" s="15"/>
      <c r="TWD58" s="15"/>
      <c r="TWE58" s="15"/>
      <c r="TWF58" s="15"/>
      <c r="TWG58" s="15"/>
      <c r="TWH58" s="15"/>
      <c r="TWI58" s="15"/>
      <c r="TWJ58" s="15"/>
      <c r="TWK58" s="15"/>
      <c r="TWL58" s="15"/>
      <c r="TWM58" s="15"/>
      <c r="TWN58" s="15"/>
      <c r="TWO58" s="15"/>
      <c r="TWP58" s="15"/>
      <c r="TWQ58" s="15"/>
      <c r="TWR58" s="15"/>
      <c r="TWS58" s="15"/>
      <c r="TWT58" s="15"/>
      <c r="TWU58" s="15"/>
      <c r="TWV58" s="15"/>
      <c r="TWW58" s="15"/>
      <c r="TWX58" s="15"/>
      <c r="TWY58" s="15"/>
      <c r="TWZ58" s="15"/>
      <c r="TXA58" s="15"/>
      <c r="TXB58" s="15"/>
      <c r="TXC58" s="15"/>
      <c r="TXD58" s="15"/>
      <c r="TXE58" s="15"/>
      <c r="TXF58" s="15"/>
      <c r="TXG58" s="15"/>
      <c r="TXH58" s="15"/>
      <c r="TXI58" s="15"/>
      <c r="TXJ58" s="15"/>
      <c r="TXK58" s="15"/>
      <c r="TXL58" s="15"/>
      <c r="TXM58" s="15"/>
      <c r="TXN58" s="15"/>
      <c r="TXO58" s="15"/>
      <c r="TXP58" s="15"/>
      <c r="TXQ58" s="15"/>
      <c r="TXR58" s="15"/>
      <c r="TXS58" s="15"/>
      <c r="TXT58" s="15"/>
      <c r="TXU58" s="15"/>
      <c r="TXV58" s="15"/>
      <c r="TXW58" s="15"/>
      <c r="TXX58" s="15"/>
      <c r="TXY58" s="15"/>
      <c r="TXZ58" s="15"/>
      <c r="TYA58" s="15"/>
      <c r="TYB58" s="15"/>
      <c r="TYC58" s="15"/>
      <c r="TYD58" s="15"/>
      <c r="TYE58" s="15"/>
      <c r="TYF58" s="15"/>
      <c r="TYG58" s="15"/>
      <c r="TYH58" s="15"/>
      <c r="TYI58" s="15"/>
      <c r="TYJ58" s="15"/>
      <c r="TYK58" s="15"/>
      <c r="TYL58" s="15"/>
      <c r="TYM58" s="15"/>
      <c r="TYN58" s="15"/>
      <c r="TYO58" s="15"/>
      <c r="TYP58" s="15"/>
      <c r="TYQ58" s="15"/>
      <c r="TYR58" s="15"/>
      <c r="TYS58" s="15"/>
      <c r="TYT58" s="15"/>
      <c r="TYU58" s="15"/>
      <c r="TYV58" s="15"/>
      <c r="TYW58" s="15"/>
      <c r="TYX58" s="15"/>
      <c r="TYY58" s="15"/>
      <c r="TYZ58" s="15"/>
      <c r="TZA58" s="15"/>
      <c r="TZB58" s="15"/>
      <c r="TZC58" s="15"/>
      <c r="TZD58" s="15"/>
      <c r="TZE58" s="15"/>
      <c r="TZF58" s="15"/>
      <c r="TZG58" s="15"/>
      <c r="TZH58" s="15"/>
      <c r="TZI58" s="15"/>
      <c r="TZJ58" s="15"/>
      <c r="TZK58" s="15"/>
      <c r="TZL58" s="15"/>
      <c r="TZM58" s="15"/>
      <c r="TZN58" s="15"/>
      <c r="TZO58" s="15"/>
      <c r="TZP58" s="15"/>
      <c r="TZQ58" s="15"/>
      <c r="TZR58" s="15"/>
      <c r="TZS58" s="15"/>
      <c r="TZT58" s="15"/>
      <c r="TZU58" s="15"/>
      <c r="TZV58" s="15"/>
      <c r="TZW58" s="15"/>
      <c r="TZX58" s="15"/>
      <c r="TZY58" s="15"/>
      <c r="TZZ58" s="15"/>
      <c r="UAA58" s="15"/>
      <c r="UAB58" s="15"/>
      <c r="UAC58" s="15"/>
      <c r="UAD58" s="15"/>
      <c r="UAE58" s="15"/>
      <c r="UAF58" s="15"/>
      <c r="UAG58" s="15"/>
      <c r="UAH58" s="15"/>
      <c r="UAI58" s="15"/>
      <c r="UAJ58" s="15"/>
      <c r="UAK58" s="15"/>
      <c r="UAL58" s="15"/>
      <c r="UAM58" s="15"/>
      <c r="UAN58" s="15"/>
      <c r="UAO58" s="15"/>
      <c r="UAP58" s="15"/>
      <c r="UAQ58" s="15"/>
      <c r="UAR58" s="15"/>
      <c r="UAS58" s="15"/>
      <c r="UAT58" s="15"/>
      <c r="UAU58" s="15"/>
      <c r="UAV58" s="15"/>
      <c r="UAW58" s="15"/>
      <c r="UAX58" s="15"/>
      <c r="UAY58" s="15"/>
      <c r="UAZ58" s="15"/>
      <c r="UBA58" s="15"/>
      <c r="UBB58" s="15"/>
      <c r="UBC58" s="15"/>
      <c r="UBD58" s="15"/>
      <c r="UBE58" s="15"/>
      <c r="UBF58" s="15"/>
      <c r="UBG58" s="15"/>
      <c r="UBH58" s="15"/>
      <c r="UBI58" s="15"/>
      <c r="UBJ58" s="15"/>
      <c r="UBK58" s="15"/>
      <c r="UBL58" s="15"/>
      <c r="UBM58" s="15"/>
      <c r="UBN58" s="15"/>
      <c r="UBO58" s="15"/>
      <c r="UBP58" s="15"/>
      <c r="UBQ58" s="15"/>
      <c r="UBR58" s="15"/>
      <c r="UBS58" s="15"/>
      <c r="UBT58" s="15"/>
      <c r="UBU58" s="15"/>
      <c r="UBV58" s="15"/>
      <c r="UBW58" s="15"/>
      <c r="UBX58" s="15"/>
      <c r="UBY58" s="15"/>
      <c r="UBZ58" s="15"/>
      <c r="UCA58" s="15"/>
      <c r="UCB58" s="15"/>
      <c r="UCC58" s="15"/>
      <c r="UCD58" s="15"/>
      <c r="UCE58" s="15"/>
      <c r="UCF58" s="15"/>
      <c r="UCG58" s="15"/>
      <c r="UCH58" s="15"/>
      <c r="UCI58" s="15"/>
      <c r="UCJ58" s="15"/>
      <c r="UCK58" s="15"/>
      <c r="UCL58" s="15"/>
      <c r="UCM58" s="15"/>
      <c r="UCN58" s="15"/>
      <c r="UCO58" s="15"/>
      <c r="UCP58" s="15"/>
      <c r="UCQ58" s="15"/>
      <c r="UCR58" s="15"/>
      <c r="UCS58" s="15"/>
      <c r="UCT58" s="15"/>
      <c r="UCU58" s="15"/>
      <c r="UCV58" s="15"/>
      <c r="UCW58" s="15"/>
      <c r="UCX58" s="15"/>
      <c r="UCY58" s="15"/>
      <c r="UCZ58" s="15"/>
      <c r="UDA58" s="15"/>
      <c r="UDB58" s="15"/>
      <c r="UDC58" s="15"/>
      <c r="UDD58" s="15"/>
      <c r="UDE58" s="15"/>
      <c r="UDF58" s="15"/>
      <c r="UDG58" s="15"/>
      <c r="UDH58" s="15"/>
      <c r="UDI58" s="15"/>
      <c r="UDJ58" s="15"/>
      <c r="UDK58" s="15"/>
      <c r="UDL58" s="15"/>
      <c r="UDM58" s="15"/>
      <c r="UDN58" s="15"/>
      <c r="UDO58" s="15"/>
      <c r="UDP58" s="15"/>
      <c r="UDQ58" s="15"/>
      <c r="UDR58" s="15"/>
      <c r="UDS58" s="15"/>
      <c r="UDT58" s="15"/>
      <c r="UDU58" s="15"/>
      <c r="UDV58" s="15"/>
      <c r="UDW58" s="15"/>
      <c r="UDX58" s="15"/>
      <c r="UDY58" s="15"/>
      <c r="UDZ58" s="15"/>
      <c r="UEA58" s="15"/>
      <c r="UEB58" s="15"/>
      <c r="UEC58" s="15"/>
      <c r="UED58" s="15"/>
      <c r="UEE58" s="15"/>
      <c r="UEF58" s="15"/>
      <c r="UEG58" s="15"/>
      <c r="UEH58" s="15"/>
      <c r="UEI58" s="15"/>
      <c r="UEJ58" s="15"/>
      <c r="UEK58" s="15"/>
      <c r="UEL58" s="15"/>
      <c r="UEM58" s="15"/>
      <c r="UEN58" s="15"/>
      <c r="UEO58" s="15"/>
      <c r="UEP58" s="15"/>
      <c r="UEQ58" s="15"/>
      <c r="UER58" s="15"/>
      <c r="UES58" s="15"/>
      <c r="UET58" s="15"/>
      <c r="UEU58" s="15"/>
      <c r="UEV58" s="15"/>
      <c r="UEW58" s="15"/>
      <c r="UEX58" s="15"/>
      <c r="UEY58" s="15"/>
      <c r="UEZ58" s="15"/>
      <c r="UFA58" s="15"/>
      <c r="UFB58" s="15"/>
      <c r="UFC58" s="15"/>
      <c r="UFD58" s="15"/>
      <c r="UFE58" s="15"/>
      <c r="UFF58" s="15"/>
      <c r="UFG58" s="15"/>
      <c r="UFH58" s="15"/>
      <c r="UFI58" s="15"/>
      <c r="UFJ58" s="15"/>
      <c r="UFK58" s="15"/>
      <c r="UFL58" s="15"/>
      <c r="UFM58" s="15"/>
      <c r="UFN58" s="15"/>
      <c r="UFO58" s="15"/>
      <c r="UFP58" s="15"/>
      <c r="UFQ58" s="15"/>
      <c r="UFR58" s="15"/>
      <c r="UFS58" s="15"/>
      <c r="UFT58" s="15"/>
      <c r="UFU58" s="15"/>
      <c r="UFV58" s="15"/>
      <c r="UFW58" s="15"/>
      <c r="UFX58" s="15"/>
      <c r="UFY58" s="15"/>
      <c r="UFZ58" s="15"/>
      <c r="UGA58" s="15"/>
      <c r="UGB58" s="15"/>
      <c r="UGC58" s="15"/>
      <c r="UGD58" s="15"/>
      <c r="UGE58" s="15"/>
      <c r="UGF58" s="15"/>
      <c r="UGG58" s="15"/>
      <c r="UGH58" s="15"/>
      <c r="UGI58" s="15"/>
      <c r="UGJ58" s="15"/>
      <c r="UGK58" s="15"/>
      <c r="UGL58" s="15"/>
      <c r="UGM58" s="15"/>
      <c r="UGN58" s="15"/>
      <c r="UGO58" s="15"/>
      <c r="UGP58" s="15"/>
      <c r="UGQ58" s="15"/>
      <c r="UGR58" s="15"/>
      <c r="UGS58" s="15"/>
      <c r="UGT58" s="15"/>
      <c r="UGU58" s="15"/>
      <c r="UGV58" s="15"/>
      <c r="UGW58" s="15"/>
      <c r="UGX58" s="15"/>
      <c r="UGY58" s="15"/>
      <c r="UGZ58" s="15"/>
      <c r="UHA58" s="15"/>
      <c r="UHB58" s="15"/>
      <c r="UHC58" s="15"/>
      <c r="UHD58" s="15"/>
      <c r="UHE58" s="15"/>
      <c r="UHF58" s="15"/>
      <c r="UHG58" s="15"/>
      <c r="UHH58" s="15"/>
      <c r="UHI58" s="15"/>
      <c r="UHJ58" s="15"/>
      <c r="UHK58" s="15"/>
      <c r="UHL58" s="15"/>
      <c r="UHM58" s="15"/>
      <c r="UHN58" s="15"/>
      <c r="UHO58" s="15"/>
      <c r="UHP58" s="15"/>
      <c r="UHQ58" s="15"/>
      <c r="UHR58" s="15"/>
      <c r="UHS58" s="15"/>
      <c r="UHT58" s="15"/>
      <c r="UHU58" s="15"/>
      <c r="UHV58" s="15"/>
      <c r="UHW58" s="15"/>
      <c r="UHX58" s="15"/>
      <c r="UHY58" s="15"/>
      <c r="UHZ58" s="15"/>
      <c r="UIA58" s="15"/>
      <c r="UIB58" s="15"/>
      <c r="UIC58" s="15"/>
      <c r="UID58" s="15"/>
      <c r="UIE58" s="15"/>
      <c r="UIF58" s="15"/>
      <c r="UIG58" s="15"/>
      <c r="UIH58" s="15"/>
      <c r="UII58" s="15"/>
      <c r="UIJ58" s="15"/>
      <c r="UIK58" s="15"/>
      <c r="UIL58" s="15"/>
      <c r="UIM58" s="15"/>
      <c r="UIN58" s="15"/>
      <c r="UIO58" s="15"/>
      <c r="UIP58" s="15"/>
      <c r="UIQ58" s="15"/>
      <c r="UIR58" s="15"/>
      <c r="UIS58" s="15"/>
      <c r="UIT58" s="15"/>
      <c r="UIU58" s="15"/>
      <c r="UIV58" s="15"/>
      <c r="UIW58" s="15"/>
      <c r="UIX58" s="15"/>
      <c r="UIY58" s="15"/>
      <c r="UIZ58" s="15"/>
      <c r="UJA58" s="15"/>
      <c r="UJB58" s="15"/>
      <c r="UJC58" s="15"/>
      <c r="UJD58" s="15"/>
      <c r="UJE58" s="15"/>
      <c r="UJF58" s="15"/>
      <c r="UJG58" s="15"/>
      <c r="UJH58" s="15"/>
      <c r="UJI58" s="15"/>
      <c r="UJJ58" s="15"/>
      <c r="UJK58" s="15"/>
      <c r="UJL58" s="15"/>
      <c r="UJM58" s="15"/>
      <c r="UJN58" s="15"/>
      <c r="UJO58" s="15"/>
      <c r="UJP58" s="15"/>
      <c r="UJQ58" s="15"/>
      <c r="UJR58" s="15"/>
      <c r="UJS58" s="15"/>
      <c r="UJT58" s="15"/>
      <c r="UJU58" s="15"/>
      <c r="UJV58" s="15"/>
      <c r="UJW58" s="15"/>
      <c r="UJX58" s="15"/>
      <c r="UJY58" s="15"/>
      <c r="UJZ58" s="15"/>
      <c r="UKA58" s="15"/>
      <c r="UKB58" s="15"/>
      <c r="UKC58" s="15"/>
      <c r="UKD58" s="15"/>
      <c r="UKE58" s="15"/>
      <c r="UKF58" s="15"/>
      <c r="UKG58" s="15"/>
      <c r="UKH58" s="15"/>
      <c r="UKI58" s="15"/>
      <c r="UKJ58" s="15"/>
      <c r="UKK58" s="15"/>
      <c r="UKL58" s="15"/>
      <c r="UKM58" s="15"/>
      <c r="UKN58" s="15"/>
      <c r="UKO58" s="15"/>
      <c r="UKP58" s="15"/>
      <c r="UKQ58" s="15"/>
      <c r="UKR58" s="15"/>
      <c r="UKS58" s="15"/>
      <c r="UKT58" s="15"/>
      <c r="UKU58" s="15"/>
      <c r="UKV58" s="15"/>
      <c r="UKW58" s="15"/>
      <c r="UKX58" s="15"/>
      <c r="UKY58" s="15"/>
      <c r="UKZ58" s="15"/>
      <c r="ULA58" s="15"/>
      <c r="ULB58" s="15"/>
      <c r="ULC58" s="15"/>
      <c r="ULD58" s="15"/>
      <c r="ULE58" s="15"/>
      <c r="ULF58" s="15"/>
      <c r="ULG58" s="15"/>
      <c r="ULH58" s="15"/>
      <c r="ULI58" s="15"/>
      <c r="ULJ58" s="15"/>
      <c r="ULK58" s="15"/>
      <c r="ULL58" s="15"/>
      <c r="ULM58" s="15"/>
      <c r="ULN58" s="15"/>
      <c r="ULO58" s="15"/>
      <c r="ULP58" s="15"/>
      <c r="ULQ58" s="15"/>
      <c r="ULR58" s="15"/>
      <c r="ULS58" s="15"/>
      <c r="ULT58" s="15"/>
      <c r="ULU58" s="15"/>
      <c r="ULV58" s="15"/>
      <c r="ULW58" s="15"/>
      <c r="ULX58" s="15"/>
      <c r="ULY58" s="15"/>
      <c r="ULZ58" s="15"/>
      <c r="UMA58" s="15"/>
      <c r="UMB58" s="15"/>
      <c r="UMC58" s="15"/>
      <c r="UMD58" s="15"/>
      <c r="UME58" s="15"/>
      <c r="UMF58" s="15"/>
      <c r="UMG58" s="15"/>
      <c r="UMH58" s="15"/>
      <c r="UMI58" s="15"/>
      <c r="UMJ58" s="15"/>
      <c r="UMK58" s="15"/>
      <c r="UML58" s="15"/>
      <c r="UMM58" s="15"/>
      <c r="UMN58" s="15"/>
      <c r="UMO58" s="15"/>
      <c r="UMP58" s="15"/>
      <c r="UMQ58" s="15"/>
      <c r="UMR58" s="15"/>
      <c r="UMS58" s="15"/>
      <c r="UMT58" s="15"/>
      <c r="UMU58" s="15"/>
      <c r="UMV58" s="15"/>
      <c r="UMW58" s="15"/>
      <c r="UMX58" s="15"/>
      <c r="UMY58" s="15"/>
      <c r="UMZ58" s="15"/>
      <c r="UNA58" s="15"/>
      <c r="UNB58" s="15"/>
      <c r="UNC58" s="15"/>
      <c r="UND58" s="15"/>
      <c r="UNE58" s="15"/>
      <c r="UNF58" s="15"/>
      <c r="UNG58" s="15"/>
      <c r="UNH58" s="15"/>
      <c r="UNI58" s="15"/>
      <c r="UNJ58" s="15"/>
      <c r="UNK58" s="15"/>
      <c r="UNL58" s="15"/>
      <c r="UNM58" s="15"/>
      <c r="UNN58" s="15"/>
      <c r="UNO58" s="15"/>
      <c r="UNP58" s="15"/>
      <c r="UNQ58" s="15"/>
      <c r="UNR58" s="15"/>
      <c r="UNS58" s="15"/>
      <c r="UNT58" s="15"/>
      <c r="UNU58" s="15"/>
      <c r="UNV58" s="15"/>
      <c r="UNW58" s="15"/>
      <c r="UNX58" s="15"/>
      <c r="UNY58" s="15"/>
      <c r="UNZ58" s="15"/>
      <c r="UOA58" s="15"/>
      <c r="UOB58" s="15"/>
      <c r="UOC58" s="15"/>
      <c r="UOD58" s="15"/>
      <c r="UOE58" s="15"/>
      <c r="UOF58" s="15"/>
      <c r="UOG58" s="15"/>
      <c r="UOH58" s="15"/>
      <c r="UOI58" s="15"/>
      <c r="UOJ58" s="15"/>
      <c r="UOK58" s="15"/>
      <c r="UOL58" s="15"/>
      <c r="UOM58" s="15"/>
      <c r="UON58" s="15"/>
      <c r="UOO58" s="15"/>
      <c r="UOP58" s="15"/>
      <c r="UOQ58" s="15"/>
      <c r="UOR58" s="15"/>
      <c r="UOS58" s="15"/>
      <c r="UOT58" s="15"/>
      <c r="UOU58" s="15"/>
      <c r="UOV58" s="15"/>
      <c r="UOW58" s="15"/>
      <c r="UOX58" s="15"/>
      <c r="UOY58" s="15"/>
      <c r="UOZ58" s="15"/>
      <c r="UPA58" s="15"/>
      <c r="UPB58" s="15"/>
      <c r="UPC58" s="15"/>
      <c r="UPD58" s="15"/>
      <c r="UPE58" s="15"/>
      <c r="UPF58" s="15"/>
      <c r="UPG58" s="15"/>
      <c r="UPH58" s="15"/>
      <c r="UPI58" s="15"/>
      <c r="UPJ58" s="15"/>
      <c r="UPK58" s="15"/>
      <c r="UPL58" s="15"/>
      <c r="UPM58" s="15"/>
      <c r="UPN58" s="15"/>
      <c r="UPO58" s="15"/>
      <c r="UPP58" s="15"/>
      <c r="UPQ58" s="15"/>
      <c r="UPR58" s="15"/>
      <c r="UPS58" s="15"/>
      <c r="UPT58" s="15"/>
      <c r="UPU58" s="15"/>
      <c r="UPV58" s="15"/>
      <c r="UPW58" s="15"/>
      <c r="UPX58" s="15"/>
      <c r="UPY58" s="15"/>
      <c r="UPZ58" s="15"/>
      <c r="UQA58" s="15"/>
      <c r="UQB58" s="15"/>
      <c r="UQC58" s="15"/>
      <c r="UQD58" s="15"/>
      <c r="UQE58" s="15"/>
      <c r="UQF58" s="15"/>
      <c r="UQG58" s="15"/>
      <c r="UQH58" s="15"/>
      <c r="UQI58" s="15"/>
      <c r="UQJ58" s="15"/>
      <c r="UQK58" s="15"/>
      <c r="UQL58" s="15"/>
      <c r="UQM58" s="15"/>
      <c r="UQN58" s="15"/>
      <c r="UQO58" s="15"/>
      <c r="UQP58" s="15"/>
      <c r="UQQ58" s="15"/>
      <c r="UQR58" s="15"/>
      <c r="UQS58" s="15"/>
      <c r="UQT58" s="15"/>
      <c r="UQU58" s="15"/>
      <c r="UQV58" s="15"/>
      <c r="UQW58" s="15"/>
      <c r="UQX58" s="15"/>
      <c r="UQY58" s="15"/>
      <c r="UQZ58" s="15"/>
      <c r="URA58" s="15"/>
      <c r="URB58" s="15"/>
      <c r="URC58" s="15"/>
      <c r="URD58" s="15"/>
      <c r="URE58" s="15"/>
      <c r="URF58" s="15"/>
      <c r="URG58" s="15"/>
      <c r="URH58" s="15"/>
      <c r="URI58" s="15"/>
      <c r="URJ58" s="15"/>
      <c r="URK58" s="15"/>
      <c r="URL58" s="15"/>
      <c r="URM58" s="15"/>
      <c r="URN58" s="15"/>
      <c r="URO58" s="15"/>
      <c r="URP58" s="15"/>
      <c r="URQ58" s="15"/>
      <c r="URR58" s="15"/>
      <c r="URS58" s="15"/>
      <c r="URT58" s="15"/>
      <c r="URU58" s="15"/>
      <c r="URV58" s="15"/>
      <c r="URW58" s="15"/>
      <c r="URX58" s="15"/>
      <c r="URY58" s="15"/>
      <c r="URZ58" s="15"/>
      <c r="USA58" s="15"/>
      <c r="USB58" s="15"/>
      <c r="USC58" s="15"/>
      <c r="USD58" s="15"/>
      <c r="USE58" s="15"/>
      <c r="USF58" s="15"/>
      <c r="USG58" s="15"/>
      <c r="USH58" s="15"/>
      <c r="USI58" s="15"/>
      <c r="USJ58" s="15"/>
      <c r="USK58" s="15"/>
      <c r="USL58" s="15"/>
      <c r="USM58" s="15"/>
      <c r="USN58" s="15"/>
      <c r="USO58" s="15"/>
      <c r="USP58" s="15"/>
      <c r="USQ58" s="15"/>
      <c r="USR58" s="15"/>
      <c r="USS58" s="15"/>
      <c r="UST58" s="15"/>
      <c r="USU58" s="15"/>
      <c r="USV58" s="15"/>
      <c r="USW58" s="15"/>
      <c r="USX58" s="15"/>
      <c r="USY58" s="15"/>
      <c r="USZ58" s="15"/>
      <c r="UTA58" s="15"/>
      <c r="UTB58" s="15"/>
      <c r="UTC58" s="15"/>
      <c r="UTD58" s="15"/>
      <c r="UTE58" s="15"/>
      <c r="UTF58" s="15"/>
      <c r="UTG58" s="15"/>
      <c r="UTH58" s="15"/>
      <c r="UTI58" s="15"/>
      <c r="UTJ58" s="15"/>
      <c r="UTK58" s="15"/>
      <c r="UTL58" s="15"/>
      <c r="UTM58" s="15"/>
      <c r="UTN58" s="15"/>
      <c r="UTO58" s="15"/>
      <c r="UTP58" s="15"/>
      <c r="UTQ58" s="15"/>
      <c r="UTR58" s="15"/>
      <c r="UTS58" s="15"/>
      <c r="UTT58" s="15"/>
      <c r="UTU58" s="15"/>
      <c r="UTV58" s="15"/>
      <c r="UTW58" s="15"/>
      <c r="UTX58" s="15"/>
      <c r="UTY58" s="15"/>
      <c r="UTZ58" s="15"/>
      <c r="UUA58" s="15"/>
      <c r="UUB58" s="15"/>
      <c r="UUC58" s="15"/>
      <c r="UUD58" s="15"/>
      <c r="UUE58" s="15"/>
      <c r="UUF58" s="15"/>
      <c r="UUG58" s="15"/>
      <c r="UUH58" s="15"/>
      <c r="UUI58" s="15"/>
      <c r="UUJ58" s="15"/>
      <c r="UUK58" s="15"/>
      <c r="UUL58" s="15"/>
      <c r="UUM58" s="15"/>
      <c r="UUN58" s="15"/>
      <c r="UUO58" s="15"/>
      <c r="UUP58" s="15"/>
      <c r="UUQ58" s="15"/>
      <c r="UUR58" s="15"/>
      <c r="UUS58" s="15"/>
      <c r="UUT58" s="15"/>
      <c r="UUU58" s="15"/>
      <c r="UUV58" s="15"/>
      <c r="UUW58" s="15"/>
      <c r="UUX58" s="15"/>
      <c r="UUY58" s="15"/>
      <c r="UUZ58" s="15"/>
      <c r="UVA58" s="15"/>
      <c r="UVB58" s="15"/>
      <c r="UVC58" s="15"/>
      <c r="UVD58" s="15"/>
      <c r="UVE58" s="15"/>
      <c r="UVF58" s="15"/>
      <c r="UVG58" s="15"/>
      <c r="UVH58" s="15"/>
      <c r="UVI58" s="15"/>
      <c r="UVJ58" s="15"/>
      <c r="UVK58" s="15"/>
      <c r="UVL58" s="15"/>
      <c r="UVM58" s="15"/>
      <c r="UVN58" s="15"/>
      <c r="UVO58" s="15"/>
      <c r="UVP58" s="15"/>
      <c r="UVQ58" s="15"/>
      <c r="UVR58" s="15"/>
      <c r="UVS58" s="15"/>
      <c r="UVT58" s="15"/>
      <c r="UVU58" s="15"/>
      <c r="UVV58" s="15"/>
      <c r="UVW58" s="15"/>
      <c r="UVX58" s="15"/>
      <c r="UVY58" s="15"/>
      <c r="UVZ58" s="15"/>
      <c r="UWA58" s="15"/>
      <c r="UWB58" s="15"/>
      <c r="UWC58" s="15"/>
      <c r="UWD58" s="15"/>
      <c r="UWE58" s="15"/>
      <c r="UWF58" s="15"/>
      <c r="UWG58" s="15"/>
      <c r="UWH58" s="15"/>
      <c r="UWI58" s="15"/>
      <c r="UWJ58" s="15"/>
      <c r="UWK58" s="15"/>
      <c r="UWL58" s="15"/>
      <c r="UWM58" s="15"/>
      <c r="UWN58" s="15"/>
      <c r="UWO58" s="15"/>
      <c r="UWP58" s="15"/>
      <c r="UWQ58" s="15"/>
      <c r="UWR58" s="15"/>
      <c r="UWS58" s="15"/>
      <c r="UWT58" s="15"/>
      <c r="UWU58" s="15"/>
      <c r="UWV58" s="15"/>
      <c r="UWW58" s="15"/>
      <c r="UWX58" s="15"/>
      <c r="UWY58" s="15"/>
      <c r="UWZ58" s="15"/>
      <c r="UXA58" s="15"/>
      <c r="UXB58" s="15"/>
      <c r="UXC58" s="15"/>
      <c r="UXD58" s="15"/>
      <c r="UXE58" s="15"/>
      <c r="UXF58" s="15"/>
      <c r="UXG58" s="15"/>
      <c r="UXH58" s="15"/>
      <c r="UXI58" s="15"/>
      <c r="UXJ58" s="15"/>
      <c r="UXK58" s="15"/>
      <c r="UXL58" s="15"/>
      <c r="UXM58" s="15"/>
      <c r="UXN58" s="15"/>
      <c r="UXO58" s="15"/>
      <c r="UXP58" s="15"/>
      <c r="UXQ58" s="15"/>
      <c r="UXR58" s="15"/>
      <c r="UXS58" s="15"/>
      <c r="UXT58" s="15"/>
      <c r="UXU58" s="15"/>
      <c r="UXV58" s="15"/>
      <c r="UXW58" s="15"/>
      <c r="UXX58" s="15"/>
      <c r="UXY58" s="15"/>
      <c r="UXZ58" s="15"/>
      <c r="UYA58" s="15"/>
      <c r="UYB58" s="15"/>
      <c r="UYC58" s="15"/>
      <c r="UYD58" s="15"/>
      <c r="UYE58" s="15"/>
      <c r="UYF58" s="15"/>
      <c r="UYG58" s="15"/>
      <c r="UYH58" s="15"/>
      <c r="UYI58" s="15"/>
      <c r="UYJ58" s="15"/>
      <c r="UYK58" s="15"/>
      <c r="UYL58" s="15"/>
      <c r="UYM58" s="15"/>
      <c r="UYN58" s="15"/>
      <c r="UYO58" s="15"/>
      <c r="UYP58" s="15"/>
      <c r="UYQ58" s="15"/>
      <c r="UYR58" s="15"/>
      <c r="UYS58" s="15"/>
      <c r="UYT58" s="15"/>
      <c r="UYU58" s="15"/>
      <c r="UYV58" s="15"/>
      <c r="UYW58" s="15"/>
      <c r="UYX58" s="15"/>
      <c r="UYY58" s="15"/>
      <c r="UYZ58" s="15"/>
      <c r="UZA58" s="15"/>
      <c r="UZB58" s="15"/>
      <c r="UZC58" s="15"/>
      <c r="UZD58" s="15"/>
      <c r="UZE58" s="15"/>
      <c r="UZF58" s="15"/>
      <c r="UZG58" s="15"/>
      <c r="UZH58" s="15"/>
      <c r="UZI58" s="15"/>
      <c r="UZJ58" s="15"/>
      <c r="UZK58" s="15"/>
      <c r="UZL58" s="15"/>
      <c r="UZM58" s="15"/>
      <c r="UZN58" s="15"/>
      <c r="UZO58" s="15"/>
      <c r="UZP58" s="15"/>
      <c r="UZQ58" s="15"/>
      <c r="UZR58" s="15"/>
      <c r="UZS58" s="15"/>
      <c r="UZT58" s="15"/>
      <c r="UZU58" s="15"/>
      <c r="UZV58" s="15"/>
      <c r="UZW58" s="15"/>
      <c r="UZX58" s="15"/>
      <c r="UZY58" s="15"/>
      <c r="UZZ58" s="15"/>
      <c r="VAA58" s="15"/>
      <c r="VAB58" s="15"/>
      <c r="VAC58" s="15"/>
      <c r="VAD58" s="15"/>
      <c r="VAE58" s="15"/>
      <c r="VAF58" s="15"/>
      <c r="VAG58" s="15"/>
      <c r="VAH58" s="15"/>
      <c r="VAI58" s="15"/>
      <c r="VAJ58" s="15"/>
      <c r="VAK58" s="15"/>
      <c r="VAL58" s="15"/>
      <c r="VAM58" s="15"/>
      <c r="VAN58" s="15"/>
      <c r="VAO58" s="15"/>
      <c r="VAP58" s="15"/>
      <c r="VAQ58" s="15"/>
      <c r="VAR58" s="15"/>
      <c r="VAS58" s="15"/>
      <c r="VAT58" s="15"/>
      <c r="VAU58" s="15"/>
      <c r="VAV58" s="15"/>
      <c r="VAW58" s="15"/>
      <c r="VAX58" s="15"/>
      <c r="VAY58" s="15"/>
      <c r="VAZ58" s="15"/>
      <c r="VBA58" s="15"/>
      <c r="VBB58" s="15"/>
      <c r="VBC58" s="15"/>
      <c r="VBD58" s="15"/>
      <c r="VBE58" s="15"/>
      <c r="VBF58" s="15"/>
      <c r="VBG58" s="15"/>
      <c r="VBH58" s="15"/>
      <c r="VBI58" s="15"/>
      <c r="VBJ58" s="15"/>
      <c r="VBK58" s="15"/>
      <c r="VBL58" s="15"/>
      <c r="VBM58" s="15"/>
      <c r="VBN58" s="15"/>
      <c r="VBO58" s="15"/>
      <c r="VBP58" s="15"/>
      <c r="VBQ58" s="15"/>
      <c r="VBR58" s="15"/>
      <c r="VBS58" s="15"/>
      <c r="VBT58" s="15"/>
      <c r="VBU58" s="15"/>
      <c r="VBV58" s="15"/>
      <c r="VBW58" s="15"/>
      <c r="VBX58" s="15"/>
      <c r="VBY58" s="15"/>
      <c r="VBZ58" s="15"/>
      <c r="VCA58" s="15"/>
      <c r="VCB58" s="15"/>
      <c r="VCC58" s="15"/>
      <c r="VCD58" s="15"/>
      <c r="VCE58" s="15"/>
      <c r="VCF58" s="15"/>
      <c r="VCG58" s="15"/>
      <c r="VCH58" s="15"/>
      <c r="VCI58" s="15"/>
      <c r="VCJ58" s="15"/>
      <c r="VCK58" s="15"/>
      <c r="VCL58" s="15"/>
      <c r="VCM58" s="15"/>
      <c r="VCN58" s="15"/>
      <c r="VCO58" s="15"/>
      <c r="VCP58" s="15"/>
      <c r="VCQ58" s="15"/>
      <c r="VCR58" s="15"/>
      <c r="VCS58" s="15"/>
      <c r="VCT58" s="15"/>
      <c r="VCU58" s="15"/>
      <c r="VCV58" s="15"/>
      <c r="VCW58" s="15"/>
      <c r="VCX58" s="15"/>
      <c r="VCY58" s="15"/>
      <c r="VCZ58" s="15"/>
      <c r="VDA58" s="15"/>
      <c r="VDB58" s="15"/>
      <c r="VDC58" s="15"/>
      <c r="VDD58" s="15"/>
      <c r="VDE58" s="15"/>
      <c r="VDF58" s="15"/>
      <c r="VDG58" s="15"/>
      <c r="VDH58" s="15"/>
      <c r="VDI58" s="15"/>
      <c r="VDJ58" s="15"/>
      <c r="VDK58" s="15"/>
      <c r="VDL58" s="15"/>
      <c r="VDM58" s="15"/>
      <c r="VDN58" s="15"/>
      <c r="VDO58" s="15"/>
      <c r="VDP58" s="15"/>
      <c r="VDQ58" s="15"/>
      <c r="VDR58" s="15"/>
      <c r="VDS58" s="15"/>
      <c r="VDT58" s="15"/>
      <c r="VDU58" s="15"/>
      <c r="VDV58" s="15"/>
      <c r="VDW58" s="15"/>
      <c r="VDX58" s="15"/>
      <c r="VDY58" s="15"/>
      <c r="VDZ58" s="15"/>
      <c r="VEA58" s="15"/>
      <c r="VEB58" s="15"/>
      <c r="VEC58" s="15"/>
      <c r="VED58" s="15"/>
      <c r="VEE58" s="15"/>
      <c r="VEF58" s="15"/>
      <c r="VEG58" s="15"/>
      <c r="VEH58" s="15"/>
      <c r="VEI58" s="15"/>
      <c r="VEJ58" s="15"/>
      <c r="VEK58" s="15"/>
      <c r="VEL58" s="15"/>
      <c r="VEM58" s="15"/>
      <c r="VEN58" s="15"/>
      <c r="VEO58" s="15"/>
      <c r="VEP58" s="15"/>
      <c r="VEQ58" s="15"/>
      <c r="VER58" s="15"/>
      <c r="VES58" s="15"/>
      <c r="VET58" s="15"/>
      <c r="VEU58" s="15"/>
      <c r="VEV58" s="15"/>
      <c r="VEW58" s="15"/>
      <c r="VEX58" s="15"/>
      <c r="VEY58" s="15"/>
      <c r="VEZ58" s="15"/>
      <c r="VFA58" s="15"/>
      <c r="VFB58" s="15"/>
      <c r="VFC58" s="15"/>
      <c r="VFD58" s="15"/>
      <c r="VFE58" s="15"/>
      <c r="VFF58" s="15"/>
      <c r="VFG58" s="15"/>
      <c r="VFH58" s="15"/>
      <c r="VFI58" s="15"/>
      <c r="VFJ58" s="15"/>
      <c r="VFK58" s="15"/>
      <c r="VFL58" s="15"/>
      <c r="VFM58" s="15"/>
      <c r="VFN58" s="15"/>
      <c r="VFO58" s="15"/>
      <c r="VFP58" s="15"/>
      <c r="VFQ58" s="15"/>
      <c r="VFR58" s="15"/>
      <c r="VFS58" s="15"/>
      <c r="VFT58" s="15"/>
      <c r="VFU58" s="15"/>
      <c r="VFV58" s="15"/>
      <c r="VFW58" s="15"/>
      <c r="VFX58" s="15"/>
      <c r="VFY58" s="15"/>
      <c r="VFZ58" s="15"/>
      <c r="VGA58" s="15"/>
      <c r="VGB58" s="15"/>
      <c r="VGC58" s="15"/>
      <c r="VGD58" s="15"/>
      <c r="VGE58" s="15"/>
      <c r="VGF58" s="15"/>
      <c r="VGG58" s="15"/>
      <c r="VGH58" s="15"/>
      <c r="VGI58" s="15"/>
      <c r="VGJ58" s="15"/>
      <c r="VGK58" s="15"/>
      <c r="VGL58" s="15"/>
      <c r="VGM58" s="15"/>
      <c r="VGN58" s="15"/>
      <c r="VGO58" s="15"/>
      <c r="VGP58" s="15"/>
      <c r="VGQ58" s="15"/>
      <c r="VGR58" s="15"/>
      <c r="VGS58" s="15"/>
      <c r="VGT58" s="15"/>
      <c r="VGU58" s="15"/>
      <c r="VGV58" s="15"/>
      <c r="VGW58" s="15"/>
      <c r="VGX58" s="15"/>
      <c r="VGY58" s="15"/>
      <c r="VGZ58" s="15"/>
      <c r="VHA58" s="15"/>
      <c r="VHB58" s="15"/>
      <c r="VHC58" s="15"/>
      <c r="VHD58" s="15"/>
      <c r="VHE58" s="15"/>
      <c r="VHF58" s="15"/>
      <c r="VHG58" s="15"/>
      <c r="VHH58" s="15"/>
      <c r="VHI58" s="15"/>
      <c r="VHJ58" s="15"/>
      <c r="VHK58" s="15"/>
      <c r="VHL58" s="15"/>
      <c r="VHM58" s="15"/>
      <c r="VHN58" s="15"/>
      <c r="VHO58" s="15"/>
      <c r="VHP58" s="15"/>
      <c r="VHQ58" s="15"/>
      <c r="VHR58" s="15"/>
      <c r="VHS58" s="15"/>
      <c r="VHT58" s="15"/>
      <c r="VHU58" s="15"/>
      <c r="VHV58" s="15"/>
      <c r="VHW58" s="15"/>
      <c r="VHX58" s="15"/>
      <c r="VHY58" s="15"/>
      <c r="VHZ58" s="15"/>
      <c r="VIA58" s="15"/>
      <c r="VIB58" s="15"/>
      <c r="VIC58" s="15"/>
      <c r="VID58" s="15"/>
      <c r="VIE58" s="15"/>
      <c r="VIF58" s="15"/>
      <c r="VIG58" s="15"/>
      <c r="VIH58" s="15"/>
      <c r="VII58" s="15"/>
      <c r="VIJ58" s="15"/>
      <c r="VIK58" s="15"/>
      <c r="VIL58" s="15"/>
      <c r="VIM58" s="15"/>
      <c r="VIN58" s="15"/>
      <c r="VIO58" s="15"/>
      <c r="VIP58" s="15"/>
      <c r="VIQ58" s="15"/>
      <c r="VIR58" s="15"/>
      <c r="VIS58" s="15"/>
      <c r="VIT58" s="15"/>
      <c r="VIU58" s="15"/>
      <c r="VIV58" s="15"/>
      <c r="VIW58" s="15"/>
      <c r="VIX58" s="15"/>
      <c r="VIY58" s="15"/>
      <c r="VIZ58" s="15"/>
      <c r="VJA58" s="15"/>
      <c r="VJB58" s="15"/>
      <c r="VJC58" s="15"/>
      <c r="VJD58" s="15"/>
      <c r="VJE58" s="15"/>
      <c r="VJF58" s="15"/>
      <c r="VJG58" s="15"/>
      <c r="VJH58" s="15"/>
      <c r="VJI58" s="15"/>
      <c r="VJJ58" s="15"/>
      <c r="VJK58" s="15"/>
      <c r="VJL58" s="15"/>
      <c r="VJM58" s="15"/>
      <c r="VJN58" s="15"/>
      <c r="VJO58" s="15"/>
      <c r="VJP58" s="15"/>
      <c r="VJQ58" s="15"/>
      <c r="VJR58" s="15"/>
      <c r="VJS58" s="15"/>
      <c r="VJT58" s="15"/>
      <c r="VJU58" s="15"/>
      <c r="VJV58" s="15"/>
      <c r="VJW58" s="15"/>
      <c r="VJX58" s="15"/>
      <c r="VJY58" s="15"/>
      <c r="VJZ58" s="15"/>
      <c r="VKA58" s="15"/>
      <c r="VKB58" s="15"/>
      <c r="VKC58" s="15"/>
      <c r="VKD58" s="15"/>
      <c r="VKE58" s="15"/>
      <c r="VKF58" s="15"/>
      <c r="VKG58" s="15"/>
      <c r="VKH58" s="15"/>
      <c r="VKI58" s="15"/>
      <c r="VKJ58" s="15"/>
      <c r="VKK58" s="15"/>
      <c r="VKL58" s="15"/>
      <c r="VKM58" s="15"/>
      <c r="VKN58" s="15"/>
      <c r="VKO58" s="15"/>
      <c r="VKP58" s="15"/>
      <c r="VKQ58" s="15"/>
      <c r="VKR58" s="15"/>
      <c r="VKS58" s="15"/>
      <c r="VKT58" s="15"/>
      <c r="VKU58" s="15"/>
      <c r="VKV58" s="15"/>
      <c r="VKW58" s="15"/>
      <c r="VKX58" s="15"/>
      <c r="VKY58" s="15"/>
      <c r="VKZ58" s="15"/>
      <c r="VLA58" s="15"/>
      <c r="VLB58" s="15"/>
      <c r="VLC58" s="15"/>
      <c r="VLD58" s="15"/>
      <c r="VLE58" s="15"/>
      <c r="VLF58" s="15"/>
      <c r="VLG58" s="15"/>
      <c r="VLH58" s="15"/>
      <c r="VLI58" s="15"/>
      <c r="VLJ58" s="15"/>
      <c r="VLK58" s="15"/>
      <c r="VLL58" s="15"/>
      <c r="VLM58" s="15"/>
      <c r="VLN58" s="15"/>
      <c r="VLO58" s="15"/>
      <c r="VLP58" s="15"/>
      <c r="VLQ58" s="15"/>
      <c r="VLR58" s="15"/>
      <c r="VLS58" s="15"/>
      <c r="VLT58" s="15"/>
      <c r="VLU58" s="15"/>
      <c r="VLV58" s="15"/>
      <c r="VLW58" s="15"/>
      <c r="VLX58" s="15"/>
      <c r="VLY58" s="15"/>
      <c r="VLZ58" s="15"/>
      <c r="VMA58" s="15"/>
      <c r="VMB58" s="15"/>
      <c r="VMC58" s="15"/>
      <c r="VMD58" s="15"/>
      <c r="VME58" s="15"/>
      <c r="VMF58" s="15"/>
      <c r="VMG58" s="15"/>
      <c r="VMH58" s="15"/>
      <c r="VMI58" s="15"/>
      <c r="VMJ58" s="15"/>
      <c r="VMK58" s="15"/>
      <c r="VML58" s="15"/>
      <c r="VMM58" s="15"/>
      <c r="VMN58" s="15"/>
      <c r="VMO58" s="15"/>
      <c r="VMP58" s="15"/>
      <c r="VMQ58" s="15"/>
      <c r="VMR58" s="15"/>
      <c r="VMS58" s="15"/>
      <c r="VMT58" s="15"/>
      <c r="VMU58" s="15"/>
      <c r="VMV58" s="15"/>
      <c r="VMW58" s="15"/>
      <c r="VMX58" s="15"/>
      <c r="VMY58" s="15"/>
      <c r="VMZ58" s="15"/>
      <c r="VNA58" s="15"/>
      <c r="VNB58" s="15"/>
      <c r="VNC58" s="15"/>
      <c r="VND58" s="15"/>
      <c r="VNE58" s="15"/>
      <c r="VNF58" s="15"/>
      <c r="VNG58" s="15"/>
      <c r="VNH58" s="15"/>
      <c r="VNI58" s="15"/>
      <c r="VNJ58" s="15"/>
      <c r="VNK58" s="15"/>
      <c r="VNL58" s="15"/>
      <c r="VNM58" s="15"/>
      <c r="VNN58" s="15"/>
      <c r="VNO58" s="15"/>
      <c r="VNP58" s="15"/>
      <c r="VNQ58" s="15"/>
      <c r="VNR58" s="15"/>
      <c r="VNS58" s="15"/>
      <c r="VNT58" s="15"/>
      <c r="VNU58" s="15"/>
      <c r="VNV58" s="15"/>
      <c r="VNW58" s="15"/>
      <c r="VNX58" s="15"/>
      <c r="VNY58" s="15"/>
      <c r="VNZ58" s="15"/>
      <c r="VOA58" s="15"/>
      <c r="VOB58" s="15"/>
      <c r="VOC58" s="15"/>
      <c r="VOD58" s="15"/>
      <c r="VOE58" s="15"/>
      <c r="VOF58" s="15"/>
      <c r="VOG58" s="15"/>
      <c r="VOH58" s="15"/>
      <c r="VOI58" s="15"/>
      <c r="VOJ58" s="15"/>
      <c r="VOK58" s="15"/>
      <c r="VOL58" s="15"/>
      <c r="VOM58" s="15"/>
      <c r="VON58" s="15"/>
      <c r="VOO58" s="15"/>
      <c r="VOP58" s="15"/>
      <c r="VOQ58" s="15"/>
      <c r="VOR58" s="15"/>
      <c r="VOS58" s="15"/>
      <c r="VOT58" s="15"/>
      <c r="VOU58" s="15"/>
      <c r="VOV58" s="15"/>
      <c r="VOW58" s="15"/>
      <c r="VOX58" s="15"/>
      <c r="VOY58" s="15"/>
      <c r="VOZ58" s="15"/>
      <c r="VPA58" s="15"/>
      <c r="VPB58" s="15"/>
      <c r="VPC58" s="15"/>
      <c r="VPD58" s="15"/>
      <c r="VPE58" s="15"/>
      <c r="VPF58" s="15"/>
      <c r="VPG58" s="15"/>
      <c r="VPH58" s="15"/>
      <c r="VPI58" s="15"/>
      <c r="VPJ58" s="15"/>
      <c r="VPK58" s="15"/>
      <c r="VPL58" s="15"/>
      <c r="VPM58" s="15"/>
      <c r="VPN58" s="15"/>
      <c r="VPO58" s="15"/>
      <c r="VPP58" s="15"/>
      <c r="VPQ58" s="15"/>
      <c r="VPR58" s="15"/>
      <c r="VPS58" s="15"/>
      <c r="VPT58" s="15"/>
      <c r="VPU58" s="15"/>
      <c r="VPV58" s="15"/>
      <c r="VPW58" s="15"/>
      <c r="VPX58" s="15"/>
      <c r="VPY58" s="15"/>
      <c r="VPZ58" s="15"/>
      <c r="VQA58" s="15"/>
      <c r="VQB58" s="15"/>
      <c r="VQC58" s="15"/>
      <c r="VQD58" s="15"/>
      <c r="VQE58" s="15"/>
      <c r="VQF58" s="15"/>
      <c r="VQG58" s="15"/>
      <c r="VQH58" s="15"/>
      <c r="VQI58" s="15"/>
      <c r="VQJ58" s="15"/>
      <c r="VQK58" s="15"/>
      <c r="VQL58" s="15"/>
      <c r="VQM58" s="15"/>
      <c r="VQN58" s="15"/>
      <c r="VQO58" s="15"/>
      <c r="VQP58" s="15"/>
      <c r="VQQ58" s="15"/>
      <c r="VQR58" s="15"/>
      <c r="VQS58" s="15"/>
      <c r="VQT58" s="15"/>
      <c r="VQU58" s="15"/>
      <c r="VQV58" s="15"/>
      <c r="VQW58" s="15"/>
      <c r="VQX58" s="15"/>
      <c r="VQY58" s="15"/>
      <c r="VQZ58" s="15"/>
      <c r="VRA58" s="15"/>
      <c r="VRB58" s="15"/>
      <c r="VRC58" s="15"/>
      <c r="VRD58" s="15"/>
      <c r="VRE58" s="15"/>
      <c r="VRF58" s="15"/>
      <c r="VRG58" s="15"/>
      <c r="VRH58" s="15"/>
      <c r="VRI58" s="15"/>
      <c r="VRJ58" s="15"/>
      <c r="VRK58" s="15"/>
      <c r="VRL58" s="15"/>
      <c r="VRM58" s="15"/>
      <c r="VRN58" s="15"/>
      <c r="VRO58" s="15"/>
      <c r="VRP58" s="15"/>
      <c r="VRQ58" s="15"/>
      <c r="VRR58" s="15"/>
      <c r="VRS58" s="15"/>
      <c r="VRT58" s="15"/>
      <c r="VRU58" s="15"/>
      <c r="VRV58" s="15"/>
      <c r="VRW58" s="15"/>
      <c r="VRX58" s="15"/>
      <c r="VRY58" s="15"/>
      <c r="VRZ58" s="15"/>
      <c r="VSA58" s="15"/>
      <c r="VSB58" s="15"/>
      <c r="VSC58" s="15"/>
      <c r="VSD58" s="15"/>
      <c r="VSE58" s="15"/>
      <c r="VSF58" s="15"/>
      <c r="VSG58" s="15"/>
      <c r="VSH58" s="15"/>
      <c r="VSI58" s="15"/>
      <c r="VSJ58" s="15"/>
      <c r="VSK58" s="15"/>
      <c r="VSL58" s="15"/>
      <c r="VSM58" s="15"/>
      <c r="VSN58" s="15"/>
      <c r="VSO58" s="15"/>
      <c r="VSP58" s="15"/>
      <c r="VSQ58" s="15"/>
      <c r="VSR58" s="15"/>
      <c r="VSS58" s="15"/>
      <c r="VST58" s="15"/>
      <c r="VSU58" s="15"/>
      <c r="VSV58" s="15"/>
      <c r="VSW58" s="15"/>
      <c r="VSX58" s="15"/>
      <c r="VSY58" s="15"/>
      <c r="VSZ58" s="15"/>
      <c r="VTA58" s="15"/>
      <c r="VTB58" s="15"/>
      <c r="VTC58" s="15"/>
      <c r="VTD58" s="15"/>
      <c r="VTE58" s="15"/>
      <c r="VTF58" s="15"/>
      <c r="VTG58" s="15"/>
      <c r="VTH58" s="15"/>
      <c r="VTI58" s="15"/>
      <c r="VTJ58" s="15"/>
      <c r="VTK58" s="15"/>
      <c r="VTL58" s="15"/>
      <c r="VTM58" s="15"/>
      <c r="VTN58" s="15"/>
      <c r="VTO58" s="15"/>
      <c r="VTP58" s="15"/>
      <c r="VTQ58" s="15"/>
      <c r="VTR58" s="15"/>
      <c r="VTS58" s="15"/>
      <c r="VTT58" s="15"/>
      <c r="VTU58" s="15"/>
      <c r="VTV58" s="15"/>
      <c r="VTW58" s="15"/>
      <c r="VTX58" s="15"/>
      <c r="VTY58" s="15"/>
      <c r="VTZ58" s="15"/>
      <c r="VUA58" s="15"/>
      <c r="VUB58" s="15"/>
      <c r="VUC58" s="15"/>
      <c r="VUD58" s="15"/>
      <c r="VUE58" s="15"/>
      <c r="VUF58" s="15"/>
      <c r="VUG58" s="15"/>
      <c r="VUH58" s="15"/>
      <c r="VUI58" s="15"/>
      <c r="VUJ58" s="15"/>
      <c r="VUK58" s="15"/>
      <c r="VUL58" s="15"/>
      <c r="VUM58" s="15"/>
      <c r="VUN58" s="15"/>
      <c r="VUO58" s="15"/>
      <c r="VUP58" s="15"/>
      <c r="VUQ58" s="15"/>
      <c r="VUR58" s="15"/>
      <c r="VUS58" s="15"/>
      <c r="VUT58" s="15"/>
      <c r="VUU58" s="15"/>
      <c r="VUV58" s="15"/>
      <c r="VUW58" s="15"/>
      <c r="VUX58" s="15"/>
      <c r="VUY58" s="15"/>
      <c r="VUZ58" s="15"/>
      <c r="VVA58" s="15"/>
      <c r="VVB58" s="15"/>
      <c r="VVC58" s="15"/>
      <c r="VVD58" s="15"/>
      <c r="VVE58" s="15"/>
      <c r="VVF58" s="15"/>
      <c r="VVG58" s="15"/>
      <c r="VVH58" s="15"/>
      <c r="VVI58" s="15"/>
      <c r="VVJ58" s="15"/>
      <c r="VVK58" s="15"/>
      <c r="VVL58" s="15"/>
      <c r="VVM58" s="15"/>
      <c r="VVN58" s="15"/>
      <c r="VVO58" s="15"/>
      <c r="VVP58" s="15"/>
      <c r="VVQ58" s="15"/>
      <c r="VVR58" s="15"/>
      <c r="VVS58" s="15"/>
      <c r="VVT58" s="15"/>
      <c r="VVU58" s="15"/>
      <c r="VVV58" s="15"/>
      <c r="VVW58" s="15"/>
      <c r="VVX58" s="15"/>
      <c r="VVY58" s="15"/>
      <c r="VVZ58" s="15"/>
      <c r="VWA58" s="15"/>
      <c r="VWB58" s="15"/>
      <c r="VWC58" s="15"/>
      <c r="VWD58" s="15"/>
      <c r="VWE58" s="15"/>
      <c r="VWF58" s="15"/>
      <c r="VWG58" s="15"/>
      <c r="VWH58" s="15"/>
      <c r="VWI58" s="15"/>
      <c r="VWJ58" s="15"/>
      <c r="VWK58" s="15"/>
      <c r="VWL58" s="15"/>
      <c r="VWM58" s="15"/>
      <c r="VWN58" s="15"/>
      <c r="VWO58" s="15"/>
      <c r="VWP58" s="15"/>
      <c r="VWQ58" s="15"/>
      <c r="VWR58" s="15"/>
      <c r="VWS58" s="15"/>
      <c r="VWT58" s="15"/>
      <c r="VWU58" s="15"/>
      <c r="VWV58" s="15"/>
      <c r="VWW58" s="15"/>
      <c r="VWX58" s="15"/>
      <c r="VWY58" s="15"/>
      <c r="VWZ58" s="15"/>
      <c r="VXA58" s="15"/>
      <c r="VXB58" s="15"/>
      <c r="VXC58" s="15"/>
      <c r="VXD58" s="15"/>
      <c r="VXE58" s="15"/>
      <c r="VXF58" s="15"/>
      <c r="VXG58" s="15"/>
      <c r="VXH58" s="15"/>
      <c r="VXI58" s="15"/>
      <c r="VXJ58" s="15"/>
      <c r="VXK58" s="15"/>
      <c r="VXL58" s="15"/>
      <c r="VXM58" s="15"/>
      <c r="VXN58" s="15"/>
      <c r="VXO58" s="15"/>
      <c r="VXP58" s="15"/>
      <c r="VXQ58" s="15"/>
      <c r="VXR58" s="15"/>
      <c r="VXS58" s="15"/>
      <c r="VXT58" s="15"/>
      <c r="VXU58" s="15"/>
      <c r="VXV58" s="15"/>
      <c r="VXW58" s="15"/>
      <c r="VXX58" s="15"/>
      <c r="VXY58" s="15"/>
      <c r="VXZ58" s="15"/>
      <c r="VYA58" s="15"/>
      <c r="VYB58" s="15"/>
      <c r="VYC58" s="15"/>
      <c r="VYD58" s="15"/>
      <c r="VYE58" s="15"/>
      <c r="VYF58" s="15"/>
      <c r="VYG58" s="15"/>
      <c r="VYH58" s="15"/>
      <c r="VYI58" s="15"/>
      <c r="VYJ58" s="15"/>
      <c r="VYK58" s="15"/>
      <c r="VYL58" s="15"/>
      <c r="VYM58" s="15"/>
      <c r="VYN58" s="15"/>
      <c r="VYO58" s="15"/>
      <c r="VYP58" s="15"/>
      <c r="VYQ58" s="15"/>
      <c r="VYR58" s="15"/>
      <c r="VYS58" s="15"/>
      <c r="VYT58" s="15"/>
      <c r="VYU58" s="15"/>
      <c r="VYV58" s="15"/>
      <c r="VYW58" s="15"/>
      <c r="VYX58" s="15"/>
      <c r="VYY58" s="15"/>
      <c r="VYZ58" s="15"/>
      <c r="VZA58" s="15"/>
      <c r="VZB58" s="15"/>
      <c r="VZC58" s="15"/>
      <c r="VZD58" s="15"/>
      <c r="VZE58" s="15"/>
      <c r="VZF58" s="15"/>
      <c r="VZG58" s="15"/>
      <c r="VZH58" s="15"/>
      <c r="VZI58" s="15"/>
      <c r="VZJ58" s="15"/>
      <c r="VZK58" s="15"/>
      <c r="VZL58" s="15"/>
      <c r="VZM58" s="15"/>
      <c r="VZN58" s="15"/>
      <c r="VZO58" s="15"/>
      <c r="VZP58" s="15"/>
      <c r="VZQ58" s="15"/>
      <c r="VZR58" s="15"/>
      <c r="VZS58" s="15"/>
      <c r="VZT58" s="15"/>
      <c r="VZU58" s="15"/>
      <c r="VZV58" s="15"/>
      <c r="VZW58" s="15"/>
      <c r="VZX58" s="15"/>
      <c r="VZY58" s="15"/>
      <c r="VZZ58" s="15"/>
      <c r="WAA58" s="15"/>
      <c r="WAB58" s="15"/>
      <c r="WAC58" s="15"/>
      <c r="WAD58" s="15"/>
      <c r="WAE58" s="15"/>
      <c r="WAF58" s="15"/>
      <c r="WAG58" s="15"/>
      <c r="WAH58" s="15"/>
      <c r="WAI58" s="15"/>
      <c r="WAJ58" s="15"/>
      <c r="WAK58" s="15"/>
      <c r="WAL58" s="15"/>
      <c r="WAM58" s="15"/>
      <c r="WAN58" s="15"/>
      <c r="WAO58" s="15"/>
      <c r="WAP58" s="15"/>
      <c r="WAQ58" s="15"/>
      <c r="WAR58" s="15"/>
      <c r="WAS58" s="15"/>
      <c r="WAT58" s="15"/>
      <c r="WAU58" s="15"/>
      <c r="WAV58" s="15"/>
      <c r="WAW58" s="15"/>
      <c r="WAX58" s="15"/>
      <c r="WAY58" s="15"/>
      <c r="WAZ58" s="15"/>
      <c r="WBA58" s="15"/>
      <c r="WBB58" s="15"/>
      <c r="WBC58" s="15"/>
      <c r="WBD58" s="15"/>
      <c r="WBE58" s="15"/>
      <c r="WBF58" s="15"/>
      <c r="WBG58" s="15"/>
      <c r="WBH58" s="15"/>
      <c r="WBI58" s="15"/>
      <c r="WBJ58" s="15"/>
      <c r="WBK58" s="15"/>
      <c r="WBL58" s="15"/>
      <c r="WBM58" s="15"/>
      <c r="WBN58" s="15"/>
      <c r="WBO58" s="15"/>
      <c r="WBP58" s="15"/>
      <c r="WBQ58" s="15"/>
      <c r="WBR58" s="15"/>
      <c r="WBS58" s="15"/>
      <c r="WBT58" s="15"/>
      <c r="WBU58" s="15"/>
      <c r="WBV58" s="15"/>
      <c r="WBW58" s="15"/>
      <c r="WBX58" s="15"/>
      <c r="WBY58" s="15"/>
      <c r="WBZ58" s="15"/>
      <c r="WCA58" s="15"/>
      <c r="WCB58" s="15"/>
      <c r="WCC58" s="15"/>
      <c r="WCD58" s="15"/>
      <c r="WCE58" s="15"/>
      <c r="WCF58" s="15"/>
      <c r="WCG58" s="15"/>
      <c r="WCH58" s="15"/>
      <c r="WCI58" s="15"/>
      <c r="WCJ58" s="15"/>
      <c r="WCK58" s="15"/>
      <c r="WCL58" s="15"/>
      <c r="WCM58" s="15"/>
      <c r="WCN58" s="15"/>
      <c r="WCO58" s="15"/>
      <c r="WCP58" s="15"/>
      <c r="WCQ58" s="15"/>
      <c r="WCR58" s="15"/>
      <c r="WCS58" s="15"/>
      <c r="WCT58" s="15"/>
      <c r="WCU58" s="15"/>
      <c r="WCV58" s="15"/>
      <c r="WCW58" s="15"/>
      <c r="WCX58" s="15"/>
      <c r="WCY58" s="15"/>
      <c r="WCZ58" s="15"/>
      <c r="WDA58" s="15"/>
      <c r="WDB58" s="15"/>
      <c r="WDC58" s="15"/>
      <c r="WDD58" s="15"/>
      <c r="WDE58" s="15"/>
      <c r="WDF58" s="15"/>
      <c r="WDG58" s="15"/>
      <c r="WDH58" s="15"/>
      <c r="WDI58" s="15"/>
      <c r="WDJ58" s="15"/>
      <c r="WDK58" s="15"/>
      <c r="WDL58" s="15"/>
      <c r="WDM58" s="15"/>
      <c r="WDN58" s="15"/>
      <c r="WDO58" s="15"/>
      <c r="WDP58" s="15"/>
      <c r="WDQ58" s="15"/>
      <c r="WDR58" s="15"/>
      <c r="WDS58" s="15"/>
      <c r="WDT58" s="15"/>
      <c r="WDU58" s="15"/>
      <c r="WDV58" s="15"/>
      <c r="WDW58" s="15"/>
      <c r="WDX58" s="15"/>
      <c r="WDY58" s="15"/>
      <c r="WDZ58" s="15"/>
      <c r="WEA58" s="15"/>
      <c r="WEB58" s="15"/>
      <c r="WEC58" s="15"/>
      <c r="WED58" s="15"/>
      <c r="WEE58" s="15"/>
      <c r="WEF58" s="15"/>
      <c r="WEG58" s="15"/>
      <c r="WEH58" s="15"/>
      <c r="WEI58" s="15"/>
      <c r="WEJ58" s="15"/>
      <c r="WEK58" s="15"/>
      <c r="WEL58" s="15"/>
      <c r="WEM58" s="15"/>
      <c r="WEN58" s="15"/>
      <c r="WEO58" s="15"/>
      <c r="WEP58" s="15"/>
      <c r="WEQ58" s="15"/>
      <c r="WER58" s="15"/>
      <c r="WES58" s="15"/>
      <c r="WET58" s="15"/>
      <c r="WEU58" s="15"/>
      <c r="WEV58" s="15"/>
      <c r="WEW58" s="15"/>
      <c r="WEX58" s="15"/>
      <c r="WEY58" s="15"/>
      <c r="WEZ58" s="15"/>
      <c r="WFA58" s="15"/>
      <c r="WFB58" s="15"/>
      <c r="WFC58" s="15"/>
      <c r="WFD58" s="15"/>
      <c r="WFE58" s="15"/>
      <c r="WFF58" s="15"/>
      <c r="WFG58" s="15"/>
      <c r="WFH58" s="15"/>
      <c r="WFI58" s="15"/>
      <c r="WFJ58" s="15"/>
      <c r="WFK58" s="15"/>
      <c r="WFL58" s="15"/>
      <c r="WFM58" s="15"/>
      <c r="WFN58" s="15"/>
      <c r="WFO58" s="15"/>
      <c r="WFP58" s="15"/>
      <c r="WFQ58" s="15"/>
      <c r="WFR58" s="15"/>
      <c r="WFS58" s="15"/>
      <c r="WFT58" s="15"/>
      <c r="WFU58" s="15"/>
      <c r="WFV58" s="15"/>
      <c r="WFW58" s="15"/>
      <c r="WFX58" s="15"/>
      <c r="WFY58" s="15"/>
      <c r="WFZ58" s="15"/>
      <c r="WGA58" s="15"/>
      <c r="WGB58" s="15"/>
      <c r="WGC58" s="15"/>
      <c r="WGD58" s="15"/>
      <c r="WGE58" s="15"/>
      <c r="WGF58" s="15"/>
      <c r="WGG58" s="15"/>
      <c r="WGH58" s="15"/>
      <c r="WGI58" s="15"/>
      <c r="WGJ58" s="15"/>
      <c r="WGK58" s="15"/>
      <c r="WGL58" s="15"/>
      <c r="WGM58" s="15"/>
      <c r="WGN58" s="15"/>
      <c r="WGO58" s="15"/>
      <c r="WGP58" s="15"/>
      <c r="WGQ58" s="15"/>
      <c r="WGR58" s="15"/>
      <c r="WGS58" s="15"/>
      <c r="WGT58" s="15"/>
      <c r="WGU58" s="15"/>
      <c r="WGV58" s="15"/>
      <c r="WGW58" s="15"/>
      <c r="WGX58" s="15"/>
      <c r="WGY58" s="15"/>
      <c r="WGZ58" s="15"/>
      <c r="WHA58" s="15"/>
      <c r="WHB58" s="15"/>
      <c r="WHC58" s="15"/>
      <c r="WHD58" s="15"/>
      <c r="WHE58" s="15"/>
      <c r="WHF58" s="15"/>
      <c r="WHG58" s="15"/>
      <c r="WHH58" s="15"/>
      <c r="WHI58" s="15"/>
      <c r="WHJ58" s="15"/>
      <c r="WHK58" s="15"/>
      <c r="WHL58" s="15"/>
      <c r="WHM58" s="15"/>
      <c r="WHN58" s="15"/>
      <c r="WHO58" s="15"/>
      <c r="WHP58" s="15"/>
      <c r="WHQ58" s="15"/>
      <c r="WHR58" s="15"/>
      <c r="WHS58" s="15"/>
      <c r="WHT58" s="15"/>
      <c r="WHU58" s="15"/>
      <c r="WHV58" s="15"/>
      <c r="WHW58" s="15"/>
      <c r="WHX58" s="15"/>
      <c r="WHY58" s="15"/>
      <c r="WHZ58" s="15"/>
      <c r="WIA58" s="15"/>
      <c r="WIB58" s="15"/>
      <c r="WIC58" s="15"/>
      <c r="WID58" s="15"/>
      <c r="WIE58" s="15"/>
      <c r="WIF58" s="15"/>
      <c r="WIG58" s="15"/>
      <c r="WIH58" s="15"/>
      <c r="WII58" s="15"/>
      <c r="WIJ58" s="15"/>
      <c r="WIK58" s="15"/>
      <c r="WIL58" s="15"/>
      <c r="WIM58" s="15"/>
      <c r="WIN58" s="15"/>
      <c r="WIO58" s="15"/>
      <c r="WIP58" s="15"/>
      <c r="WIQ58" s="15"/>
      <c r="WIR58" s="15"/>
      <c r="WIS58" s="15"/>
      <c r="WIT58" s="15"/>
      <c r="WIU58" s="15"/>
      <c r="WIV58" s="15"/>
      <c r="WIW58" s="15"/>
      <c r="WIX58" s="15"/>
      <c r="WIY58" s="15"/>
      <c r="WIZ58" s="15"/>
      <c r="WJA58" s="15"/>
      <c r="WJB58" s="15"/>
      <c r="WJC58" s="15"/>
      <c r="WJD58" s="15"/>
      <c r="WJE58" s="15"/>
      <c r="WJF58" s="15"/>
      <c r="WJG58" s="15"/>
      <c r="WJH58" s="15"/>
      <c r="WJI58" s="15"/>
      <c r="WJJ58" s="15"/>
      <c r="WJK58" s="15"/>
      <c r="WJL58" s="15"/>
      <c r="WJM58" s="15"/>
      <c r="WJN58" s="15"/>
      <c r="WJO58" s="15"/>
      <c r="WJP58" s="15"/>
      <c r="WJQ58" s="15"/>
      <c r="WJR58" s="15"/>
      <c r="WJS58" s="15"/>
      <c r="WJT58" s="15"/>
      <c r="WJU58" s="15"/>
      <c r="WJV58" s="15"/>
      <c r="WJW58" s="15"/>
      <c r="WJX58" s="15"/>
      <c r="WJY58" s="15"/>
      <c r="WJZ58" s="15"/>
      <c r="WKA58" s="15"/>
      <c r="WKB58" s="15"/>
      <c r="WKC58" s="15"/>
      <c r="WKD58" s="15"/>
      <c r="WKE58" s="15"/>
      <c r="WKF58" s="15"/>
      <c r="WKG58" s="15"/>
      <c r="WKH58" s="15"/>
      <c r="WKI58" s="15"/>
      <c r="WKJ58" s="15"/>
      <c r="WKK58" s="15"/>
      <c r="WKL58" s="15"/>
      <c r="WKM58" s="15"/>
      <c r="WKN58" s="15"/>
      <c r="WKO58" s="15"/>
      <c r="WKP58" s="15"/>
      <c r="WKQ58" s="15"/>
      <c r="WKR58" s="15"/>
      <c r="WKS58" s="15"/>
      <c r="WKT58" s="15"/>
      <c r="WKU58" s="15"/>
      <c r="WKV58" s="15"/>
      <c r="WKW58" s="15"/>
      <c r="WKX58" s="15"/>
      <c r="WKY58" s="15"/>
      <c r="WKZ58" s="15"/>
      <c r="WLA58" s="15"/>
      <c r="WLB58" s="15"/>
      <c r="WLC58" s="15"/>
      <c r="WLD58" s="15"/>
      <c r="WLE58" s="15"/>
      <c r="WLF58" s="15"/>
      <c r="WLG58" s="15"/>
      <c r="WLH58" s="15"/>
      <c r="WLI58" s="15"/>
      <c r="WLJ58" s="15"/>
      <c r="WLK58" s="15"/>
      <c r="WLL58" s="15"/>
      <c r="WLM58" s="15"/>
      <c r="WLN58" s="15"/>
      <c r="WLO58" s="15"/>
      <c r="WLP58" s="15"/>
      <c r="WLQ58" s="15"/>
      <c r="WLR58" s="15"/>
      <c r="WLS58" s="15"/>
      <c r="WLT58" s="15"/>
      <c r="WLU58" s="15"/>
      <c r="WLV58" s="15"/>
      <c r="WLW58" s="15"/>
      <c r="WLX58" s="15"/>
      <c r="WLY58" s="15"/>
      <c r="WLZ58" s="15"/>
      <c r="WMA58" s="15"/>
      <c r="WMB58" s="15"/>
      <c r="WMC58" s="15"/>
      <c r="WMD58" s="15"/>
      <c r="WME58" s="15"/>
      <c r="WMF58" s="15"/>
      <c r="WMG58" s="15"/>
      <c r="WMH58" s="15"/>
      <c r="WMI58" s="15"/>
      <c r="WMJ58" s="15"/>
      <c r="WMK58" s="15"/>
      <c r="WML58" s="15"/>
      <c r="WMM58" s="15"/>
      <c r="WMN58" s="15"/>
      <c r="WMO58" s="15"/>
      <c r="WMP58" s="15"/>
      <c r="WMQ58" s="15"/>
      <c r="WMR58" s="15"/>
      <c r="WMS58" s="15"/>
      <c r="WMT58" s="15"/>
      <c r="WMU58" s="15"/>
      <c r="WMV58" s="15"/>
      <c r="WMW58" s="15"/>
      <c r="WMX58" s="15"/>
      <c r="WMY58" s="15"/>
      <c r="WMZ58" s="15"/>
      <c r="WNA58" s="15"/>
      <c r="WNB58" s="15"/>
      <c r="WNC58" s="15"/>
      <c r="WND58" s="15"/>
      <c r="WNE58" s="15"/>
      <c r="WNF58" s="15"/>
      <c r="WNG58" s="15"/>
      <c r="WNH58" s="15"/>
      <c r="WNI58" s="15"/>
      <c r="WNJ58" s="15"/>
      <c r="WNK58" s="15"/>
      <c r="WNL58" s="15"/>
      <c r="WNM58" s="15"/>
      <c r="WNN58" s="15"/>
      <c r="WNO58" s="15"/>
      <c r="WNP58" s="15"/>
      <c r="WNQ58" s="15"/>
      <c r="WNR58" s="15"/>
      <c r="WNS58" s="15"/>
      <c r="WNT58" s="15"/>
      <c r="WNU58" s="15"/>
      <c r="WNV58" s="15"/>
      <c r="WNW58" s="15"/>
      <c r="WNX58" s="15"/>
      <c r="WNY58" s="15"/>
      <c r="WNZ58" s="15"/>
      <c r="WOA58" s="15"/>
      <c r="WOB58" s="15"/>
      <c r="WOC58" s="15"/>
      <c r="WOD58" s="15"/>
      <c r="WOE58" s="15"/>
      <c r="WOF58" s="15"/>
      <c r="WOG58" s="15"/>
      <c r="WOH58" s="15"/>
      <c r="WOI58" s="15"/>
      <c r="WOJ58" s="15"/>
      <c r="WOK58" s="15"/>
      <c r="WOL58" s="15"/>
      <c r="WOM58" s="15"/>
      <c r="WON58" s="15"/>
      <c r="WOO58" s="15"/>
      <c r="WOP58" s="15"/>
      <c r="WOQ58" s="15"/>
      <c r="WOR58" s="15"/>
      <c r="WOS58" s="15"/>
      <c r="WOT58" s="15"/>
      <c r="WOU58" s="15"/>
      <c r="WOV58" s="15"/>
      <c r="WOW58" s="15"/>
      <c r="WOX58" s="15"/>
      <c r="WOY58" s="15"/>
      <c r="WOZ58" s="15"/>
      <c r="WPA58" s="15"/>
      <c r="WPB58" s="15"/>
      <c r="WPC58" s="15"/>
      <c r="WPD58" s="15"/>
      <c r="WPE58" s="15"/>
      <c r="WPF58" s="15"/>
      <c r="WPG58" s="15"/>
      <c r="WPH58" s="15"/>
      <c r="WPI58" s="15"/>
      <c r="WPJ58" s="15"/>
      <c r="WPK58" s="15"/>
      <c r="WPL58" s="15"/>
      <c r="WPM58" s="15"/>
      <c r="WPN58" s="15"/>
      <c r="WPO58" s="15"/>
      <c r="WPP58" s="15"/>
      <c r="WPQ58" s="15"/>
      <c r="WPR58" s="15"/>
      <c r="WPS58" s="15"/>
      <c r="WPT58" s="15"/>
      <c r="WPU58" s="15"/>
      <c r="WPV58" s="15"/>
      <c r="WPW58" s="15"/>
      <c r="WPX58" s="15"/>
      <c r="WPY58" s="15"/>
      <c r="WPZ58" s="15"/>
      <c r="WQA58" s="15"/>
      <c r="WQB58" s="15"/>
      <c r="WQC58" s="15"/>
      <c r="WQD58" s="15"/>
      <c r="WQE58" s="15"/>
      <c r="WQF58" s="15"/>
      <c r="WQG58" s="15"/>
      <c r="WQH58" s="15"/>
      <c r="WQI58" s="15"/>
      <c r="WQJ58" s="15"/>
      <c r="WQK58" s="15"/>
      <c r="WQL58" s="15"/>
      <c r="WQM58" s="15"/>
      <c r="WQN58" s="15"/>
      <c r="WQO58" s="15"/>
      <c r="WQP58" s="15"/>
      <c r="WQQ58" s="15"/>
      <c r="WQR58" s="15"/>
      <c r="WQS58" s="15"/>
      <c r="WQT58" s="15"/>
      <c r="WQU58" s="15"/>
      <c r="WQV58" s="15"/>
      <c r="WQW58" s="15"/>
      <c r="WQX58" s="15"/>
      <c r="WQY58" s="15"/>
      <c r="WQZ58" s="15"/>
      <c r="WRA58" s="15"/>
      <c r="WRB58" s="15"/>
      <c r="WRC58" s="15"/>
      <c r="WRD58" s="15"/>
      <c r="WRE58" s="15"/>
      <c r="WRF58" s="15"/>
      <c r="WRG58" s="15"/>
      <c r="WRH58" s="15"/>
      <c r="WRI58" s="15"/>
      <c r="WRJ58" s="15"/>
      <c r="WRK58" s="15"/>
      <c r="WRL58" s="15"/>
      <c r="WRM58" s="15"/>
      <c r="WRN58" s="15"/>
      <c r="WRO58" s="15"/>
      <c r="WRP58" s="15"/>
      <c r="WRQ58" s="15"/>
      <c r="WRR58" s="15"/>
      <c r="WRS58" s="15"/>
      <c r="WRT58" s="15"/>
      <c r="WRU58" s="15"/>
      <c r="WRV58" s="15"/>
      <c r="WRW58" s="15"/>
      <c r="WRX58" s="15"/>
      <c r="WRY58" s="15"/>
      <c r="WRZ58" s="15"/>
      <c r="WSA58" s="15"/>
      <c r="WSB58" s="15"/>
      <c r="WSC58" s="15"/>
      <c r="WSD58" s="15"/>
      <c r="WSE58" s="15"/>
      <c r="WSF58" s="15"/>
      <c r="WSG58" s="15"/>
      <c r="WSH58" s="15"/>
      <c r="WSI58" s="15"/>
      <c r="WSJ58" s="15"/>
      <c r="WSK58" s="15"/>
      <c r="WSL58" s="15"/>
      <c r="WSM58" s="15"/>
      <c r="WSN58" s="15"/>
      <c r="WSO58" s="15"/>
      <c r="WSP58" s="15"/>
      <c r="WSQ58" s="15"/>
      <c r="WSR58" s="15"/>
      <c r="WSS58" s="15"/>
      <c r="WST58" s="15"/>
      <c r="WSU58" s="15"/>
      <c r="WSV58" s="15"/>
      <c r="WSW58" s="15"/>
      <c r="WSX58" s="15"/>
      <c r="WSY58" s="15"/>
      <c r="WSZ58" s="15"/>
      <c r="WTA58" s="15"/>
      <c r="WTB58" s="15"/>
      <c r="WTC58" s="15"/>
      <c r="WTD58" s="15"/>
      <c r="WTE58" s="15"/>
      <c r="WTF58" s="15"/>
      <c r="WTG58" s="15"/>
      <c r="WTH58" s="15"/>
      <c r="WTI58" s="15"/>
      <c r="WTJ58" s="15"/>
      <c r="WTK58" s="15"/>
      <c r="WTL58" s="15"/>
      <c r="WTM58" s="15"/>
      <c r="WTN58" s="15"/>
      <c r="WTO58" s="15"/>
      <c r="WTP58" s="15"/>
      <c r="WTQ58" s="15"/>
      <c r="WTR58" s="15"/>
      <c r="WTS58" s="15"/>
      <c r="WTT58" s="15"/>
      <c r="WTU58" s="15"/>
      <c r="WTV58" s="15"/>
      <c r="WTW58" s="15"/>
      <c r="WTX58" s="15"/>
      <c r="WTY58" s="15"/>
      <c r="WTZ58" s="15"/>
      <c r="WUA58" s="15"/>
      <c r="WUB58" s="15"/>
      <c r="WUC58" s="15"/>
      <c r="WUD58" s="15"/>
      <c r="WUE58" s="15"/>
      <c r="WUF58" s="15"/>
      <c r="WUG58" s="15"/>
      <c r="WUH58" s="15"/>
      <c r="WUI58" s="15"/>
      <c r="WUJ58" s="15"/>
      <c r="WUK58" s="15"/>
      <c r="WUL58" s="15"/>
      <c r="WUM58" s="15"/>
      <c r="WUN58" s="15"/>
      <c r="WUO58" s="15"/>
      <c r="WUP58" s="15"/>
      <c r="WUQ58" s="15"/>
      <c r="WUR58" s="15"/>
      <c r="WUS58" s="15"/>
      <c r="WUT58" s="15"/>
      <c r="WUU58" s="15"/>
      <c r="WUV58" s="15"/>
      <c r="WUW58" s="15"/>
      <c r="WUX58" s="15"/>
      <c r="WUY58" s="15"/>
      <c r="WUZ58" s="15"/>
      <c r="WVA58" s="15"/>
      <c r="WVB58" s="15"/>
      <c r="WVC58" s="15"/>
      <c r="WVD58" s="15"/>
      <c r="WVE58" s="15"/>
      <c r="WVF58" s="15"/>
      <c r="WVG58" s="15"/>
      <c r="WVH58" s="15"/>
      <c r="WVI58" s="15"/>
      <c r="WVJ58" s="15"/>
      <c r="WVK58" s="15"/>
      <c r="WVL58" s="15"/>
      <c r="WVM58" s="15"/>
      <c r="WVN58" s="15"/>
      <c r="WVO58" s="15"/>
      <c r="WVP58" s="15"/>
      <c r="WVQ58" s="15"/>
      <c r="WVR58" s="15"/>
      <c r="WVS58" s="15"/>
      <c r="WVT58" s="15"/>
      <c r="WVU58" s="15"/>
      <c r="WVV58" s="15"/>
      <c r="WVW58" s="15"/>
      <c r="WVX58" s="15"/>
      <c r="WVY58" s="15"/>
      <c r="WVZ58" s="15"/>
      <c r="WWA58" s="15"/>
      <c r="WWB58" s="15"/>
      <c r="WWC58" s="15"/>
      <c r="WWD58" s="15"/>
      <c r="WWE58" s="15"/>
      <c r="WWF58" s="15"/>
      <c r="WWG58" s="15"/>
      <c r="WWH58" s="15"/>
      <c r="WWI58" s="15"/>
      <c r="WWJ58" s="15"/>
      <c r="WWK58" s="15"/>
      <c r="WWL58" s="15"/>
      <c r="WWM58" s="15"/>
      <c r="WWN58" s="15"/>
      <c r="WWO58" s="15"/>
      <c r="WWP58" s="15"/>
      <c r="WWQ58" s="15"/>
      <c r="WWR58" s="15"/>
      <c r="WWS58" s="15"/>
      <c r="WWT58" s="15"/>
      <c r="WWU58" s="15"/>
      <c r="WWV58" s="15"/>
      <c r="WWW58" s="15"/>
      <c r="WWX58" s="15"/>
      <c r="WWY58" s="15"/>
      <c r="WWZ58" s="15"/>
      <c r="WXA58" s="15"/>
      <c r="WXB58" s="15"/>
      <c r="WXC58" s="15"/>
      <c r="WXD58" s="15"/>
      <c r="WXE58" s="15"/>
      <c r="WXF58" s="15"/>
      <c r="WXG58" s="15"/>
      <c r="WXH58" s="15"/>
      <c r="WXI58" s="15"/>
      <c r="WXJ58" s="15"/>
      <c r="WXK58" s="15"/>
      <c r="WXL58" s="15"/>
      <c r="WXM58" s="15"/>
      <c r="WXN58" s="15"/>
      <c r="WXO58" s="15"/>
      <c r="WXP58" s="15"/>
      <c r="WXQ58" s="15"/>
      <c r="WXR58" s="15"/>
      <c r="WXS58" s="15"/>
      <c r="WXT58" s="15"/>
      <c r="WXU58" s="15"/>
      <c r="WXV58" s="15"/>
      <c r="WXW58" s="15"/>
      <c r="WXX58" s="15"/>
      <c r="WXY58" s="15"/>
      <c r="WXZ58" s="15"/>
      <c r="WYA58" s="15"/>
      <c r="WYB58" s="15"/>
      <c r="WYC58" s="15"/>
      <c r="WYD58" s="15"/>
      <c r="WYE58" s="15"/>
      <c r="WYF58" s="15"/>
      <c r="WYG58" s="15"/>
      <c r="WYH58" s="15"/>
      <c r="WYI58" s="15"/>
      <c r="WYJ58" s="15"/>
      <c r="WYK58" s="15"/>
      <c r="WYL58" s="15"/>
      <c r="WYM58" s="15"/>
      <c r="WYN58" s="15"/>
      <c r="WYO58" s="15"/>
      <c r="WYP58" s="15"/>
      <c r="WYQ58" s="15"/>
      <c r="WYR58" s="15"/>
      <c r="WYS58" s="15"/>
      <c r="WYT58" s="15"/>
      <c r="WYU58" s="15"/>
      <c r="WYV58" s="15"/>
      <c r="WYW58" s="15"/>
      <c r="WYX58" s="15"/>
      <c r="WYY58" s="15"/>
      <c r="WYZ58" s="15"/>
      <c r="WZA58" s="15"/>
      <c r="WZB58" s="15"/>
      <c r="WZC58" s="15"/>
      <c r="WZD58" s="15"/>
      <c r="WZE58" s="15"/>
      <c r="WZF58" s="15"/>
      <c r="WZG58" s="15"/>
      <c r="WZH58" s="15"/>
      <c r="WZI58" s="15"/>
      <c r="WZJ58" s="15"/>
      <c r="WZK58" s="15"/>
      <c r="WZL58" s="15"/>
      <c r="WZM58" s="15"/>
      <c r="WZN58" s="15"/>
      <c r="WZO58" s="15"/>
      <c r="WZP58" s="15"/>
      <c r="WZQ58" s="15"/>
      <c r="WZR58" s="15"/>
      <c r="WZS58" s="15"/>
      <c r="WZT58" s="15"/>
      <c r="WZU58" s="15"/>
      <c r="WZV58" s="15"/>
      <c r="WZW58" s="15"/>
      <c r="WZX58" s="15"/>
      <c r="WZY58" s="15"/>
      <c r="WZZ58" s="15"/>
      <c r="XAA58" s="15"/>
      <c r="XAB58" s="15"/>
      <c r="XAC58" s="15"/>
      <c r="XAD58" s="15"/>
      <c r="XAE58" s="15"/>
      <c r="XAF58" s="15"/>
      <c r="XAG58" s="15"/>
      <c r="XAH58" s="15"/>
      <c r="XAI58" s="15"/>
      <c r="XAJ58" s="15"/>
      <c r="XAK58" s="15"/>
      <c r="XAL58" s="15"/>
      <c r="XAM58" s="15"/>
      <c r="XAN58" s="15"/>
      <c r="XAO58" s="15"/>
      <c r="XAP58" s="15"/>
      <c r="XAQ58" s="15"/>
      <c r="XAR58" s="15"/>
      <c r="XAS58" s="15"/>
      <c r="XAT58" s="15"/>
      <c r="XAU58" s="15"/>
      <c r="XAV58" s="15"/>
      <c r="XAW58" s="15"/>
      <c r="XAX58" s="15"/>
      <c r="XAY58" s="15"/>
      <c r="XAZ58" s="15"/>
      <c r="XBA58" s="15"/>
      <c r="XBB58" s="15"/>
      <c r="XBC58" s="15"/>
      <c r="XBD58" s="15"/>
      <c r="XBE58" s="15"/>
      <c r="XBF58" s="15"/>
      <c r="XBG58" s="15"/>
      <c r="XBH58" s="15"/>
      <c r="XBI58" s="15"/>
      <c r="XBJ58" s="15"/>
      <c r="XBK58" s="15"/>
      <c r="XBL58" s="15"/>
      <c r="XBM58" s="15"/>
      <c r="XBN58" s="15"/>
      <c r="XBO58" s="15"/>
      <c r="XBP58" s="15"/>
      <c r="XBQ58" s="15"/>
      <c r="XBR58" s="15"/>
      <c r="XBS58" s="15"/>
      <c r="XBT58" s="15"/>
      <c r="XBU58" s="15"/>
      <c r="XBV58" s="15"/>
      <c r="XBW58" s="15"/>
      <c r="XBX58" s="15"/>
      <c r="XBY58" s="15"/>
      <c r="XBZ58" s="15"/>
      <c r="XCA58" s="15"/>
      <c r="XCB58" s="15"/>
      <c r="XCC58" s="15"/>
      <c r="XCD58" s="15"/>
      <c r="XCE58" s="15"/>
      <c r="XCF58" s="15"/>
      <c r="XCG58" s="15"/>
      <c r="XCH58" s="15"/>
      <c r="XCI58" s="15"/>
      <c r="XCJ58" s="15"/>
      <c r="XCK58" s="15"/>
      <c r="XCL58" s="15"/>
      <c r="XCM58" s="15"/>
      <c r="XCN58" s="15"/>
      <c r="XCO58" s="15"/>
      <c r="XCP58" s="15"/>
      <c r="XCQ58" s="15"/>
      <c r="XCR58" s="15"/>
      <c r="XCS58" s="15"/>
      <c r="XCT58" s="15"/>
      <c r="XCU58" s="15"/>
      <c r="XCV58" s="15"/>
      <c r="XCW58" s="15"/>
      <c r="XCX58" s="15"/>
      <c r="XCY58" s="15"/>
      <c r="XCZ58" s="15"/>
      <c r="XDA58" s="15"/>
      <c r="XDB58" s="15"/>
      <c r="XDC58" s="15"/>
      <c r="XDD58" s="15"/>
      <c r="XDE58" s="15"/>
      <c r="XDF58" s="15"/>
      <c r="XDG58" s="15"/>
      <c r="XDH58" s="15"/>
      <c r="XDI58" s="15"/>
      <c r="XDJ58" s="15"/>
      <c r="XDK58" s="15"/>
      <c r="XDL58" s="15"/>
      <c r="XDM58" s="15"/>
      <c r="XDN58" s="15"/>
      <c r="XDO58" s="15"/>
      <c r="XDP58" s="15"/>
      <c r="XDQ58" s="15"/>
      <c r="XDR58" s="15"/>
      <c r="XDS58" s="15"/>
      <c r="XDT58" s="15"/>
      <c r="XDU58" s="15"/>
      <c r="XDV58" s="15"/>
      <c r="XDW58" s="15"/>
      <c r="XDX58" s="15"/>
      <c r="XDY58" s="15"/>
      <c r="XDZ58" s="15"/>
      <c r="XEA58" s="15"/>
      <c r="XEB58" s="15"/>
      <c r="XEC58" s="15"/>
      <c r="XED58" s="15"/>
      <c r="XEE58" s="15"/>
      <c r="XEF58" s="15"/>
      <c r="XEG58" s="15"/>
      <c r="XEH58" s="15"/>
      <c r="XEI58" s="15"/>
      <c r="XEJ58" s="15"/>
      <c r="XEK58" s="15"/>
      <c r="XEL58" s="15"/>
      <c r="XEM58" s="15"/>
      <c r="XEN58" s="15"/>
      <c r="XEO58" s="15"/>
      <c r="XEP58" s="15"/>
      <c r="XEQ58" s="15"/>
      <c r="XER58" s="15"/>
      <c r="XES58" s="15"/>
      <c r="XET58" s="15"/>
      <c r="XEU58" s="15"/>
      <c r="XEV58" s="15"/>
      <c r="XEW58" s="15"/>
      <c r="XEX58" s="15"/>
      <c r="XEY58" s="15"/>
      <c r="XEZ58" s="15"/>
      <c r="XFA58" s="15"/>
      <c r="XFB58" s="15"/>
      <c r="XFC58" s="15"/>
      <c r="XFD58" s="15"/>
    </row>
    <row r="59" spans="1:16384" ht="14.25">
      <c r="A59" s="45"/>
      <c r="B59" s="393" t="s">
        <v>567</v>
      </c>
      <c r="C59" s="45"/>
      <c r="D59" s="45"/>
      <c r="E59" s="49"/>
      <c r="F59" s="49"/>
      <c r="G59" s="45"/>
      <c r="H59" s="40"/>
      <c r="I59" s="45"/>
      <c r="J59" s="45"/>
      <c r="K59" s="195"/>
      <c r="L59" s="145"/>
      <c r="M59" s="195"/>
      <c r="N59" s="521"/>
      <c r="O59" s="521"/>
      <c r="P59" s="195"/>
      <c r="Q59" s="45"/>
    </row>
    <row r="60" spans="1:16384" s="195" customFormat="1">
      <c r="E60" s="153"/>
      <c r="J60" s="153"/>
      <c r="N60" s="521"/>
      <c r="O60" s="521"/>
    </row>
    <row r="61" spans="1:16384" ht="9"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1:16384" ht="12.75">
      <c r="A62" s="15"/>
      <c r="B62" s="35"/>
      <c r="C62" s="36" t="s">
        <v>31</v>
      </c>
      <c r="D62" s="468" t="str">
        <f>+D33</f>
        <v>Q2 2014</v>
      </c>
      <c r="E62" s="524"/>
      <c r="F62" s="525"/>
      <c r="G62" s="471" t="str">
        <f>+G33</f>
        <v>Q2 2014</v>
      </c>
      <c r="H62" s="473"/>
      <c r="I62" s="471" t="str">
        <f>+I33</f>
        <v>Q2 2013</v>
      </c>
      <c r="J62" s="524"/>
      <c r="K62" s="525"/>
      <c r="L62" s="471" t="str">
        <f>+L33</f>
        <v>Q2 2013</v>
      </c>
      <c r="M62" s="473"/>
      <c r="N62" s="474"/>
      <c r="O62" s="474"/>
      <c r="P62" s="475"/>
      <c r="Q62" s="15"/>
    </row>
    <row r="63" spans="1:16384" ht="12.75">
      <c r="A63" s="15"/>
      <c r="B63" s="35"/>
      <c r="C63" s="41" t="s">
        <v>234</v>
      </c>
      <c r="D63" s="476" t="s">
        <v>217</v>
      </c>
      <c r="E63" s="535"/>
      <c r="F63" s="477"/>
      <c r="G63" s="469" t="s">
        <v>549</v>
      </c>
      <c r="H63" s="473"/>
      <c r="I63" s="469" t="s">
        <v>217</v>
      </c>
      <c r="J63" s="535"/>
      <c r="K63" s="477"/>
      <c r="L63" s="469" t="s">
        <v>549</v>
      </c>
      <c r="M63" s="473"/>
      <c r="N63" s="474"/>
      <c r="O63" s="474"/>
      <c r="P63" s="475"/>
      <c r="Q63" s="15"/>
    </row>
    <row r="64" spans="1:16384" ht="13.5">
      <c r="A64" s="15"/>
      <c r="B64" s="66"/>
      <c r="C64" s="66"/>
      <c r="D64" s="478"/>
      <c r="E64" s="481"/>
      <c r="F64" s="481"/>
      <c r="G64" s="481"/>
      <c r="H64" s="482"/>
      <c r="I64" s="481"/>
      <c r="J64" s="481"/>
      <c r="K64" s="481"/>
      <c r="L64" s="481"/>
      <c r="M64" s="482"/>
      <c r="N64" s="483"/>
      <c r="O64" s="484"/>
      <c r="P64" s="485"/>
      <c r="Q64" s="15"/>
    </row>
    <row r="65" spans="1:17" ht="13.5">
      <c r="A65" s="15"/>
      <c r="B65" s="66"/>
      <c r="C65" s="492" t="s">
        <v>417</v>
      </c>
      <c r="D65" s="254"/>
      <c r="E65" s="255"/>
      <c r="F65" s="255"/>
      <c r="G65" s="536"/>
      <c r="H65" s="537"/>
      <c r="I65" s="254">
        <f>I36/I5</f>
        <v>0.34246575342465752</v>
      </c>
      <c r="J65" s="255"/>
      <c r="K65" s="255"/>
      <c r="L65" s="536">
        <f>L36/L5</f>
        <v>0.27002583979328165</v>
      </c>
      <c r="M65" s="487"/>
      <c r="N65" s="254"/>
      <c r="O65" s="532"/>
      <c r="P65" s="520"/>
      <c r="Q65" s="15"/>
    </row>
    <row r="66" spans="1:17" ht="13.5">
      <c r="A66" s="15"/>
      <c r="B66" s="66"/>
      <c r="C66" s="492" t="s">
        <v>23</v>
      </c>
      <c r="D66" s="254"/>
      <c r="E66" s="255"/>
      <c r="F66" s="255"/>
      <c r="G66" s="536"/>
      <c r="H66" s="537"/>
      <c r="I66" s="254">
        <f>I37/I6</f>
        <v>0.26775956284153007</v>
      </c>
      <c r="J66" s="255"/>
      <c r="K66" s="255"/>
      <c r="L66" s="536">
        <f>L37/L6</f>
        <v>0.26775956284153007</v>
      </c>
      <c r="M66" s="487"/>
      <c r="N66" s="254"/>
      <c r="O66" s="532"/>
      <c r="P66" s="520"/>
      <c r="Q66" s="15"/>
    </row>
    <row r="67" spans="1:17" ht="13.5">
      <c r="A67" s="15"/>
      <c r="B67" s="42"/>
      <c r="C67" s="492" t="s">
        <v>299</v>
      </c>
      <c r="D67" s="254"/>
      <c r="E67" s="255"/>
      <c r="F67" s="255"/>
      <c r="G67" s="536"/>
      <c r="H67" s="537"/>
      <c r="I67" s="254">
        <f>I38/I7</f>
        <v>-0.18181818181818182</v>
      </c>
      <c r="J67" s="255"/>
      <c r="K67" s="255"/>
      <c r="L67" s="536">
        <f>L38/L7</f>
        <v>-0.18181818181818182</v>
      </c>
      <c r="M67" s="487"/>
      <c r="N67" s="254"/>
      <c r="O67" s="532"/>
      <c r="P67" s="520"/>
      <c r="Q67" s="15"/>
    </row>
    <row r="68" spans="1:17" ht="13.5">
      <c r="A68" s="15"/>
      <c r="B68" s="66"/>
      <c r="C68" s="500" t="s">
        <v>418</v>
      </c>
      <c r="D68" s="258"/>
      <c r="E68" s="261"/>
      <c r="F68" s="261"/>
      <c r="G68" s="538"/>
      <c r="H68" s="539"/>
      <c r="I68" s="258">
        <f>I39/I8</f>
        <v>0.32296890672016049</v>
      </c>
      <c r="J68" s="261"/>
      <c r="K68" s="261"/>
      <c r="L68" s="538">
        <f>L39/L8</f>
        <v>0.26446280991735538</v>
      </c>
      <c r="M68" s="495"/>
      <c r="N68" s="258"/>
      <c r="O68" s="532"/>
      <c r="P68" s="540"/>
      <c r="Q68" s="15"/>
    </row>
    <row r="69" spans="1:17" ht="13.5">
      <c r="A69" s="15"/>
      <c r="B69" s="66"/>
      <c r="C69" s="500"/>
      <c r="D69" s="258"/>
      <c r="E69" s="261"/>
      <c r="F69" s="261"/>
      <c r="G69" s="538"/>
      <c r="H69" s="539"/>
      <c r="I69" s="258"/>
      <c r="J69" s="261"/>
      <c r="K69" s="261"/>
      <c r="L69" s="538"/>
      <c r="M69" s="495"/>
      <c r="N69" s="258"/>
      <c r="O69" s="532"/>
      <c r="P69" s="540"/>
      <c r="Q69" s="15"/>
    </row>
    <row r="70" spans="1:17" ht="13.5">
      <c r="A70" s="15"/>
      <c r="B70" s="66"/>
      <c r="C70" s="492" t="s">
        <v>273</v>
      </c>
      <c r="D70" s="254"/>
      <c r="E70" s="255"/>
      <c r="F70" s="255"/>
      <c r="G70" s="536"/>
      <c r="H70" s="537"/>
      <c r="I70" s="254">
        <f t="shared" ref="I70:I75" si="11">I41/I10</f>
        <v>0.34704370179948585</v>
      </c>
      <c r="J70" s="255"/>
      <c r="K70" s="255"/>
      <c r="L70" s="536">
        <f t="shared" ref="L70:L75" si="12">L41/L10</f>
        <v>0.35218508997429304</v>
      </c>
      <c r="M70" s="487"/>
      <c r="N70" s="254"/>
      <c r="O70" s="532"/>
      <c r="P70" s="520"/>
      <c r="Q70" s="15"/>
    </row>
    <row r="71" spans="1:17" ht="13.5">
      <c r="A71" s="15"/>
      <c r="B71" s="106"/>
      <c r="C71" s="492" t="s">
        <v>274</v>
      </c>
      <c r="D71" s="254"/>
      <c r="E71" s="255"/>
      <c r="F71" s="255"/>
      <c r="G71" s="536"/>
      <c r="H71" s="537"/>
      <c r="I71" s="254">
        <f t="shared" si="11"/>
        <v>0.16458333333333333</v>
      </c>
      <c r="J71" s="255"/>
      <c r="K71" s="255"/>
      <c r="L71" s="536">
        <f t="shared" si="12"/>
        <v>0.18541666666666667</v>
      </c>
      <c r="M71" s="487"/>
      <c r="N71" s="254"/>
      <c r="O71" s="532"/>
      <c r="P71" s="520"/>
      <c r="Q71" s="15"/>
    </row>
    <row r="72" spans="1:17" ht="13.5">
      <c r="A72" s="15"/>
      <c r="B72" s="66"/>
      <c r="C72" s="492" t="s">
        <v>24</v>
      </c>
      <c r="D72" s="254"/>
      <c r="E72" s="255"/>
      <c r="F72" s="255"/>
      <c r="G72" s="536"/>
      <c r="H72" s="537"/>
      <c r="I72" s="254">
        <f t="shared" si="11"/>
        <v>0.23205741626794257</v>
      </c>
      <c r="J72" s="255"/>
      <c r="K72" s="255"/>
      <c r="L72" s="536">
        <f t="shared" si="12"/>
        <v>0.22755227552275523</v>
      </c>
      <c r="M72" s="487"/>
      <c r="N72" s="254"/>
      <c r="O72" s="532"/>
      <c r="P72" s="520"/>
      <c r="Q72" s="15"/>
    </row>
    <row r="73" spans="1:17" ht="13.5">
      <c r="A73" s="15"/>
      <c r="B73" s="66"/>
      <c r="C73" s="75" t="s">
        <v>281</v>
      </c>
      <c r="D73" s="254"/>
      <c r="E73" s="255"/>
      <c r="F73" s="255"/>
      <c r="G73" s="536"/>
      <c r="H73" s="537"/>
      <c r="I73" s="254">
        <f t="shared" si="11"/>
        <v>0.55366269165247017</v>
      </c>
      <c r="J73" s="255"/>
      <c r="K73" s="255"/>
      <c r="L73" s="536">
        <f t="shared" si="12"/>
        <v>0.55311973018549743</v>
      </c>
      <c r="M73" s="487"/>
      <c r="N73" s="254"/>
      <c r="O73" s="532"/>
      <c r="P73" s="520"/>
      <c r="Q73" s="15"/>
    </row>
    <row r="74" spans="1:17" ht="13.5">
      <c r="A74" s="15"/>
      <c r="B74" s="66"/>
      <c r="C74" s="492" t="s">
        <v>299</v>
      </c>
      <c r="D74" s="254"/>
      <c r="E74" s="255"/>
      <c r="F74" s="255"/>
      <c r="G74" s="536"/>
      <c r="H74" s="537"/>
      <c r="I74" s="254">
        <f t="shared" si="11"/>
        <v>2.8725314183123879E-2</v>
      </c>
      <c r="J74" s="255"/>
      <c r="K74" s="255"/>
      <c r="L74" s="536">
        <f t="shared" si="12"/>
        <v>-5.3859964093357273E-3</v>
      </c>
      <c r="M74" s="487"/>
      <c r="N74" s="254"/>
      <c r="O74" s="532"/>
      <c r="P74" s="520"/>
      <c r="Q74" s="15"/>
    </row>
    <row r="75" spans="1:17" ht="13.5">
      <c r="A75" s="15"/>
      <c r="B75" s="157"/>
      <c r="C75" s="500" t="s">
        <v>158</v>
      </c>
      <c r="D75" s="258"/>
      <c r="E75" s="261"/>
      <c r="F75" s="261"/>
      <c r="G75" s="538"/>
      <c r="H75" s="539"/>
      <c r="I75" s="258">
        <f t="shared" si="11"/>
        <v>0.41325648414985588</v>
      </c>
      <c r="J75" s="261"/>
      <c r="K75" s="261"/>
      <c r="L75" s="538">
        <f t="shared" si="12"/>
        <v>0.43189755529685681</v>
      </c>
      <c r="M75" s="495"/>
      <c r="N75" s="258"/>
      <c r="O75" s="532"/>
      <c r="P75" s="540"/>
      <c r="Q75" s="15"/>
    </row>
    <row r="76" spans="1:17" ht="13.5">
      <c r="A76" s="15"/>
      <c r="B76" s="157"/>
      <c r="C76" s="492"/>
      <c r="D76" s="254"/>
      <c r="E76" s="255"/>
      <c r="F76" s="255"/>
      <c r="G76" s="536"/>
      <c r="H76" s="537"/>
      <c r="I76" s="254"/>
      <c r="J76" s="255"/>
      <c r="K76" s="255"/>
      <c r="L76" s="536"/>
      <c r="M76" s="495"/>
      <c r="N76" s="254"/>
      <c r="O76" s="532"/>
      <c r="P76" s="520"/>
      <c r="Q76" s="15"/>
    </row>
    <row r="77" spans="1:17" s="56" customFormat="1" ht="13.5">
      <c r="A77" s="15"/>
      <c r="B77" s="42"/>
      <c r="C77" s="502" t="s">
        <v>173</v>
      </c>
      <c r="D77" s="258"/>
      <c r="E77" s="259"/>
      <c r="F77" s="259"/>
      <c r="G77" s="538"/>
      <c r="H77" s="541"/>
      <c r="I77" s="258">
        <f>I48/I17</f>
        <v>2.8340080971659919E-2</v>
      </c>
      <c r="J77" s="259"/>
      <c r="K77" s="259"/>
      <c r="L77" s="538">
        <f>L48/L17</f>
        <v>2.8340080971659919E-2</v>
      </c>
      <c r="M77" s="503"/>
      <c r="N77" s="258"/>
      <c r="O77" s="532"/>
      <c r="P77" s="542"/>
      <c r="Q77" s="15"/>
    </row>
    <row r="78" spans="1:17" ht="13.5">
      <c r="A78" s="15"/>
      <c r="B78" s="157"/>
      <c r="C78" s="492"/>
      <c r="D78" s="254"/>
      <c r="E78" s="255"/>
      <c r="F78" s="255"/>
      <c r="G78" s="536"/>
      <c r="H78" s="537"/>
      <c r="I78" s="254"/>
      <c r="J78" s="255"/>
      <c r="K78" s="255"/>
      <c r="L78" s="536"/>
      <c r="M78" s="487"/>
      <c r="N78" s="254"/>
      <c r="O78" s="532"/>
      <c r="P78" s="520"/>
      <c r="Q78" s="15"/>
    </row>
    <row r="79" spans="1:17" s="56" customFormat="1" ht="13.5">
      <c r="A79" s="15"/>
      <c r="B79" s="198"/>
      <c r="C79" s="502" t="s">
        <v>25</v>
      </c>
      <c r="D79" s="258"/>
      <c r="E79" s="259"/>
      <c r="F79" s="259"/>
      <c r="G79" s="538"/>
      <c r="H79" s="541"/>
      <c r="I79" s="258">
        <f>I50/I19</f>
        <v>-0.66666666666666663</v>
      </c>
      <c r="J79" s="259"/>
      <c r="K79" s="259"/>
      <c r="L79" s="538">
        <f>L50/L19</f>
        <v>-0.61111111111111116</v>
      </c>
      <c r="M79" s="503"/>
      <c r="N79" s="258"/>
      <c r="O79" s="532"/>
      <c r="P79" s="542"/>
      <c r="Q79" s="15"/>
    </row>
    <row r="80" spans="1:17" ht="13.5">
      <c r="A80" s="15"/>
      <c r="B80" s="157"/>
      <c r="C80" s="492"/>
      <c r="D80" s="254"/>
      <c r="E80" s="255"/>
      <c r="F80" s="255"/>
      <c r="G80" s="536"/>
      <c r="H80" s="537"/>
      <c r="I80" s="254"/>
      <c r="J80" s="255"/>
      <c r="K80" s="255"/>
      <c r="L80" s="536"/>
      <c r="M80" s="503"/>
      <c r="N80" s="254"/>
      <c r="O80" s="532"/>
      <c r="P80" s="520"/>
      <c r="Q80" s="15"/>
    </row>
    <row r="81" spans="1:16384" ht="13.5">
      <c r="A81" s="15"/>
      <c r="B81" s="157"/>
      <c r="C81" s="500" t="s">
        <v>481</v>
      </c>
      <c r="D81" s="258"/>
      <c r="E81" s="259"/>
      <c r="F81" s="259"/>
      <c r="G81" s="538"/>
      <c r="H81" s="541"/>
      <c r="I81" s="258">
        <f>I52/I23</f>
        <v>0.35229982964224871</v>
      </c>
      <c r="J81" s="259"/>
      <c r="K81" s="259"/>
      <c r="L81" s="538">
        <f>L52/L23</f>
        <v>0.34406368985808239</v>
      </c>
      <c r="M81" s="503"/>
      <c r="N81" s="258"/>
      <c r="O81" s="532"/>
      <c r="P81" s="542"/>
      <c r="Q81" s="15"/>
    </row>
    <row r="82" spans="1:16384" s="56" customFormat="1" ht="13.5">
      <c r="A82" s="15"/>
      <c r="B82" s="42"/>
      <c r="C82" s="502"/>
      <c r="D82" s="258"/>
      <c r="E82" s="259"/>
      <c r="F82" s="259"/>
      <c r="G82" s="538"/>
      <c r="H82" s="541"/>
      <c r="I82" s="258"/>
      <c r="J82" s="259"/>
      <c r="K82" s="259"/>
      <c r="L82" s="538"/>
      <c r="M82" s="487"/>
      <c r="N82" s="258"/>
      <c r="O82" s="532"/>
      <c r="P82" s="542"/>
      <c r="Q82" s="15"/>
    </row>
    <row r="83" spans="1:16384" s="114" customFormat="1" ht="13.5">
      <c r="A83" s="15"/>
      <c r="B83" s="543"/>
      <c r="C83" s="544" t="s">
        <v>434</v>
      </c>
      <c r="D83" s="263"/>
      <c r="E83" s="264"/>
      <c r="F83" s="264"/>
      <c r="G83" s="545"/>
      <c r="H83" s="546"/>
      <c r="I83" s="263">
        <f>I54/I25</f>
        <v>0.35301668806161746</v>
      </c>
      <c r="J83" s="264"/>
      <c r="K83" s="264"/>
      <c r="L83" s="545">
        <f>L54/L25</f>
        <v>0.27866666666666667</v>
      </c>
      <c r="M83" s="503"/>
      <c r="N83" s="263"/>
      <c r="O83" s="532"/>
      <c r="P83" s="547"/>
      <c r="Q83" s="15"/>
    </row>
    <row r="84" spans="1:16384" s="56" customFormat="1" ht="13.5">
      <c r="A84" s="15"/>
      <c r="B84" s="198"/>
      <c r="C84" s="502"/>
      <c r="D84" s="258"/>
      <c r="E84" s="259"/>
      <c r="F84" s="259"/>
      <c r="G84" s="538"/>
      <c r="H84" s="541"/>
      <c r="I84" s="258"/>
      <c r="J84" s="259"/>
      <c r="K84" s="259"/>
      <c r="L84" s="538"/>
      <c r="M84" s="503"/>
      <c r="N84" s="258"/>
      <c r="O84" s="532"/>
      <c r="P84" s="542"/>
      <c r="Q84" s="15"/>
    </row>
    <row r="85" spans="1:16384" s="56" customFormat="1" ht="13.5">
      <c r="A85" s="15"/>
      <c r="B85" s="198"/>
      <c r="C85" s="502" t="s">
        <v>435</v>
      </c>
      <c r="D85" s="258"/>
      <c r="E85" s="259"/>
      <c r="F85" s="259"/>
      <c r="G85" s="538"/>
      <c r="H85" s="541"/>
      <c r="I85" s="258">
        <f>I56/I27</f>
        <v>0.35204081632653061</v>
      </c>
      <c r="J85" s="259"/>
      <c r="K85" s="259"/>
      <c r="L85" s="538">
        <f>L56/L27</f>
        <v>0.36699392239364187</v>
      </c>
      <c r="M85" s="509"/>
      <c r="N85" s="258"/>
      <c r="O85" s="532"/>
      <c r="P85" s="542"/>
      <c r="Q85" s="15"/>
    </row>
    <row r="86" spans="1:16384" ht="13.5">
      <c r="A86" s="15"/>
      <c r="B86" s="157"/>
      <c r="C86" s="157"/>
      <c r="D86" s="516"/>
      <c r="E86" s="516"/>
      <c r="F86" s="516"/>
      <c r="G86" s="516"/>
      <c r="H86" s="517"/>
      <c r="I86" s="516"/>
      <c r="J86" s="516"/>
      <c r="K86" s="516"/>
      <c r="L86" s="516"/>
      <c r="M86" s="369"/>
      <c r="N86" s="519"/>
      <c r="O86" s="519"/>
      <c r="P86" s="520"/>
      <c r="Q86" s="15"/>
    </row>
    <row r="87" spans="1:16384" ht="9"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15"/>
      <c r="AXF87" s="15"/>
      <c r="AXG87" s="15"/>
      <c r="AXH87" s="15"/>
      <c r="AXI87" s="15"/>
      <c r="AXJ87" s="15"/>
      <c r="AXK87" s="15"/>
      <c r="AXL87" s="15"/>
      <c r="AXM87" s="15"/>
      <c r="AXN87" s="15"/>
      <c r="AXO87" s="15"/>
      <c r="AXP87" s="15"/>
      <c r="AXQ87" s="15"/>
      <c r="AXR87" s="15"/>
      <c r="AXS87" s="15"/>
      <c r="AXT87" s="15"/>
      <c r="AXU87" s="15"/>
      <c r="AXV87" s="15"/>
      <c r="AXW87" s="15"/>
      <c r="AXX87" s="15"/>
      <c r="AXY87" s="15"/>
      <c r="AXZ87" s="15"/>
      <c r="AYA87" s="15"/>
      <c r="AYB87" s="15"/>
      <c r="AYC87" s="15"/>
      <c r="AYD87" s="15"/>
      <c r="AYE87" s="15"/>
      <c r="AYF87" s="15"/>
      <c r="AYG87" s="15"/>
      <c r="AYH87" s="15"/>
      <c r="AYI87" s="15"/>
      <c r="AYJ87" s="15"/>
      <c r="AYK87" s="15"/>
      <c r="AYL87" s="15"/>
      <c r="AYM87" s="15"/>
      <c r="AYN87" s="15"/>
      <c r="AYO87" s="15"/>
      <c r="AYP87" s="15"/>
      <c r="AYQ87" s="15"/>
      <c r="AYR87" s="15"/>
      <c r="AYS87" s="15"/>
      <c r="AYT87" s="15"/>
      <c r="AYU87" s="15"/>
      <c r="AYV87" s="15"/>
      <c r="AYW87" s="15"/>
      <c r="AYX87" s="15"/>
      <c r="AYY87" s="15"/>
      <c r="AYZ87" s="15"/>
      <c r="AZA87" s="15"/>
      <c r="AZB87" s="15"/>
      <c r="AZC87" s="15"/>
      <c r="AZD87" s="15"/>
      <c r="AZE87" s="15"/>
      <c r="AZF87" s="15"/>
      <c r="AZG87" s="15"/>
      <c r="AZH87" s="15"/>
      <c r="AZI87" s="15"/>
      <c r="AZJ87" s="15"/>
      <c r="AZK87" s="15"/>
      <c r="AZL87" s="15"/>
      <c r="AZM87" s="15"/>
      <c r="AZN87" s="15"/>
      <c r="AZO87" s="15"/>
      <c r="AZP87" s="15"/>
      <c r="AZQ87" s="15"/>
      <c r="AZR87" s="15"/>
      <c r="AZS87" s="15"/>
      <c r="AZT87" s="15"/>
      <c r="AZU87" s="15"/>
      <c r="AZV87" s="15"/>
      <c r="AZW87" s="15"/>
      <c r="AZX87" s="15"/>
      <c r="AZY87" s="15"/>
      <c r="AZZ87" s="15"/>
      <c r="BAA87" s="15"/>
      <c r="BAB87" s="15"/>
      <c r="BAC87" s="15"/>
      <c r="BAD87" s="15"/>
      <c r="BAE87" s="15"/>
      <c r="BAF87" s="15"/>
      <c r="BAG87" s="15"/>
      <c r="BAH87" s="15"/>
      <c r="BAI87" s="15"/>
      <c r="BAJ87" s="15"/>
      <c r="BAK87" s="15"/>
      <c r="BAL87" s="15"/>
      <c r="BAM87" s="15"/>
      <c r="BAN87" s="15"/>
      <c r="BAO87" s="15"/>
      <c r="BAP87" s="15"/>
      <c r="BAQ87" s="15"/>
      <c r="BAR87" s="15"/>
      <c r="BAS87" s="15"/>
      <c r="BAT87" s="15"/>
      <c r="BAU87" s="15"/>
      <c r="BAV87" s="15"/>
      <c r="BAW87" s="15"/>
      <c r="BAX87" s="15"/>
      <c r="BAY87" s="15"/>
      <c r="BAZ87" s="15"/>
      <c r="BBA87" s="15"/>
      <c r="BBB87" s="15"/>
      <c r="BBC87" s="15"/>
      <c r="BBD87" s="15"/>
      <c r="BBE87" s="15"/>
      <c r="BBF87" s="15"/>
      <c r="BBG87" s="15"/>
      <c r="BBH87" s="15"/>
      <c r="BBI87" s="15"/>
      <c r="BBJ87" s="15"/>
      <c r="BBK87" s="15"/>
      <c r="BBL87" s="15"/>
      <c r="BBM87" s="15"/>
      <c r="BBN87" s="15"/>
      <c r="BBO87" s="15"/>
      <c r="BBP87" s="15"/>
      <c r="BBQ87" s="15"/>
      <c r="BBR87" s="15"/>
      <c r="BBS87" s="15"/>
      <c r="BBT87" s="15"/>
      <c r="BBU87" s="15"/>
      <c r="BBV87" s="15"/>
      <c r="BBW87" s="15"/>
      <c r="BBX87" s="15"/>
      <c r="BBY87" s="15"/>
      <c r="BBZ87" s="15"/>
      <c r="BCA87" s="15"/>
      <c r="BCB87" s="15"/>
      <c r="BCC87" s="15"/>
      <c r="BCD87" s="15"/>
      <c r="BCE87" s="15"/>
      <c r="BCF87" s="15"/>
      <c r="BCG87" s="15"/>
      <c r="BCH87" s="15"/>
      <c r="BCI87" s="15"/>
      <c r="BCJ87" s="15"/>
      <c r="BCK87" s="15"/>
      <c r="BCL87" s="15"/>
      <c r="BCM87" s="15"/>
      <c r="BCN87" s="15"/>
      <c r="BCO87" s="15"/>
      <c r="BCP87" s="15"/>
      <c r="BCQ87" s="15"/>
      <c r="BCR87" s="15"/>
      <c r="BCS87" s="15"/>
      <c r="BCT87" s="15"/>
      <c r="BCU87" s="15"/>
      <c r="BCV87" s="15"/>
      <c r="BCW87" s="15"/>
      <c r="BCX87" s="15"/>
      <c r="BCY87" s="15"/>
      <c r="BCZ87" s="15"/>
      <c r="BDA87" s="15"/>
      <c r="BDB87" s="15"/>
      <c r="BDC87" s="15"/>
      <c r="BDD87" s="15"/>
      <c r="BDE87" s="15"/>
      <c r="BDF87" s="15"/>
      <c r="BDG87" s="15"/>
      <c r="BDH87" s="15"/>
      <c r="BDI87" s="15"/>
      <c r="BDJ87" s="15"/>
      <c r="BDK87" s="15"/>
      <c r="BDL87" s="15"/>
      <c r="BDM87" s="15"/>
      <c r="BDN87" s="15"/>
      <c r="BDO87" s="15"/>
      <c r="BDP87" s="15"/>
      <c r="BDQ87" s="15"/>
      <c r="BDR87" s="15"/>
      <c r="BDS87" s="15"/>
      <c r="BDT87" s="15"/>
      <c r="BDU87" s="15"/>
      <c r="BDV87" s="15"/>
      <c r="BDW87" s="15"/>
      <c r="BDX87" s="15"/>
      <c r="BDY87" s="15"/>
      <c r="BDZ87" s="15"/>
      <c r="BEA87" s="15"/>
      <c r="BEB87" s="15"/>
      <c r="BEC87" s="15"/>
      <c r="BED87" s="15"/>
      <c r="BEE87" s="15"/>
      <c r="BEF87" s="15"/>
      <c r="BEG87" s="15"/>
      <c r="BEH87" s="15"/>
      <c r="BEI87" s="15"/>
      <c r="BEJ87" s="15"/>
      <c r="BEK87" s="15"/>
      <c r="BEL87" s="15"/>
      <c r="BEM87" s="15"/>
      <c r="BEN87" s="15"/>
      <c r="BEO87" s="15"/>
      <c r="BEP87" s="15"/>
      <c r="BEQ87" s="15"/>
      <c r="BER87" s="15"/>
      <c r="BES87" s="15"/>
      <c r="BET87" s="15"/>
      <c r="BEU87" s="15"/>
      <c r="BEV87" s="15"/>
      <c r="BEW87" s="15"/>
      <c r="BEX87" s="15"/>
      <c r="BEY87" s="15"/>
      <c r="BEZ87" s="15"/>
      <c r="BFA87" s="15"/>
      <c r="BFB87" s="15"/>
      <c r="BFC87" s="15"/>
      <c r="BFD87" s="15"/>
      <c r="BFE87" s="15"/>
      <c r="BFF87" s="15"/>
      <c r="BFG87" s="15"/>
      <c r="BFH87" s="15"/>
      <c r="BFI87" s="15"/>
      <c r="BFJ87" s="15"/>
      <c r="BFK87" s="15"/>
      <c r="BFL87" s="15"/>
      <c r="BFM87" s="15"/>
      <c r="BFN87" s="15"/>
      <c r="BFO87" s="15"/>
      <c r="BFP87" s="15"/>
      <c r="BFQ87" s="15"/>
      <c r="BFR87" s="15"/>
      <c r="BFS87" s="15"/>
      <c r="BFT87" s="15"/>
      <c r="BFU87" s="15"/>
      <c r="BFV87" s="15"/>
      <c r="BFW87" s="15"/>
      <c r="BFX87" s="15"/>
      <c r="BFY87" s="15"/>
      <c r="BFZ87" s="15"/>
      <c r="BGA87" s="15"/>
      <c r="BGB87" s="15"/>
      <c r="BGC87" s="15"/>
      <c r="BGD87" s="15"/>
      <c r="BGE87" s="15"/>
      <c r="BGF87" s="15"/>
      <c r="BGG87" s="15"/>
      <c r="BGH87" s="15"/>
      <c r="BGI87" s="15"/>
      <c r="BGJ87" s="15"/>
      <c r="BGK87" s="15"/>
      <c r="BGL87" s="15"/>
      <c r="BGM87" s="15"/>
      <c r="BGN87" s="15"/>
      <c r="BGO87" s="15"/>
      <c r="BGP87" s="15"/>
      <c r="BGQ87" s="15"/>
      <c r="BGR87" s="15"/>
      <c r="BGS87" s="15"/>
      <c r="BGT87" s="15"/>
      <c r="BGU87" s="15"/>
      <c r="BGV87" s="15"/>
      <c r="BGW87" s="15"/>
      <c r="BGX87" s="15"/>
      <c r="BGY87" s="15"/>
      <c r="BGZ87" s="15"/>
      <c r="BHA87" s="15"/>
      <c r="BHB87" s="15"/>
      <c r="BHC87" s="15"/>
      <c r="BHD87" s="15"/>
      <c r="BHE87" s="15"/>
      <c r="BHF87" s="15"/>
      <c r="BHG87" s="15"/>
      <c r="BHH87" s="15"/>
      <c r="BHI87" s="15"/>
      <c r="BHJ87" s="15"/>
      <c r="BHK87" s="15"/>
      <c r="BHL87" s="15"/>
      <c r="BHM87" s="15"/>
      <c r="BHN87" s="15"/>
      <c r="BHO87" s="15"/>
      <c r="BHP87" s="15"/>
      <c r="BHQ87" s="15"/>
      <c r="BHR87" s="15"/>
      <c r="BHS87" s="15"/>
      <c r="BHT87" s="15"/>
      <c r="BHU87" s="15"/>
      <c r="BHV87" s="15"/>
      <c r="BHW87" s="15"/>
      <c r="BHX87" s="15"/>
      <c r="BHY87" s="15"/>
      <c r="BHZ87" s="15"/>
      <c r="BIA87" s="15"/>
      <c r="BIB87" s="15"/>
      <c r="BIC87" s="15"/>
      <c r="BID87" s="15"/>
      <c r="BIE87" s="15"/>
      <c r="BIF87" s="15"/>
      <c r="BIG87" s="15"/>
      <c r="BIH87" s="15"/>
      <c r="BII87" s="15"/>
      <c r="BIJ87" s="15"/>
      <c r="BIK87" s="15"/>
      <c r="BIL87" s="15"/>
      <c r="BIM87" s="15"/>
      <c r="BIN87" s="15"/>
      <c r="BIO87" s="15"/>
      <c r="BIP87" s="15"/>
      <c r="BIQ87" s="15"/>
      <c r="BIR87" s="15"/>
      <c r="BIS87" s="15"/>
      <c r="BIT87" s="15"/>
      <c r="BIU87" s="15"/>
      <c r="BIV87" s="15"/>
      <c r="BIW87" s="15"/>
      <c r="BIX87" s="15"/>
      <c r="BIY87" s="15"/>
      <c r="BIZ87" s="15"/>
      <c r="BJA87" s="15"/>
      <c r="BJB87" s="15"/>
      <c r="BJC87" s="15"/>
      <c r="BJD87" s="15"/>
      <c r="BJE87" s="15"/>
      <c r="BJF87" s="15"/>
      <c r="BJG87" s="15"/>
      <c r="BJH87" s="15"/>
      <c r="BJI87" s="15"/>
      <c r="BJJ87" s="15"/>
      <c r="BJK87" s="15"/>
      <c r="BJL87" s="15"/>
      <c r="BJM87" s="15"/>
      <c r="BJN87" s="15"/>
      <c r="BJO87" s="15"/>
      <c r="BJP87" s="15"/>
      <c r="BJQ87" s="15"/>
      <c r="BJR87" s="15"/>
      <c r="BJS87" s="15"/>
      <c r="BJT87" s="15"/>
      <c r="BJU87" s="15"/>
      <c r="BJV87" s="15"/>
      <c r="BJW87" s="15"/>
      <c r="BJX87" s="15"/>
      <c r="BJY87" s="15"/>
      <c r="BJZ87" s="15"/>
      <c r="BKA87" s="15"/>
      <c r="BKB87" s="15"/>
      <c r="BKC87" s="15"/>
      <c r="BKD87" s="15"/>
      <c r="BKE87" s="15"/>
      <c r="BKF87" s="15"/>
      <c r="BKG87" s="15"/>
      <c r="BKH87" s="15"/>
      <c r="BKI87" s="15"/>
      <c r="BKJ87" s="15"/>
      <c r="BKK87" s="15"/>
      <c r="BKL87" s="15"/>
      <c r="BKM87" s="15"/>
      <c r="BKN87" s="15"/>
      <c r="BKO87" s="15"/>
      <c r="BKP87" s="15"/>
      <c r="BKQ87" s="15"/>
      <c r="BKR87" s="15"/>
      <c r="BKS87" s="15"/>
      <c r="BKT87" s="15"/>
      <c r="BKU87" s="15"/>
      <c r="BKV87" s="15"/>
      <c r="BKW87" s="15"/>
      <c r="BKX87" s="15"/>
      <c r="BKY87" s="15"/>
      <c r="BKZ87" s="15"/>
      <c r="BLA87" s="15"/>
      <c r="BLB87" s="15"/>
      <c r="BLC87" s="15"/>
      <c r="BLD87" s="15"/>
      <c r="BLE87" s="15"/>
      <c r="BLF87" s="15"/>
      <c r="BLG87" s="15"/>
      <c r="BLH87" s="15"/>
      <c r="BLI87" s="15"/>
      <c r="BLJ87" s="15"/>
      <c r="BLK87" s="15"/>
      <c r="BLL87" s="15"/>
      <c r="BLM87" s="15"/>
      <c r="BLN87" s="15"/>
      <c r="BLO87" s="15"/>
      <c r="BLP87" s="15"/>
      <c r="BLQ87" s="15"/>
      <c r="BLR87" s="15"/>
      <c r="BLS87" s="15"/>
      <c r="BLT87" s="15"/>
      <c r="BLU87" s="15"/>
      <c r="BLV87" s="15"/>
      <c r="BLW87" s="15"/>
      <c r="BLX87" s="15"/>
      <c r="BLY87" s="15"/>
      <c r="BLZ87" s="15"/>
      <c r="BMA87" s="15"/>
      <c r="BMB87" s="15"/>
      <c r="BMC87" s="15"/>
      <c r="BMD87" s="15"/>
      <c r="BME87" s="15"/>
      <c r="BMF87" s="15"/>
      <c r="BMG87" s="15"/>
      <c r="BMH87" s="15"/>
      <c r="BMI87" s="15"/>
      <c r="BMJ87" s="15"/>
      <c r="BMK87" s="15"/>
      <c r="BML87" s="15"/>
      <c r="BMM87" s="15"/>
      <c r="BMN87" s="15"/>
      <c r="BMO87" s="15"/>
      <c r="BMP87" s="15"/>
      <c r="BMQ87" s="15"/>
      <c r="BMR87" s="15"/>
      <c r="BMS87" s="15"/>
      <c r="BMT87" s="15"/>
      <c r="BMU87" s="15"/>
      <c r="BMV87" s="15"/>
      <c r="BMW87" s="15"/>
      <c r="BMX87" s="15"/>
      <c r="BMY87" s="15"/>
      <c r="BMZ87" s="15"/>
      <c r="BNA87" s="15"/>
      <c r="BNB87" s="15"/>
      <c r="BNC87" s="15"/>
      <c r="BND87" s="15"/>
      <c r="BNE87" s="15"/>
      <c r="BNF87" s="15"/>
      <c r="BNG87" s="15"/>
      <c r="BNH87" s="15"/>
      <c r="BNI87" s="15"/>
      <c r="BNJ87" s="15"/>
      <c r="BNK87" s="15"/>
      <c r="BNL87" s="15"/>
      <c r="BNM87" s="15"/>
      <c r="BNN87" s="15"/>
      <c r="BNO87" s="15"/>
      <c r="BNP87" s="15"/>
      <c r="BNQ87" s="15"/>
      <c r="BNR87" s="15"/>
      <c r="BNS87" s="15"/>
      <c r="BNT87" s="15"/>
      <c r="BNU87" s="15"/>
      <c r="BNV87" s="15"/>
      <c r="BNW87" s="15"/>
      <c r="BNX87" s="15"/>
      <c r="BNY87" s="15"/>
      <c r="BNZ87" s="15"/>
      <c r="BOA87" s="15"/>
      <c r="BOB87" s="15"/>
      <c r="BOC87" s="15"/>
      <c r="BOD87" s="15"/>
      <c r="BOE87" s="15"/>
      <c r="BOF87" s="15"/>
      <c r="BOG87" s="15"/>
      <c r="BOH87" s="15"/>
      <c r="BOI87" s="15"/>
      <c r="BOJ87" s="15"/>
      <c r="BOK87" s="15"/>
      <c r="BOL87" s="15"/>
      <c r="BOM87" s="15"/>
      <c r="BON87" s="15"/>
      <c r="BOO87" s="15"/>
      <c r="BOP87" s="15"/>
      <c r="BOQ87" s="15"/>
      <c r="BOR87" s="15"/>
      <c r="BOS87" s="15"/>
      <c r="BOT87" s="15"/>
      <c r="BOU87" s="15"/>
      <c r="BOV87" s="15"/>
      <c r="BOW87" s="15"/>
      <c r="BOX87" s="15"/>
      <c r="BOY87" s="15"/>
      <c r="BOZ87" s="15"/>
      <c r="BPA87" s="15"/>
      <c r="BPB87" s="15"/>
      <c r="BPC87" s="15"/>
      <c r="BPD87" s="15"/>
      <c r="BPE87" s="15"/>
      <c r="BPF87" s="15"/>
      <c r="BPG87" s="15"/>
      <c r="BPH87" s="15"/>
      <c r="BPI87" s="15"/>
      <c r="BPJ87" s="15"/>
      <c r="BPK87" s="15"/>
      <c r="BPL87" s="15"/>
      <c r="BPM87" s="15"/>
      <c r="BPN87" s="15"/>
      <c r="BPO87" s="15"/>
      <c r="BPP87" s="15"/>
      <c r="BPQ87" s="15"/>
      <c r="BPR87" s="15"/>
      <c r="BPS87" s="15"/>
      <c r="BPT87" s="15"/>
      <c r="BPU87" s="15"/>
      <c r="BPV87" s="15"/>
      <c r="BPW87" s="15"/>
      <c r="BPX87" s="15"/>
      <c r="BPY87" s="15"/>
      <c r="BPZ87" s="15"/>
      <c r="BQA87" s="15"/>
      <c r="BQB87" s="15"/>
      <c r="BQC87" s="15"/>
      <c r="BQD87" s="15"/>
      <c r="BQE87" s="15"/>
      <c r="BQF87" s="15"/>
      <c r="BQG87" s="15"/>
      <c r="BQH87" s="15"/>
      <c r="BQI87" s="15"/>
      <c r="BQJ87" s="15"/>
      <c r="BQK87" s="15"/>
      <c r="BQL87" s="15"/>
      <c r="BQM87" s="15"/>
      <c r="BQN87" s="15"/>
      <c r="BQO87" s="15"/>
      <c r="BQP87" s="15"/>
      <c r="BQQ87" s="15"/>
      <c r="BQR87" s="15"/>
      <c r="BQS87" s="15"/>
      <c r="BQT87" s="15"/>
      <c r="BQU87" s="15"/>
      <c r="BQV87" s="15"/>
      <c r="BQW87" s="15"/>
      <c r="BQX87" s="15"/>
      <c r="BQY87" s="15"/>
      <c r="BQZ87" s="15"/>
      <c r="BRA87" s="15"/>
      <c r="BRB87" s="15"/>
      <c r="BRC87" s="15"/>
      <c r="BRD87" s="15"/>
      <c r="BRE87" s="15"/>
      <c r="BRF87" s="15"/>
      <c r="BRG87" s="15"/>
      <c r="BRH87" s="15"/>
      <c r="BRI87" s="15"/>
      <c r="BRJ87" s="15"/>
      <c r="BRK87" s="15"/>
      <c r="BRL87" s="15"/>
      <c r="BRM87" s="15"/>
      <c r="BRN87" s="15"/>
      <c r="BRO87" s="15"/>
      <c r="BRP87" s="15"/>
      <c r="BRQ87" s="15"/>
      <c r="BRR87" s="15"/>
      <c r="BRS87" s="15"/>
      <c r="BRT87" s="15"/>
      <c r="BRU87" s="15"/>
      <c r="BRV87" s="15"/>
      <c r="BRW87" s="15"/>
      <c r="BRX87" s="15"/>
      <c r="BRY87" s="15"/>
      <c r="BRZ87" s="15"/>
      <c r="BSA87" s="15"/>
      <c r="BSB87" s="15"/>
      <c r="BSC87" s="15"/>
      <c r="BSD87" s="15"/>
      <c r="BSE87" s="15"/>
      <c r="BSF87" s="15"/>
      <c r="BSG87" s="15"/>
      <c r="BSH87" s="15"/>
      <c r="BSI87" s="15"/>
      <c r="BSJ87" s="15"/>
      <c r="BSK87" s="15"/>
      <c r="BSL87" s="15"/>
      <c r="BSM87" s="15"/>
      <c r="BSN87" s="15"/>
      <c r="BSO87" s="15"/>
      <c r="BSP87" s="15"/>
      <c r="BSQ87" s="15"/>
      <c r="BSR87" s="15"/>
      <c r="BSS87" s="15"/>
      <c r="BST87" s="15"/>
      <c r="BSU87" s="15"/>
      <c r="BSV87" s="15"/>
      <c r="BSW87" s="15"/>
      <c r="BSX87" s="15"/>
      <c r="BSY87" s="15"/>
      <c r="BSZ87" s="15"/>
      <c r="BTA87" s="15"/>
      <c r="BTB87" s="15"/>
      <c r="BTC87" s="15"/>
      <c r="BTD87" s="15"/>
      <c r="BTE87" s="15"/>
      <c r="BTF87" s="15"/>
      <c r="BTG87" s="15"/>
      <c r="BTH87" s="15"/>
      <c r="BTI87" s="15"/>
      <c r="BTJ87" s="15"/>
      <c r="BTK87" s="15"/>
      <c r="BTL87" s="15"/>
      <c r="BTM87" s="15"/>
      <c r="BTN87" s="15"/>
      <c r="BTO87" s="15"/>
      <c r="BTP87" s="15"/>
      <c r="BTQ87" s="15"/>
      <c r="BTR87" s="15"/>
      <c r="BTS87" s="15"/>
      <c r="BTT87" s="15"/>
      <c r="BTU87" s="15"/>
      <c r="BTV87" s="15"/>
      <c r="BTW87" s="15"/>
      <c r="BTX87" s="15"/>
      <c r="BTY87" s="15"/>
      <c r="BTZ87" s="15"/>
      <c r="BUA87" s="15"/>
      <c r="BUB87" s="15"/>
      <c r="BUC87" s="15"/>
      <c r="BUD87" s="15"/>
      <c r="BUE87" s="15"/>
      <c r="BUF87" s="15"/>
      <c r="BUG87" s="15"/>
      <c r="BUH87" s="15"/>
      <c r="BUI87" s="15"/>
      <c r="BUJ87" s="15"/>
      <c r="BUK87" s="15"/>
      <c r="BUL87" s="15"/>
      <c r="BUM87" s="15"/>
      <c r="BUN87" s="15"/>
      <c r="BUO87" s="15"/>
      <c r="BUP87" s="15"/>
      <c r="BUQ87" s="15"/>
      <c r="BUR87" s="15"/>
      <c r="BUS87" s="15"/>
      <c r="BUT87" s="15"/>
      <c r="BUU87" s="15"/>
      <c r="BUV87" s="15"/>
      <c r="BUW87" s="15"/>
      <c r="BUX87" s="15"/>
      <c r="BUY87" s="15"/>
      <c r="BUZ87" s="15"/>
      <c r="BVA87" s="15"/>
      <c r="BVB87" s="15"/>
      <c r="BVC87" s="15"/>
      <c r="BVD87" s="15"/>
      <c r="BVE87" s="15"/>
      <c r="BVF87" s="15"/>
      <c r="BVG87" s="15"/>
      <c r="BVH87" s="15"/>
      <c r="BVI87" s="15"/>
      <c r="BVJ87" s="15"/>
      <c r="BVK87" s="15"/>
      <c r="BVL87" s="15"/>
      <c r="BVM87" s="15"/>
      <c r="BVN87" s="15"/>
      <c r="BVO87" s="15"/>
      <c r="BVP87" s="15"/>
      <c r="BVQ87" s="15"/>
      <c r="BVR87" s="15"/>
      <c r="BVS87" s="15"/>
      <c r="BVT87" s="15"/>
      <c r="BVU87" s="15"/>
      <c r="BVV87" s="15"/>
      <c r="BVW87" s="15"/>
      <c r="BVX87" s="15"/>
      <c r="BVY87" s="15"/>
      <c r="BVZ87" s="15"/>
      <c r="BWA87" s="15"/>
      <c r="BWB87" s="15"/>
      <c r="BWC87" s="15"/>
      <c r="BWD87" s="15"/>
      <c r="BWE87" s="15"/>
      <c r="BWF87" s="15"/>
      <c r="BWG87" s="15"/>
      <c r="BWH87" s="15"/>
      <c r="BWI87" s="15"/>
      <c r="BWJ87" s="15"/>
      <c r="BWK87" s="15"/>
      <c r="BWL87" s="15"/>
      <c r="BWM87" s="15"/>
      <c r="BWN87" s="15"/>
      <c r="BWO87" s="15"/>
      <c r="BWP87" s="15"/>
      <c r="BWQ87" s="15"/>
      <c r="BWR87" s="15"/>
      <c r="BWS87" s="15"/>
      <c r="BWT87" s="15"/>
      <c r="BWU87" s="15"/>
      <c r="BWV87" s="15"/>
      <c r="BWW87" s="15"/>
      <c r="BWX87" s="15"/>
      <c r="BWY87" s="15"/>
      <c r="BWZ87" s="15"/>
      <c r="BXA87" s="15"/>
      <c r="BXB87" s="15"/>
      <c r="BXC87" s="15"/>
      <c r="BXD87" s="15"/>
      <c r="BXE87" s="15"/>
      <c r="BXF87" s="15"/>
      <c r="BXG87" s="15"/>
      <c r="BXH87" s="15"/>
      <c r="BXI87" s="15"/>
      <c r="BXJ87" s="15"/>
      <c r="BXK87" s="15"/>
      <c r="BXL87" s="15"/>
      <c r="BXM87" s="15"/>
      <c r="BXN87" s="15"/>
      <c r="BXO87" s="15"/>
      <c r="BXP87" s="15"/>
      <c r="BXQ87" s="15"/>
      <c r="BXR87" s="15"/>
      <c r="BXS87" s="15"/>
      <c r="BXT87" s="15"/>
      <c r="BXU87" s="15"/>
      <c r="BXV87" s="15"/>
      <c r="BXW87" s="15"/>
      <c r="BXX87" s="15"/>
      <c r="BXY87" s="15"/>
      <c r="BXZ87" s="15"/>
      <c r="BYA87" s="15"/>
      <c r="BYB87" s="15"/>
      <c r="BYC87" s="15"/>
      <c r="BYD87" s="15"/>
      <c r="BYE87" s="15"/>
      <c r="BYF87" s="15"/>
      <c r="BYG87" s="15"/>
      <c r="BYH87" s="15"/>
      <c r="BYI87" s="15"/>
      <c r="BYJ87" s="15"/>
      <c r="BYK87" s="15"/>
      <c r="BYL87" s="15"/>
      <c r="BYM87" s="15"/>
      <c r="BYN87" s="15"/>
      <c r="BYO87" s="15"/>
      <c r="BYP87" s="15"/>
      <c r="BYQ87" s="15"/>
      <c r="BYR87" s="15"/>
      <c r="BYS87" s="15"/>
      <c r="BYT87" s="15"/>
      <c r="BYU87" s="15"/>
      <c r="BYV87" s="15"/>
      <c r="BYW87" s="15"/>
      <c r="BYX87" s="15"/>
      <c r="BYY87" s="15"/>
      <c r="BYZ87" s="15"/>
      <c r="BZA87" s="15"/>
      <c r="BZB87" s="15"/>
      <c r="BZC87" s="15"/>
      <c r="BZD87" s="15"/>
      <c r="BZE87" s="15"/>
      <c r="BZF87" s="15"/>
      <c r="BZG87" s="15"/>
      <c r="BZH87" s="15"/>
      <c r="BZI87" s="15"/>
      <c r="BZJ87" s="15"/>
      <c r="BZK87" s="15"/>
      <c r="BZL87" s="15"/>
      <c r="BZM87" s="15"/>
      <c r="BZN87" s="15"/>
      <c r="BZO87" s="15"/>
      <c r="BZP87" s="15"/>
      <c r="BZQ87" s="15"/>
      <c r="BZR87" s="15"/>
      <c r="BZS87" s="15"/>
      <c r="BZT87" s="15"/>
      <c r="BZU87" s="15"/>
      <c r="BZV87" s="15"/>
      <c r="BZW87" s="15"/>
      <c r="BZX87" s="15"/>
      <c r="BZY87" s="15"/>
      <c r="BZZ87" s="15"/>
      <c r="CAA87" s="15"/>
      <c r="CAB87" s="15"/>
      <c r="CAC87" s="15"/>
      <c r="CAD87" s="15"/>
      <c r="CAE87" s="15"/>
      <c r="CAF87" s="15"/>
      <c r="CAG87" s="15"/>
      <c r="CAH87" s="15"/>
      <c r="CAI87" s="15"/>
      <c r="CAJ87" s="15"/>
      <c r="CAK87" s="15"/>
      <c r="CAL87" s="15"/>
      <c r="CAM87" s="15"/>
      <c r="CAN87" s="15"/>
      <c r="CAO87" s="15"/>
      <c r="CAP87" s="15"/>
      <c r="CAQ87" s="15"/>
      <c r="CAR87" s="15"/>
      <c r="CAS87" s="15"/>
      <c r="CAT87" s="15"/>
      <c r="CAU87" s="15"/>
      <c r="CAV87" s="15"/>
      <c r="CAW87" s="15"/>
      <c r="CAX87" s="15"/>
      <c r="CAY87" s="15"/>
      <c r="CAZ87" s="15"/>
      <c r="CBA87" s="15"/>
      <c r="CBB87" s="15"/>
      <c r="CBC87" s="15"/>
      <c r="CBD87" s="15"/>
      <c r="CBE87" s="15"/>
      <c r="CBF87" s="15"/>
      <c r="CBG87" s="15"/>
      <c r="CBH87" s="15"/>
      <c r="CBI87" s="15"/>
      <c r="CBJ87" s="15"/>
      <c r="CBK87" s="15"/>
      <c r="CBL87" s="15"/>
      <c r="CBM87" s="15"/>
      <c r="CBN87" s="15"/>
      <c r="CBO87" s="15"/>
      <c r="CBP87" s="15"/>
      <c r="CBQ87" s="15"/>
      <c r="CBR87" s="15"/>
      <c r="CBS87" s="15"/>
      <c r="CBT87" s="15"/>
      <c r="CBU87" s="15"/>
      <c r="CBV87" s="15"/>
      <c r="CBW87" s="15"/>
      <c r="CBX87" s="15"/>
      <c r="CBY87" s="15"/>
      <c r="CBZ87" s="15"/>
      <c r="CCA87" s="15"/>
      <c r="CCB87" s="15"/>
      <c r="CCC87" s="15"/>
      <c r="CCD87" s="15"/>
      <c r="CCE87" s="15"/>
      <c r="CCF87" s="15"/>
      <c r="CCG87" s="15"/>
      <c r="CCH87" s="15"/>
      <c r="CCI87" s="15"/>
      <c r="CCJ87" s="15"/>
      <c r="CCK87" s="15"/>
      <c r="CCL87" s="15"/>
      <c r="CCM87" s="15"/>
      <c r="CCN87" s="15"/>
      <c r="CCO87" s="15"/>
      <c r="CCP87" s="15"/>
      <c r="CCQ87" s="15"/>
      <c r="CCR87" s="15"/>
      <c r="CCS87" s="15"/>
      <c r="CCT87" s="15"/>
      <c r="CCU87" s="15"/>
      <c r="CCV87" s="15"/>
      <c r="CCW87" s="15"/>
      <c r="CCX87" s="15"/>
      <c r="CCY87" s="15"/>
      <c r="CCZ87" s="15"/>
      <c r="CDA87" s="15"/>
      <c r="CDB87" s="15"/>
      <c r="CDC87" s="15"/>
      <c r="CDD87" s="15"/>
      <c r="CDE87" s="15"/>
      <c r="CDF87" s="15"/>
      <c r="CDG87" s="15"/>
      <c r="CDH87" s="15"/>
      <c r="CDI87" s="15"/>
      <c r="CDJ87" s="15"/>
      <c r="CDK87" s="15"/>
      <c r="CDL87" s="15"/>
      <c r="CDM87" s="15"/>
      <c r="CDN87" s="15"/>
      <c r="CDO87" s="15"/>
      <c r="CDP87" s="15"/>
      <c r="CDQ87" s="15"/>
      <c r="CDR87" s="15"/>
      <c r="CDS87" s="15"/>
      <c r="CDT87" s="15"/>
      <c r="CDU87" s="15"/>
      <c r="CDV87" s="15"/>
      <c r="CDW87" s="15"/>
      <c r="CDX87" s="15"/>
      <c r="CDY87" s="15"/>
      <c r="CDZ87" s="15"/>
      <c r="CEA87" s="15"/>
      <c r="CEB87" s="15"/>
      <c r="CEC87" s="15"/>
      <c r="CED87" s="15"/>
      <c r="CEE87" s="15"/>
      <c r="CEF87" s="15"/>
      <c r="CEG87" s="15"/>
      <c r="CEH87" s="15"/>
      <c r="CEI87" s="15"/>
      <c r="CEJ87" s="15"/>
      <c r="CEK87" s="15"/>
      <c r="CEL87" s="15"/>
      <c r="CEM87" s="15"/>
      <c r="CEN87" s="15"/>
      <c r="CEO87" s="15"/>
      <c r="CEP87" s="15"/>
      <c r="CEQ87" s="15"/>
      <c r="CER87" s="15"/>
      <c r="CES87" s="15"/>
      <c r="CET87" s="15"/>
      <c r="CEU87" s="15"/>
      <c r="CEV87" s="15"/>
      <c r="CEW87" s="15"/>
      <c r="CEX87" s="15"/>
      <c r="CEY87" s="15"/>
      <c r="CEZ87" s="15"/>
      <c r="CFA87" s="15"/>
      <c r="CFB87" s="15"/>
      <c r="CFC87" s="15"/>
      <c r="CFD87" s="15"/>
      <c r="CFE87" s="15"/>
      <c r="CFF87" s="15"/>
      <c r="CFG87" s="15"/>
      <c r="CFH87" s="15"/>
      <c r="CFI87" s="15"/>
      <c r="CFJ87" s="15"/>
      <c r="CFK87" s="15"/>
      <c r="CFL87" s="15"/>
      <c r="CFM87" s="15"/>
      <c r="CFN87" s="15"/>
      <c r="CFO87" s="15"/>
      <c r="CFP87" s="15"/>
      <c r="CFQ87" s="15"/>
      <c r="CFR87" s="15"/>
      <c r="CFS87" s="15"/>
      <c r="CFT87" s="15"/>
      <c r="CFU87" s="15"/>
      <c r="CFV87" s="15"/>
      <c r="CFW87" s="15"/>
      <c r="CFX87" s="15"/>
      <c r="CFY87" s="15"/>
      <c r="CFZ87" s="15"/>
      <c r="CGA87" s="15"/>
      <c r="CGB87" s="15"/>
      <c r="CGC87" s="15"/>
      <c r="CGD87" s="15"/>
      <c r="CGE87" s="15"/>
      <c r="CGF87" s="15"/>
      <c r="CGG87" s="15"/>
      <c r="CGH87" s="15"/>
      <c r="CGI87" s="15"/>
      <c r="CGJ87" s="15"/>
      <c r="CGK87" s="15"/>
      <c r="CGL87" s="15"/>
      <c r="CGM87" s="15"/>
      <c r="CGN87" s="15"/>
      <c r="CGO87" s="15"/>
      <c r="CGP87" s="15"/>
      <c r="CGQ87" s="15"/>
      <c r="CGR87" s="15"/>
      <c r="CGS87" s="15"/>
      <c r="CGT87" s="15"/>
      <c r="CGU87" s="15"/>
      <c r="CGV87" s="15"/>
      <c r="CGW87" s="15"/>
      <c r="CGX87" s="15"/>
      <c r="CGY87" s="15"/>
      <c r="CGZ87" s="15"/>
      <c r="CHA87" s="15"/>
      <c r="CHB87" s="15"/>
      <c r="CHC87" s="15"/>
      <c r="CHD87" s="15"/>
      <c r="CHE87" s="15"/>
      <c r="CHF87" s="15"/>
      <c r="CHG87" s="15"/>
      <c r="CHH87" s="15"/>
      <c r="CHI87" s="15"/>
      <c r="CHJ87" s="15"/>
      <c r="CHK87" s="15"/>
      <c r="CHL87" s="15"/>
      <c r="CHM87" s="15"/>
      <c r="CHN87" s="15"/>
      <c r="CHO87" s="15"/>
      <c r="CHP87" s="15"/>
      <c r="CHQ87" s="15"/>
      <c r="CHR87" s="15"/>
      <c r="CHS87" s="15"/>
      <c r="CHT87" s="15"/>
      <c r="CHU87" s="15"/>
      <c r="CHV87" s="15"/>
      <c r="CHW87" s="15"/>
      <c r="CHX87" s="15"/>
      <c r="CHY87" s="15"/>
      <c r="CHZ87" s="15"/>
      <c r="CIA87" s="15"/>
      <c r="CIB87" s="15"/>
      <c r="CIC87" s="15"/>
      <c r="CID87" s="15"/>
      <c r="CIE87" s="15"/>
      <c r="CIF87" s="15"/>
      <c r="CIG87" s="15"/>
      <c r="CIH87" s="15"/>
      <c r="CII87" s="15"/>
      <c r="CIJ87" s="15"/>
      <c r="CIK87" s="15"/>
      <c r="CIL87" s="15"/>
      <c r="CIM87" s="15"/>
      <c r="CIN87" s="15"/>
      <c r="CIO87" s="15"/>
      <c r="CIP87" s="15"/>
      <c r="CIQ87" s="15"/>
      <c r="CIR87" s="15"/>
      <c r="CIS87" s="15"/>
      <c r="CIT87" s="15"/>
      <c r="CIU87" s="15"/>
      <c r="CIV87" s="15"/>
      <c r="CIW87" s="15"/>
      <c r="CIX87" s="15"/>
      <c r="CIY87" s="15"/>
      <c r="CIZ87" s="15"/>
      <c r="CJA87" s="15"/>
      <c r="CJB87" s="15"/>
      <c r="CJC87" s="15"/>
      <c r="CJD87" s="15"/>
      <c r="CJE87" s="15"/>
      <c r="CJF87" s="15"/>
      <c r="CJG87" s="15"/>
      <c r="CJH87" s="15"/>
      <c r="CJI87" s="15"/>
      <c r="CJJ87" s="15"/>
      <c r="CJK87" s="15"/>
      <c r="CJL87" s="15"/>
      <c r="CJM87" s="15"/>
      <c r="CJN87" s="15"/>
      <c r="CJO87" s="15"/>
      <c r="CJP87" s="15"/>
      <c r="CJQ87" s="15"/>
      <c r="CJR87" s="15"/>
      <c r="CJS87" s="15"/>
      <c r="CJT87" s="15"/>
      <c r="CJU87" s="15"/>
      <c r="CJV87" s="15"/>
      <c r="CJW87" s="15"/>
      <c r="CJX87" s="15"/>
      <c r="CJY87" s="15"/>
      <c r="CJZ87" s="15"/>
      <c r="CKA87" s="15"/>
      <c r="CKB87" s="15"/>
      <c r="CKC87" s="15"/>
      <c r="CKD87" s="15"/>
      <c r="CKE87" s="15"/>
      <c r="CKF87" s="15"/>
      <c r="CKG87" s="15"/>
      <c r="CKH87" s="15"/>
      <c r="CKI87" s="15"/>
      <c r="CKJ87" s="15"/>
      <c r="CKK87" s="15"/>
      <c r="CKL87" s="15"/>
      <c r="CKM87" s="15"/>
      <c r="CKN87" s="15"/>
      <c r="CKO87" s="15"/>
      <c r="CKP87" s="15"/>
      <c r="CKQ87" s="15"/>
      <c r="CKR87" s="15"/>
      <c r="CKS87" s="15"/>
      <c r="CKT87" s="15"/>
      <c r="CKU87" s="15"/>
      <c r="CKV87" s="15"/>
      <c r="CKW87" s="15"/>
      <c r="CKX87" s="15"/>
      <c r="CKY87" s="15"/>
      <c r="CKZ87" s="15"/>
      <c r="CLA87" s="15"/>
      <c r="CLB87" s="15"/>
      <c r="CLC87" s="15"/>
      <c r="CLD87" s="15"/>
      <c r="CLE87" s="15"/>
      <c r="CLF87" s="15"/>
      <c r="CLG87" s="15"/>
      <c r="CLH87" s="15"/>
      <c r="CLI87" s="15"/>
      <c r="CLJ87" s="15"/>
      <c r="CLK87" s="15"/>
      <c r="CLL87" s="15"/>
      <c r="CLM87" s="15"/>
      <c r="CLN87" s="15"/>
      <c r="CLO87" s="15"/>
      <c r="CLP87" s="15"/>
      <c r="CLQ87" s="15"/>
      <c r="CLR87" s="15"/>
      <c r="CLS87" s="15"/>
      <c r="CLT87" s="15"/>
      <c r="CLU87" s="15"/>
      <c r="CLV87" s="15"/>
      <c r="CLW87" s="15"/>
      <c r="CLX87" s="15"/>
      <c r="CLY87" s="15"/>
      <c r="CLZ87" s="15"/>
      <c r="CMA87" s="15"/>
      <c r="CMB87" s="15"/>
      <c r="CMC87" s="15"/>
      <c r="CMD87" s="15"/>
      <c r="CME87" s="15"/>
      <c r="CMF87" s="15"/>
      <c r="CMG87" s="15"/>
      <c r="CMH87" s="15"/>
      <c r="CMI87" s="15"/>
      <c r="CMJ87" s="15"/>
      <c r="CMK87" s="15"/>
      <c r="CML87" s="15"/>
      <c r="CMM87" s="15"/>
      <c r="CMN87" s="15"/>
      <c r="CMO87" s="15"/>
      <c r="CMP87" s="15"/>
      <c r="CMQ87" s="15"/>
      <c r="CMR87" s="15"/>
      <c r="CMS87" s="15"/>
      <c r="CMT87" s="15"/>
      <c r="CMU87" s="15"/>
      <c r="CMV87" s="15"/>
      <c r="CMW87" s="15"/>
      <c r="CMX87" s="15"/>
      <c r="CMY87" s="15"/>
      <c r="CMZ87" s="15"/>
      <c r="CNA87" s="15"/>
      <c r="CNB87" s="15"/>
      <c r="CNC87" s="15"/>
      <c r="CND87" s="15"/>
      <c r="CNE87" s="15"/>
      <c r="CNF87" s="15"/>
      <c r="CNG87" s="15"/>
      <c r="CNH87" s="15"/>
      <c r="CNI87" s="15"/>
      <c r="CNJ87" s="15"/>
      <c r="CNK87" s="15"/>
      <c r="CNL87" s="15"/>
      <c r="CNM87" s="15"/>
      <c r="CNN87" s="15"/>
      <c r="CNO87" s="15"/>
      <c r="CNP87" s="15"/>
      <c r="CNQ87" s="15"/>
      <c r="CNR87" s="15"/>
      <c r="CNS87" s="15"/>
      <c r="CNT87" s="15"/>
      <c r="CNU87" s="15"/>
      <c r="CNV87" s="15"/>
      <c r="CNW87" s="15"/>
      <c r="CNX87" s="15"/>
      <c r="CNY87" s="15"/>
      <c r="CNZ87" s="15"/>
      <c r="COA87" s="15"/>
      <c r="COB87" s="15"/>
      <c r="COC87" s="15"/>
      <c r="COD87" s="15"/>
      <c r="COE87" s="15"/>
      <c r="COF87" s="15"/>
      <c r="COG87" s="15"/>
      <c r="COH87" s="15"/>
      <c r="COI87" s="15"/>
      <c r="COJ87" s="15"/>
      <c r="COK87" s="15"/>
      <c r="COL87" s="15"/>
      <c r="COM87" s="15"/>
      <c r="CON87" s="15"/>
      <c r="COO87" s="15"/>
      <c r="COP87" s="15"/>
      <c r="COQ87" s="15"/>
      <c r="COR87" s="15"/>
      <c r="COS87" s="15"/>
      <c r="COT87" s="15"/>
      <c r="COU87" s="15"/>
      <c r="COV87" s="15"/>
      <c r="COW87" s="15"/>
      <c r="COX87" s="15"/>
      <c r="COY87" s="15"/>
      <c r="COZ87" s="15"/>
      <c r="CPA87" s="15"/>
      <c r="CPB87" s="15"/>
      <c r="CPC87" s="15"/>
      <c r="CPD87" s="15"/>
      <c r="CPE87" s="15"/>
      <c r="CPF87" s="15"/>
      <c r="CPG87" s="15"/>
      <c r="CPH87" s="15"/>
      <c r="CPI87" s="15"/>
      <c r="CPJ87" s="15"/>
      <c r="CPK87" s="15"/>
      <c r="CPL87" s="15"/>
      <c r="CPM87" s="15"/>
      <c r="CPN87" s="15"/>
      <c r="CPO87" s="15"/>
      <c r="CPP87" s="15"/>
      <c r="CPQ87" s="15"/>
      <c r="CPR87" s="15"/>
      <c r="CPS87" s="15"/>
      <c r="CPT87" s="15"/>
      <c r="CPU87" s="15"/>
      <c r="CPV87" s="15"/>
      <c r="CPW87" s="15"/>
      <c r="CPX87" s="15"/>
      <c r="CPY87" s="15"/>
      <c r="CPZ87" s="15"/>
      <c r="CQA87" s="15"/>
      <c r="CQB87" s="15"/>
      <c r="CQC87" s="15"/>
      <c r="CQD87" s="15"/>
      <c r="CQE87" s="15"/>
      <c r="CQF87" s="15"/>
      <c r="CQG87" s="15"/>
      <c r="CQH87" s="15"/>
      <c r="CQI87" s="15"/>
      <c r="CQJ87" s="15"/>
      <c r="CQK87" s="15"/>
      <c r="CQL87" s="15"/>
      <c r="CQM87" s="15"/>
      <c r="CQN87" s="15"/>
      <c r="CQO87" s="15"/>
      <c r="CQP87" s="15"/>
      <c r="CQQ87" s="15"/>
      <c r="CQR87" s="15"/>
      <c r="CQS87" s="15"/>
      <c r="CQT87" s="15"/>
      <c r="CQU87" s="15"/>
      <c r="CQV87" s="15"/>
      <c r="CQW87" s="15"/>
      <c r="CQX87" s="15"/>
      <c r="CQY87" s="15"/>
      <c r="CQZ87" s="15"/>
      <c r="CRA87" s="15"/>
      <c r="CRB87" s="15"/>
      <c r="CRC87" s="15"/>
      <c r="CRD87" s="15"/>
      <c r="CRE87" s="15"/>
      <c r="CRF87" s="15"/>
      <c r="CRG87" s="15"/>
      <c r="CRH87" s="15"/>
      <c r="CRI87" s="15"/>
      <c r="CRJ87" s="15"/>
      <c r="CRK87" s="15"/>
      <c r="CRL87" s="15"/>
      <c r="CRM87" s="15"/>
      <c r="CRN87" s="15"/>
      <c r="CRO87" s="15"/>
      <c r="CRP87" s="15"/>
      <c r="CRQ87" s="15"/>
      <c r="CRR87" s="15"/>
      <c r="CRS87" s="15"/>
      <c r="CRT87" s="15"/>
      <c r="CRU87" s="15"/>
      <c r="CRV87" s="15"/>
      <c r="CRW87" s="15"/>
      <c r="CRX87" s="15"/>
      <c r="CRY87" s="15"/>
      <c r="CRZ87" s="15"/>
      <c r="CSA87" s="15"/>
      <c r="CSB87" s="15"/>
      <c r="CSC87" s="15"/>
      <c r="CSD87" s="15"/>
      <c r="CSE87" s="15"/>
      <c r="CSF87" s="15"/>
      <c r="CSG87" s="15"/>
      <c r="CSH87" s="15"/>
      <c r="CSI87" s="15"/>
      <c r="CSJ87" s="15"/>
      <c r="CSK87" s="15"/>
      <c r="CSL87" s="15"/>
      <c r="CSM87" s="15"/>
      <c r="CSN87" s="15"/>
      <c r="CSO87" s="15"/>
      <c r="CSP87" s="15"/>
      <c r="CSQ87" s="15"/>
      <c r="CSR87" s="15"/>
      <c r="CSS87" s="15"/>
      <c r="CST87" s="15"/>
      <c r="CSU87" s="15"/>
      <c r="CSV87" s="15"/>
      <c r="CSW87" s="15"/>
      <c r="CSX87" s="15"/>
      <c r="CSY87" s="15"/>
      <c r="CSZ87" s="15"/>
      <c r="CTA87" s="15"/>
      <c r="CTB87" s="15"/>
      <c r="CTC87" s="15"/>
      <c r="CTD87" s="15"/>
      <c r="CTE87" s="15"/>
      <c r="CTF87" s="15"/>
      <c r="CTG87" s="15"/>
      <c r="CTH87" s="15"/>
      <c r="CTI87" s="15"/>
      <c r="CTJ87" s="15"/>
      <c r="CTK87" s="15"/>
      <c r="CTL87" s="15"/>
      <c r="CTM87" s="15"/>
      <c r="CTN87" s="15"/>
      <c r="CTO87" s="15"/>
      <c r="CTP87" s="15"/>
      <c r="CTQ87" s="15"/>
      <c r="CTR87" s="15"/>
      <c r="CTS87" s="15"/>
      <c r="CTT87" s="15"/>
      <c r="CTU87" s="15"/>
      <c r="CTV87" s="15"/>
      <c r="CTW87" s="15"/>
      <c r="CTX87" s="15"/>
      <c r="CTY87" s="15"/>
      <c r="CTZ87" s="15"/>
      <c r="CUA87" s="15"/>
      <c r="CUB87" s="15"/>
      <c r="CUC87" s="15"/>
      <c r="CUD87" s="15"/>
      <c r="CUE87" s="15"/>
      <c r="CUF87" s="15"/>
      <c r="CUG87" s="15"/>
      <c r="CUH87" s="15"/>
      <c r="CUI87" s="15"/>
      <c r="CUJ87" s="15"/>
      <c r="CUK87" s="15"/>
      <c r="CUL87" s="15"/>
      <c r="CUM87" s="15"/>
      <c r="CUN87" s="15"/>
      <c r="CUO87" s="15"/>
      <c r="CUP87" s="15"/>
      <c r="CUQ87" s="15"/>
      <c r="CUR87" s="15"/>
      <c r="CUS87" s="15"/>
      <c r="CUT87" s="15"/>
      <c r="CUU87" s="15"/>
      <c r="CUV87" s="15"/>
      <c r="CUW87" s="15"/>
      <c r="CUX87" s="15"/>
      <c r="CUY87" s="15"/>
      <c r="CUZ87" s="15"/>
      <c r="CVA87" s="15"/>
      <c r="CVB87" s="15"/>
      <c r="CVC87" s="15"/>
      <c r="CVD87" s="15"/>
      <c r="CVE87" s="15"/>
      <c r="CVF87" s="15"/>
      <c r="CVG87" s="15"/>
      <c r="CVH87" s="15"/>
      <c r="CVI87" s="15"/>
      <c r="CVJ87" s="15"/>
      <c r="CVK87" s="15"/>
      <c r="CVL87" s="15"/>
      <c r="CVM87" s="15"/>
      <c r="CVN87" s="15"/>
      <c r="CVO87" s="15"/>
      <c r="CVP87" s="15"/>
      <c r="CVQ87" s="15"/>
      <c r="CVR87" s="15"/>
      <c r="CVS87" s="15"/>
      <c r="CVT87" s="15"/>
      <c r="CVU87" s="15"/>
      <c r="CVV87" s="15"/>
      <c r="CVW87" s="15"/>
      <c r="CVX87" s="15"/>
      <c r="CVY87" s="15"/>
      <c r="CVZ87" s="15"/>
      <c r="CWA87" s="15"/>
      <c r="CWB87" s="15"/>
      <c r="CWC87" s="15"/>
      <c r="CWD87" s="15"/>
      <c r="CWE87" s="15"/>
      <c r="CWF87" s="15"/>
      <c r="CWG87" s="15"/>
      <c r="CWH87" s="15"/>
      <c r="CWI87" s="15"/>
      <c r="CWJ87" s="15"/>
      <c r="CWK87" s="15"/>
      <c r="CWL87" s="15"/>
      <c r="CWM87" s="15"/>
      <c r="CWN87" s="15"/>
      <c r="CWO87" s="15"/>
      <c r="CWP87" s="15"/>
      <c r="CWQ87" s="15"/>
      <c r="CWR87" s="15"/>
      <c r="CWS87" s="15"/>
      <c r="CWT87" s="15"/>
      <c r="CWU87" s="15"/>
      <c r="CWV87" s="15"/>
      <c r="CWW87" s="15"/>
      <c r="CWX87" s="15"/>
      <c r="CWY87" s="15"/>
      <c r="CWZ87" s="15"/>
      <c r="CXA87" s="15"/>
      <c r="CXB87" s="15"/>
      <c r="CXC87" s="15"/>
      <c r="CXD87" s="15"/>
      <c r="CXE87" s="15"/>
      <c r="CXF87" s="15"/>
      <c r="CXG87" s="15"/>
      <c r="CXH87" s="15"/>
      <c r="CXI87" s="15"/>
      <c r="CXJ87" s="15"/>
      <c r="CXK87" s="15"/>
      <c r="CXL87" s="15"/>
      <c r="CXM87" s="15"/>
      <c r="CXN87" s="15"/>
      <c r="CXO87" s="15"/>
      <c r="CXP87" s="15"/>
      <c r="CXQ87" s="15"/>
      <c r="CXR87" s="15"/>
      <c r="CXS87" s="15"/>
      <c r="CXT87" s="15"/>
      <c r="CXU87" s="15"/>
      <c r="CXV87" s="15"/>
      <c r="CXW87" s="15"/>
      <c r="CXX87" s="15"/>
      <c r="CXY87" s="15"/>
      <c r="CXZ87" s="15"/>
      <c r="CYA87" s="15"/>
      <c r="CYB87" s="15"/>
      <c r="CYC87" s="15"/>
      <c r="CYD87" s="15"/>
      <c r="CYE87" s="15"/>
      <c r="CYF87" s="15"/>
      <c r="CYG87" s="15"/>
      <c r="CYH87" s="15"/>
      <c r="CYI87" s="15"/>
      <c r="CYJ87" s="15"/>
      <c r="CYK87" s="15"/>
      <c r="CYL87" s="15"/>
      <c r="CYM87" s="15"/>
      <c r="CYN87" s="15"/>
      <c r="CYO87" s="15"/>
      <c r="CYP87" s="15"/>
      <c r="CYQ87" s="15"/>
      <c r="CYR87" s="15"/>
      <c r="CYS87" s="15"/>
      <c r="CYT87" s="15"/>
      <c r="CYU87" s="15"/>
      <c r="CYV87" s="15"/>
      <c r="CYW87" s="15"/>
      <c r="CYX87" s="15"/>
      <c r="CYY87" s="15"/>
      <c r="CYZ87" s="15"/>
      <c r="CZA87" s="15"/>
      <c r="CZB87" s="15"/>
      <c r="CZC87" s="15"/>
      <c r="CZD87" s="15"/>
      <c r="CZE87" s="15"/>
      <c r="CZF87" s="15"/>
      <c r="CZG87" s="15"/>
      <c r="CZH87" s="15"/>
      <c r="CZI87" s="15"/>
      <c r="CZJ87" s="15"/>
      <c r="CZK87" s="15"/>
      <c r="CZL87" s="15"/>
      <c r="CZM87" s="15"/>
      <c r="CZN87" s="15"/>
      <c r="CZO87" s="15"/>
      <c r="CZP87" s="15"/>
      <c r="CZQ87" s="15"/>
      <c r="CZR87" s="15"/>
      <c r="CZS87" s="15"/>
      <c r="CZT87" s="15"/>
      <c r="CZU87" s="15"/>
      <c r="CZV87" s="15"/>
      <c r="CZW87" s="15"/>
      <c r="CZX87" s="15"/>
      <c r="CZY87" s="15"/>
      <c r="CZZ87" s="15"/>
      <c r="DAA87" s="15"/>
      <c r="DAB87" s="15"/>
      <c r="DAC87" s="15"/>
      <c r="DAD87" s="15"/>
      <c r="DAE87" s="15"/>
      <c r="DAF87" s="15"/>
      <c r="DAG87" s="15"/>
      <c r="DAH87" s="15"/>
      <c r="DAI87" s="15"/>
      <c r="DAJ87" s="15"/>
      <c r="DAK87" s="15"/>
      <c r="DAL87" s="15"/>
      <c r="DAM87" s="15"/>
      <c r="DAN87" s="15"/>
      <c r="DAO87" s="15"/>
      <c r="DAP87" s="15"/>
      <c r="DAQ87" s="15"/>
      <c r="DAR87" s="15"/>
      <c r="DAS87" s="15"/>
      <c r="DAT87" s="15"/>
      <c r="DAU87" s="15"/>
      <c r="DAV87" s="15"/>
      <c r="DAW87" s="15"/>
      <c r="DAX87" s="15"/>
      <c r="DAY87" s="15"/>
      <c r="DAZ87" s="15"/>
      <c r="DBA87" s="15"/>
      <c r="DBB87" s="15"/>
      <c r="DBC87" s="15"/>
      <c r="DBD87" s="15"/>
      <c r="DBE87" s="15"/>
      <c r="DBF87" s="15"/>
      <c r="DBG87" s="15"/>
      <c r="DBH87" s="15"/>
      <c r="DBI87" s="15"/>
      <c r="DBJ87" s="15"/>
      <c r="DBK87" s="15"/>
      <c r="DBL87" s="15"/>
      <c r="DBM87" s="15"/>
      <c r="DBN87" s="15"/>
      <c r="DBO87" s="15"/>
      <c r="DBP87" s="15"/>
      <c r="DBQ87" s="15"/>
      <c r="DBR87" s="15"/>
      <c r="DBS87" s="15"/>
      <c r="DBT87" s="15"/>
      <c r="DBU87" s="15"/>
      <c r="DBV87" s="15"/>
      <c r="DBW87" s="15"/>
      <c r="DBX87" s="15"/>
      <c r="DBY87" s="15"/>
      <c r="DBZ87" s="15"/>
      <c r="DCA87" s="15"/>
      <c r="DCB87" s="15"/>
      <c r="DCC87" s="15"/>
      <c r="DCD87" s="15"/>
      <c r="DCE87" s="15"/>
      <c r="DCF87" s="15"/>
      <c r="DCG87" s="15"/>
      <c r="DCH87" s="15"/>
      <c r="DCI87" s="15"/>
      <c r="DCJ87" s="15"/>
      <c r="DCK87" s="15"/>
      <c r="DCL87" s="15"/>
      <c r="DCM87" s="15"/>
      <c r="DCN87" s="15"/>
      <c r="DCO87" s="15"/>
      <c r="DCP87" s="15"/>
      <c r="DCQ87" s="15"/>
      <c r="DCR87" s="15"/>
      <c r="DCS87" s="15"/>
      <c r="DCT87" s="15"/>
      <c r="DCU87" s="15"/>
      <c r="DCV87" s="15"/>
      <c r="DCW87" s="15"/>
      <c r="DCX87" s="15"/>
      <c r="DCY87" s="15"/>
      <c r="DCZ87" s="15"/>
      <c r="DDA87" s="15"/>
      <c r="DDB87" s="15"/>
      <c r="DDC87" s="15"/>
      <c r="DDD87" s="15"/>
      <c r="DDE87" s="15"/>
      <c r="DDF87" s="15"/>
      <c r="DDG87" s="15"/>
      <c r="DDH87" s="15"/>
      <c r="DDI87" s="15"/>
      <c r="DDJ87" s="15"/>
      <c r="DDK87" s="15"/>
      <c r="DDL87" s="15"/>
      <c r="DDM87" s="15"/>
      <c r="DDN87" s="15"/>
      <c r="DDO87" s="15"/>
      <c r="DDP87" s="15"/>
      <c r="DDQ87" s="15"/>
      <c r="DDR87" s="15"/>
      <c r="DDS87" s="15"/>
      <c r="DDT87" s="15"/>
      <c r="DDU87" s="15"/>
      <c r="DDV87" s="15"/>
      <c r="DDW87" s="15"/>
      <c r="DDX87" s="15"/>
      <c r="DDY87" s="15"/>
      <c r="DDZ87" s="15"/>
      <c r="DEA87" s="15"/>
      <c r="DEB87" s="15"/>
      <c r="DEC87" s="15"/>
      <c r="DED87" s="15"/>
      <c r="DEE87" s="15"/>
      <c r="DEF87" s="15"/>
      <c r="DEG87" s="15"/>
      <c r="DEH87" s="15"/>
      <c r="DEI87" s="15"/>
      <c r="DEJ87" s="15"/>
      <c r="DEK87" s="15"/>
      <c r="DEL87" s="15"/>
      <c r="DEM87" s="15"/>
      <c r="DEN87" s="15"/>
      <c r="DEO87" s="15"/>
      <c r="DEP87" s="15"/>
      <c r="DEQ87" s="15"/>
      <c r="DER87" s="15"/>
      <c r="DES87" s="15"/>
      <c r="DET87" s="15"/>
      <c r="DEU87" s="15"/>
      <c r="DEV87" s="15"/>
      <c r="DEW87" s="15"/>
      <c r="DEX87" s="15"/>
      <c r="DEY87" s="15"/>
      <c r="DEZ87" s="15"/>
      <c r="DFA87" s="15"/>
      <c r="DFB87" s="15"/>
      <c r="DFC87" s="15"/>
      <c r="DFD87" s="15"/>
      <c r="DFE87" s="15"/>
      <c r="DFF87" s="15"/>
      <c r="DFG87" s="15"/>
      <c r="DFH87" s="15"/>
      <c r="DFI87" s="15"/>
      <c r="DFJ87" s="15"/>
      <c r="DFK87" s="15"/>
      <c r="DFL87" s="15"/>
      <c r="DFM87" s="15"/>
      <c r="DFN87" s="15"/>
      <c r="DFO87" s="15"/>
      <c r="DFP87" s="15"/>
      <c r="DFQ87" s="15"/>
      <c r="DFR87" s="15"/>
      <c r="DFS87" s="15"/>
      <c r="DFT87" s="15"/>
      <c r="DFU87" s="15"/>
      <c r="DFV87" s="15"/>
      <c r="DFW87" s="15"/>
      <c r="DFX87" s="15"/>
      <c r="DFY87" s="15"/>
      <c r="DFZ87" s="15"/>
      <c r="DGA87" s="15"/>
      <c r="DGB87" s="15"/>
      <c r="DGC87" s="15"/>
      <c r="DGD87" s="15"/>
      <c r="DGE87" s="15"/>
      <c r="DGF87" s="15"/>
      <c r="DGG87" s="15"/>
      <c r="DGH87" s="15"/>
      <c r="DGI87" s="15"/>
      <c r="DGJ87" s="15"/>
      <c r="DGK87" s="15"/>
      <c r="DGL87" s="15"/>
      <c r="DGM87" s="15"/>
      <c r="DGN87" s="15"/>
      <c r="DGO87" s="15"/>
      <c r="DGP87" s="15"/>
      <c r="DGQ87" s="15"/>
      <c r="DGR87" s="15"/>
      <c r="DGS87" s="15"/>
      <c r="DGT87" s="15"/>
      <c r="DGU87" s="15"/>
      <c r="DGV87" s="15"/>
      <c r="DGW87" s="15"/>
      <c r="DGX87" s="15"/>
      <c r="DGY87" s="15"/>
      <c r="DGZ87" s="15"/>
      <c r="DHA87" s="15"/>
      <c r="DHB87" s="15"/>
      <c r="DHC87" s="15"/>
      <c r="DHD87" s="15"/>
      <c r="DHE87" s="15"/>
      <c r="DHF87" s="15"/>
      <c r="DHG87" s="15"/>
      <c r="DHH87" s="15"/>
      <c r="DHI87" s="15"/>
      <c r="DHJ87" s="15"/>
      <c r="DHK87" s="15"/>
      <c r="DHL87" s="15"/>
      <c r="DHM87" s="15"/>
      <c r="DHN87" s="15"/>
      <c r="DHO87" s="15"/>
      <c r="DHP87" s="15"/>
      <c r="DHQ87" s="15"/>
      <c r="DHR87" s="15"/>
      <c r="DHS87" s="15"/>
      <c r="DHT87" s="15"/>
      <c r="DHU87" s="15"/>
      <c r="DHV87" s="15"/>
      <c r="DHW87" s="15"/>
      <c r="DHX87" s="15"/>
      <c r="DHY87" s="15"/>
      <c r="DHZ87" s="15"/>
      <c r="DIA87" s="15"/>
      <c r="DIB87" s="15"/>
      <c r="DIC87" s="15"/>
      <c r="DID87" s="15"/>
      <c r="DIE87" s="15"/>
      <c r="DIF87" s="15"/>
      <c r="DIG87" s="15"/>
      <c r="DIH87" s="15"/>
      <c r="DII87" s="15"/>
      <c r="DIJ87" s="15"/>
      <c r="DIK87" s="15"/>
      <c r="DIL87" s="15"/>
      <c r="DIM87" s="15"/>
      <c r="DIN87" s="15"/>
      <c r="DIO87" s="15"/>
      <c r="DIP87" s="15"/>
      <c r="DIQ87" s="15"/>
      <c r="DIR87" s="15"/>
      <c r="DIS87" s="15"/>
      <c r="DIT87" s="15"/>
      <c r="DIU87" s="15"/>
      <c r="DIV87" s="15"/>
      <c r="DIW87" s="15"/>
      <c r="DIX87" s="15"/>
      <c r="DIY87" s="15"/>
      <c r="DIZ87" s="15"/>
      <c r="DJA87" s="15"/>
      <c r="DJB87" s="15"/>
      <c r="DJC87" s="15"/>
      <c r="DJD87" s="15"/>
      <c r="DJE87" s="15"/>
      <c r="DJF87" s="15"/>
      <c r="DJG87" s="15"/>
      <c r="DJH87" s="15"/>
      <c r="DJI87" s="15"/>
      <c r="DJJ87" s="15"/>
      <c r="DJK87" s="15"/>
      <c r="DJL87" s="15"/>
      <c r="DJM87" s="15"/>
      <c r="DJN87" s="15"/>
      <c r="DJO87" s="15"/>
      <c r="DJP87" s="15"/>
      <c r="DJQ87" s="15"/>
      <c r="DJR87" s="15"/>
      <c r="DJS87" s="15"/>
      <c r="DJT87" s="15"/>
      <c r="DJU87" s="15"/>
      <c r="DJV87" s="15"/>
      <c r="DJW87" s="15"/>
      <c r="DJX87" s="15"/>
      <c r="DJY87" s="15"/>
      <c r="DJZ87" s="15"/>
      <c r="DKA87" s="15"/>
      <c r="DKB87" s="15"/>
      <c r="DKC87" s="15"/>
      <c r="DKD87" s="15"/>
      <c r="DKE87" s="15"/>
      <c r="DKF87" s="15"/>
      <c r="DKG87" s="15"/>
      <c r="DKH87" s="15"/>
      <c r="DKI87" s="15"/>
      <c r="DKJ87" s="15"/>
      <c r="DKK87" s="15"/>
      <c r="DKL87" s="15"/>
      <c r="DKM87" s="15"/>
      <c r="DKN87" s="15"/>
      <c r="DKO87" s="15"/>
      <c r="DKP87" s="15"/>
      <c r="DKQ87" s="15"/>
      <c r="DKR87" s="15"/>
      <c r="DKS87" s="15"/>
      <c r="DKT87" s="15"/>
      <c r="DKU87" s="15"/>
      <c r="DKV87" s="15"/>
      <c r="DKW87" s="15"/>
      <c r="DKX87" s="15"/>
      <c r="DKY87" s="15"/>
      <c r="DKZ87" s="15"/>
      <c r="DLA87" s="15"/>
      <c r="DLB87" s="15"/>
      <c r="DLC87" s="15"/>
      <c r="DLD87" s="15"/>
      <c r="DLE87" s="15"/>
      <c r="DLF87" s="15"/>
      <c r="DLG87" s="15"/>
      <c r="DLH87" s="15"/>
      <c r="DLI87" s="15"/>
      <c r="DLJ87" s="15"/>
      <c r="DLK87" s="15"/>
      <c r="DLL87" s="15"/>
      <c r="DLM87" s="15"/>
      <c r="DLN87" s="15"/>
      <c r="DLO87" s="15"/>
      <c r="DLP87" s="15"/>
      <c r="DLQ87" s="15"/>
      <c r="DLR87" s="15"/>
      <c r="DLS87" s="15"/>
      <c r="DLT87" s="15"/>
      <c r="DLU87" s="15"/>
      <c r="DLV87" s="15"/>
      <c r="DLW87" s="15"/>
      <c r="DLX87" s="15"/>
      <c r="DLY87" s="15"/>
      <c r="DLZ87" s="15"/>
      <c r="DMA87" s="15"/>
      <c r="DMB87" s="15"/>
      <c r="DMC87" s="15"/>
      <c r="DMD87" s="15"/>
      <c r="DME87" s="15"/>
      <c r="DMF87" s="15"/>
      <c r="DMG87" s="15"/>
      <c r="DMH87" s="15"/>
      <c r="DMI87" s="15"/>
      <c r="DMJ87" s="15"/>
      <c r="DMK87" s="15"/>
      <c r="DML87" s="15"/>
      <c r="DMM87" s="15"/>
      <c r="DMN87" s="15"/>
      <c r="DMO87" s="15"/>
      <c r="DMP87" s="15"/>
      <c r="DMQ87" s="15"/>
      <c r="DMR87" s="15"/>
      <c r="DMS87" s="15"/>
      <c r="DMT87" s="15"/>
      <c r="DMU87" s="15"/>
      <c r="DMV87" s="15"/>
      <c r="DMW87" s="15"/>
      <c r="DMX87" s="15"/>
      <c r="DMY87" s="15"/>
      <c r="DMZ87" s="15"/>
      <c r="DNA87" s="15"/>
      <c r="DNB87" s="15"/>
      <c r="DNC87" s="15"/>
      <c r="DND87" s="15"/>
      <c r="DNE87" s="15"/>
      <c r="DNF87" s="15"/>
      <c r="DNG87" s="15"/>
      <c r="DNH87" s="15"/>
      <c r="DNI87" s="15"/>
      <c r="DNJ87" s="15"/>
      <c r="DNK87" s="15"/>
      <c r="DNL87" s="15"/>
      <c r="DNM87" s="15"/>
      <c r="DNN87" s="15"/>
      <c r="DNO87" s="15"/>
      <c r="DNP87" s="15"/>
      <c r="DNQ87" s="15"/>
      <c r="DNR87" s="15"/>
      <c r="DNS87" s="15"/>
      <c r="DNT87" s="15"/>
      <c r="DNU87" s="15"/>
      <c r="DNV87" s="15"/>
      <c r="DNW87" s="15"/>
      <c r="DNX87" s="15"/>
      <c r="DNY87" s="15"/>
      <c r="DNZ87" s="15"/>
      <c r="DOA87" s="15"/>
      <c r="DOB87" s="15"/>
      <c r="DOC87" s="15"/>
      <c r="DOD87" s="15"/>
      <c r="DOE87" s="15"/>
      <c r="DOF87" s="15"/>
      <c r="DOG87" s="15"/>
      <c r="DOH87" s="15"/>
      <c r="DOI87" s="15"/>
      <c r="DOJ87" s="15"/>
      <c r="DOK87" s="15"/>
      <c r="DOL87" s="15"/>
      <c r="DOM87" s="15"/>
      <c r="DON87" s="15"/>
      <c r="DOO87" s="15"/>
      <c r="DOP87" s="15"/>
      <c r="DOQ87" s="15"/>
      <c r="DOR87" s="15"/>
      <c r="DOS87" s="15"/>
      <c r="DOT87" s="15"/>
      <c r="DOU87" s="15"/>
      <c r="DOV87" s="15"/>
      <c r="DOW87" s="15"/>
      <c r="DOX87" s="15"/>
      <c r="DOY87" s="15"/>
      <c r="DOZ87" s="15"/>
      <c r="DPA87" s="15"/>
      <c r="DPB87" s="15"/>
      <c r="DPC87" s="15"/>
      <c r="DPD87" s="15"/>
      <c r="DPE87" s="15"/>
      <c r="DPF87" s="15"/>
      <c r="DPG87" s="15"/>
      <c r="DPH87" s="15"/>
      <c r="DPI87" s="15"/>
      <c r="DPJ87" s="15"/>
      <c r="DPK87" s="15"/>
      <c r="DPL87" s="15"/>
      <c r="DPM87" s="15"/>
      <c r="DPN87" s="15"/>
      <c r="DPO87" s="15"/>
      <c r="DPP87" s="15"/>
      <c r="DPQ87" s="15"/>
      <c r="DPR87" s="15"/>
      <c r="DPS87" s="15"/>
      <c r="DPT87" s="15"/>
      <c r="DPU87" s="15"/>
      <c r="DPV87" s="15"/>
      <c r="DPW87" s="15"/>
      <c r="DPX87" s="15"/>
      <c r="DPY87" s="15"/>
      <c r="DPZ87" s="15"/>
      <c r="DQA87" s="15"/>
      <c r="DQB87" s="15"/>
      <c r="DQC87" s="15"/>
      <c r="DQD87" s="15"/>
      <c r="DQE87" s="15"/>
      <c r="DQF87" s="15"/>
      <c r="DQG87" s="15"/>
      <c r="DQH87" s="15"/>
      <c r="DQI87" s="15"/>
      <c r="DQJ87" s="15"/>
      <c r="DQK87" s="15"/>
      <c r="DQL87" s="15"/>
      <c r="DQM87" s="15"/>
      <c r="DQN87" s="15"/>
      <c r="DQO87" s="15"/>
      <c r="DQP87" s="15"/>
      <c r="DQQ87" s="15"/>
      <c r="DQR87" s="15"/>
      <c r="DQS87" s="15"/>
      <c r="DQT87" s="15"/>
      <c r="DQU87" s="15"/>
      <c r="DQV87" s="15"/>
      <c r="DQW87" s="15"/>
      <c r="DQX87" s="15"/>
      <c r="DQY87" s="15"/>
      <c r="DQZ87" s="15"/>
      <c r="DRA87" s="15"/>
      <c r="DRB87" s="15"/>
      <c r="DRC87" s="15"/>
      <c r="DRD87" s="15"/>
      <c r="DRE87" s="15"/>
      <c r="DRF87" s="15"/>
      <c r="DRG87" s="15"/>
      <c r="DRH87" s="15"/>
      <c r="DRI87" s="15"/>
      <c r="DRJ87" s="15"/>
      <c r="DRK87" s="15"/>
      <c r="DRL87" s="15"/>
      <c r="DRM87" s="15"/>
      <c r="DRN87" s="15"/>
      <c r="DRO87" s="15"/>
      <c r="DRP87" s="15"/>
      <c r="DRQ87" s="15"/>
      <c r="DRR87" s="15"/>
      <c r="DRS87" s="15"/>
      <c r="DRT87" s="15"/>
      <c r="DRU87" s="15"/>
      <c r="DRV87" s="15"/>
      <c r="DRW87" s="15"/>
      <c r="DRX87" s="15"/>
      <c r="DRY87" s="15"/>
      <c r="DRZ87" s="15"/>
      <c r="DSA87" s="15"/>
      <c r="DSB87" s="15"/>
      <c r="DSC87" s="15"/>
      <c r="DSD87" s="15"/>
      <c r="DSE87" s="15"/>
      <c r="DSF87" s="15"/>
      <c r="DSG87" s="15"/>
      <c r="DSH87" s="15"/>
      <c r="DSI87" s="15"/>
      <c r="DSJ87" s="15"/>
      <c r="DSK87" s="15"/>
      <c r="DSL87" s="15"/>
      <c r="DSM87" s="15"/>
      <c r="DSN87" s="15"/>
      <c r="DSO87" s="15"/>
      <c r="DSP87" s="15"/>
      <c r="DSQ87" s="15"/>
      <c r="DSR87" s="15"/>
      <c r="DSS87" s="15"/>
      <c r="DST87" s="15"/>
      <c r="DSU87" s="15"/>
      <c r="DSV87" s="15"/>
      <c r="DSW87" s="15"/>
      <c r="DSX87" s="15"/>
      <c r="DSY87" s="15"/>
      <c r="DSZ87" s="15"/>
      <c r="DTA87" s="15"/>
      <c r="DTB87" s="15"/>
      <c r="DTC87" s="15"/>
      <c r="DTD87" s="15"/>
      <c r="DTE87" s="15"/>
      <c r="DTF87" s="15"/>
      <c r="DTG87" s="15"/>
      <c r="DTH87" s="15"/>
      <c r="DTI87" s="15"/>
      <c r="DTJ87" s="15"/>
      <c r="DTK87" s="15"/>
      <c r="DTL87" s="15"/>
      <c r="DTM87" s="15"/>
      <c r="DTN87" s="15"/>
      <c r="DTO87" s="15"/>
      <c r="DTP87" s="15"/>
      <c r="DTQ87" s="15"/>
      <c r="DTR87" s="15"/>
      <c r="DTS87" s="15"/>
      <c r="DTT87" s="15"/>
      <c r="DTU87" s="15"/>
      <c r="DTV87" s="15"/>
      <c r="DTW87" s="15"/>
      <c r="DTX87" s="15"/>
      <c r="DTY87" s="15"/>
      <c r="DTZ87" s="15"/>
      <c r="DUA87" s="15"/>
      <c r="DUB87" s="15"/>
      <c r="DUC87" s="15"/>
      <c r="DUD87" s="15"/>
      <c r="DUE87" s="15"/>
      <c r="DUF87" s="15"/>
      <c r="DUG87" s="15"/>
      <c r="DUH87" s="15"/>
      <c r="DUI87" s="15"/>
      <c r="DUJ87" s="15"/>
      <c r="DUK87" s="15"/>
      <c r="DUL87" s="15"/>
      <c r="DUM87" s="15"/>
      <c r="DUN87" s="15"/>
      <c r="DUO87" s="15"/>
      <c r="DUP87" s="15"/>
      <c r="DUQ87" s="15"/>
      <c r="DUR87" s="15"/>
      <c r="DUS87" s="15"/>
      <c r="DUT87" s="15"/>
      <c r="DUU87" s="15"/>
      <c r="DUV87" s="15"/>
      <c r="DUW87" s="15"/>
      <c r="DUX87" s="15"/>
      <c r="DUY87" s="15"/>
      <c r="DUZ87" s="15"/>
      <c r="DVA87" s="15"/>
      <c r="DVB87" s="15"/>
      <c r="DVC87" s="15"/>
      <c r="DVD87" s="15"/>
      <c r="DVE87" s="15"/>
      <c r="DVF87" s="15"/>
      <c r="DVG87" s="15"/>
      <c r="DVH87" s="15"/>
      <c r="DVI87" s="15"/>
      <c r="DVJ87" s="15"/>
      <c r="DVK87" s="15"/>
      <c r="DVL87" s="15"/>
      <c r="DVM87" s="15"/>
      <c r="DVN87" s="15"/>
      <c r="DVO87" s="15"/>
      <c r="DVP87" s="15"/>
      <c r="DVQ87" s="15"/>
      <c r="DVR87" s="15"/>
      <c r="DVS87" s="15"/>
      <c r="DVT87" s="15"/>
      <c r="DVU87" s="15"/>
      <c r="DVV87" s="15"/>
      <c r="DVW87" s="15"/>
      <c r="DVX87" s="15"/>
      <c r="DVY87" s="15"/>
      <c r="DVZ87" s="15"/>
      <c r="DWA87" s="15"/>
      <c r="DWB87" s="15"/>
      <c r="DWC87" s="15"/>
      <c r="DWD87" s="15"/>
      <c r="DWE87" s="15"/>
      <c r="DWF87" s="15"/>
      <c r="DWG87" s="15"/>
      <c r="DWH87" s="15"/>
      <c r="DWI87" s="15"/>
      <c r="DWJ87" s="15"/>
      <c r="DWK87" s="15"/>
      <c r="DWL87" s="15"/>
      <c r="DWM87" s="15"/>
      <c r="DWN87" s="15"/>
      <c r="DWO87" s="15"/>
      <c r="DWP87" s="15"/>
      <c r="DWQ87" s="15"/>
      <c r="DWR87" s="15"/>
      <c r="DWS87" s="15"/>
      <c r="DWT87" s="15"/>
      <c r="DWU87" s="15"/>
      <c r="DWV87" s="15"/>
      <c r="DWW87" s="15"/>
      <c r="DWX87" s="15"/>
      <c r="DWY87" s="15"/>
      <c r="DWZ87" s="15"/>
      <c r="DXA87" s="15"/>
      <c r="DXB87" s="15"/>
      <c r="DXC87" s="15"/>
      <c r="DXD87" s="15"/>
      <c r="DXE87" s="15"/>
      <c r="DXF87" s="15"/>
      <c r="DXG87" s="15"/>
      <c r="DXH87" s="15"/>
      <c r="DXI87" s="15"/>
      <c r="DXJ87" s="15"/>
      <c r="DXK87" s="15"/>
      <c r="DXL87" s="15"/>
      <c r="DXM87" s="15"/>
      <c r="DXN87" s="15"/>
      <c r="DXO87" s="15"/>
      <c r="DXP87" s="15"/>
      <c r="DXQ87" s="15"/>
      <c r="DXR87" s="15"/>
      <c r="DXS87" s="15"/>
      <c r="DXT87" s="15"/>
      <c r="DXU87" s="15"/>
      <c r="DXV87" s="15"/>
      <c r="DXW87" s="15"/>
      <c r="DXX87" s="15"/>
      <c r="DXY87" s="15"/>
      <c r="DXZ87" s="15"/>
      <c r="DYA87" s="15"/>
      <c r="DYB87" s="15"/>
      <c r="DYC87" s="15"/>
      <c r="DYD87" s="15"/>
      <c r="DYE87" s="15"/>
      <c r="DYF87" s="15"/>
      <c r="DYG87" s="15"/>
      <c r="DYH87" s="15"/>
      <c r="DYI87" s="15"/>
      <c r="DYJ87" s="15"/>
      <c r="DYK87" s="15"/>
      <c r="DYL87" s="15"/>
      <c r="DYM87" s="15"/>
      <c r="DYN87" s="15"/>
      <c r="DYO87" s="15"/>
      <c r="DYP87" s="15"/>
      <c r="DYQ87" s="15"/>
      <c r="DYR87" s="15"/>
      <c r="DYS87" s="15"/>
      <c r="DYT87" s="15"/>
      <c r="DYU87" s="15"/>
      <c r="DYV87" s="15"/>
      <c r="DYW87" s="15"/>
      <c r="DYX87" s="15"/>
      <c r="DYY87" s="15"/>
      <c r="DYZ87" s="15"/>
      <c r="DZA87" s="15"/>
      <c r="DZB87" s="15"/>
      <c r="DZC87" s="15"/>
      <c r="DZD87" s="15"/>
      <c r="DZE87" s="15"/>
      <c r="DZF87" s="15"/>
      <c r="DZG87" s="15"/>
      <c r="DZH87" s="15"/>
      <c r="DZI87" s="15"/>
      <c r="DZJ87" s="15"/>
      <c r="DZK87" s="15"/>
      <c r="DZL87" s="15"/>
      <c r="DZM87" s="15"/>
      <c r="DZN87" s="15"/>
      <c r="DZO87" s="15"/>
      <c r="DZP87" s="15"/>
      <c r="DZQ87" s="15"/>
      <c r="DZR87" s="15"/>
      <c r="DZS87" s="15"/>
      <c r="DZT87" s="15"/>
      <c r="DZU87" s="15"/>
      <c r="DZV87" s="15"/>
      <c r="DZW87" s="15"/>
      <c r="DZX87" s="15"/>
      <c r="DZY87" s="15"/>
      <c r="DZZ87" s="15"/>
      <c r="EAA87" s="15"/>
      <c r="EAB87" s="15"/>
      <c r="EAC87" s="15"/>
      <c r="EAD87" s="15"/>
      <c r="EAE87" s="15"/>
      <c r="EAF87" s="15"/>
      <c r="EAG87" s="15"/>
      <c r="EAH87" s="15"/>
      <c r="EAI87" s="15"/>
      <c r="EAJ87" s="15"/>
      <c r="EAK87" s="15"/>
      <c r="EAL87" s="15"/>
      <c r="EAM87" s="15"/>
      <c r="EAN87" s="15"/>
      <c r="EAO87" s="15"/>
      <c r="EAP87" s="15"/>
      <c r="EAQ87" s="15"/>
      <c r="EAR87" s="15"/>
      <c r="EAS87" s="15"/>
      <c r="EAT87" s="15"/>
      <c r="EAU87" s="15"/>
      <c r="EAV87" s="15"/>
      <c r="EAW87" s="15"/>
      <c r="EAX87" s="15"/>
      <c r="EAY87" s="15"/>
      <c r="EAZ87" s="15"/>
      <c r="EBA87" s="15"/>
      <c r="EBB87" s="15"/>
      <c r="EBC87" s="15"/>
      <c r="EBD87" s="15"/>
      <c r="EBE87" s="15"/>
      <c r="EBF87" s="15"/>
      <c r="EBG87" s="15"/>
      <c r="EBH87" s="15"/>
      <c r="EBI87" s="15"/>
      <c r="EBJ87" s="15"/>
      <c r="EBK87" s="15"/>
      <c r="EBL87" s="15"/>
      <c r="EBM87" s="15"/>
      <c r="EBN87" s="15"/>
      <c r="EBO87" s="15"/>
      <c r="EBP87" s="15"/>
      <c r="EBQ87" s="15"/>
      <c r="EBR87" s="15"/>
      <c r="EBS87" s="15"/>
      <c r="EBT87" s="15"/>
      <c r="EBU87" s="15"/>
      <c r="EBV87" s="15"/>
      <c r="EBW87" s="15"/>
      <c r="EBX87" s="15"/>
      <c r="EBY87" s="15"/>
      <c r="EBZ87" s="15"/>
      <c r="ECA87" s="15"/>
      <c r="ECB87" s="15"/>
      <c r="ECC87" s="15"/>
      <c r="ECD87" s="15"/>
      <c r="ECE87" s="15"/>
      <c r="ECF87" s="15"/>
      <c r="ECG87" s="15"/>
      <c r="ECH87" s="15"/>
      <c r="ECI87" s="15"/>
      <c r="ECJ87" s="15"/>
      <c r="ECK87" s="15"/>
      <c r="ECL87" s="15"/>
      <c r="ECM87" s="15"/>
      <c r="ECN87" s="15"/>
      <c r="ECO87" s="15"/>
      <c r="ECP87" s="15"/>
      <c r="ECQ87" s="15"/>
      <c r="ECR87" s="15"/>
      <c r="ECS87" s="15"/>
      <c r="ECT87" s="15"/>
      <c r="ECU87" s="15"/>
      <c r="ECV87" s="15"/>
      <c r="ECW87" s="15"/>
      <c r="ECX87" s="15"/>
      <c r="ECY87" s="15"/>
      <c r="ECZ87" s="15"/>
      <c r="EDA87" s="15"/>
      <c r="EDB87" s="15"/>
      <c r="EDC87" s="15"/>
      <c r="EDD87" s="15"/>
      <c r="EDE87" s="15"/>
      <c r="EDF87" s="15"/>
      <c r="EDG87" s="15"/>
      <c r="EDH87" s="15"/>
      <c r="EDI87" s="15"/>
      <c r="EDJ87" s="15"/>
      <c r="EDK87" s="15"/>
      <c r="EDL87" s="15"/>
      <c r="EDM87" s="15"/>
      <c r="EDN87" s="15"/>
      <c r="EDO87" s="15"/>
      <c r="EDP87" s="15"/>
      <c r="EDQ87" s="15"/>
      <c r="EDR87" s="15"/>
      <c r="EDS87" s="15"/>
      <c r="EDT87" s="15"/>
      <c r="EDU87" s="15"/>
      <c r="EDV87" s="15"/>
      <c r="EDW87" s="15"/>
      <c r="EDX87" s="15"/>
      <c r="EDY87" s="15"/>
      <c r="EDZ87" s="15"/>
      <c r="EEA87" s="15"/>
      <c r="EEB87" s="15"/>
      <c r="EEC87" s="15"/>
      <c r="EED87" s="15"/>
      <c r="EEE87" s="15"/>
      <c r="EEF87" s="15"/>
      <c r="EEG87" s="15"/>
      <c r="EEH87" s="15"/>
      <c r="EEI87" s="15"/>
      <c r="EEJ87" s="15"/>
      <c r="EEK87" s="15"/>
      <c r="EEL87" s="15"/>
      <c r="EEM87" s="15"/>
      <c r="EEN87" s="15"/>
      <c r="EEO87" s="15"/>
      <c r="EEP87" s="15"/>
      <c r="EEQ87" s="15"/>
      <c r="EER87" s="15"/>
      <c r="EES87" s="15"/>
      <c r="EET87" s="15"/>
      <c r="EEU87" s="15"/>
      <c r="EEV87" s="15"/>
      <c r="EEW87" s="15"/>
      <c r="EEX87" s="15"/>
      <c r="EEY87" s="15"/>
      <c r="EEZ87" s="15"/>
      <c r="EFA87" s="15"/>
      <c r="EFB87" s="15"/>
      <c r="EFC87" s="15"/>
      <c r="EFD87" s="15"/>
      <c r="EFE87" s="15"/>
      <c r="EFF87" s="15"/>
      <c r="EFG87" s="15"/>
      <c r="EFH87" s="15"/>
      <c r="EFI87" s="15"/>
      <c r="EFJ87" s="15"/>
      <c r="EFK87" s="15"/>
      <c r="EFL87" s="15"/>
      <c r="EFM87" s="15"/>
      <c r="EFN87" s="15"/>
      <c r="EFO87" s="15"/>
      <c r="EFP87" s="15"/>
      <c r="EFQ87" s="15"/>
      <c r="EFR87" s="15"/>
      <c r="EFS87" s="15"/>
      <c r="EFT87" s="15"/>
      <c r="EFU87" s="15"/>
      <c r="EFV87" s="15"/>
      <c r="EFW87" s="15"/>
      <c r="EFX87" s="15"/>
      <c r="EFY87" s="15"/>
      <c r="EFZ87" s="15"/>
      <c r="EGA87" s="15"/>
      <c r="EGB87" s="15"/>
      <c r="EGC87" s="15"/>
      <c r="EGD87" s="15"/>
      <c r="EGE87" s="15"/>
      <c r="EGF87" s="15"/>
      <c r="EGG87" s="15"/>
      <c r="EGH87" s="15"/>
      <c r="EGI87" s="15"/>
      <c r="EGJ87" s="15"/>
      <c r="EGK87" s="15"/>
      <c r="EGL87" s="15"/>
      <c r="EGM87" s="15"/>
      <c r="EGN87" s="15"/>
      <c r="EGO87" s="15"/>
      <c r="EGP87" s="15"/>
      <c r="EGQ87" s="15"/>
      <c r="EGR87" s="15"/>
      <c r="EGS87" s="15"/>
      <c r="EGT87" s="15"/>
      <c r="EGU87" s="15"/>
      <c r="EGV87" s="15"/>
      <c r="EGW87" s="15"/>
      <c r="EGX87" s="15"/>
      <c r="EGY87" s="15"/>
      <c r="EGZ87" s="15"/>
      <c r="EHA87" s="15"/>
      <c r="EHB87" s="15"/>
      <c r="EHC87" s="15"/>
      <c r="EHD87" s="15"/>
      <c r="EHE87" s="15"/>
      <c r="EHF87" s="15"/>
      <c r="EHG87" s="15"/>
      <c r="EHH87" s="15"/>
      <c r="EHI87" s="15"/>
      <c r="EHJ87" s="15"/>
      <c r="EHK87" s="15"/>
      <c r="EHL87" s="15"/>
      <c r="EHM87" s="15"/>
      <c r="EHN87" s="15"/>
      <c r="EHO87" s="15"/>
      <c r="EHP87" s="15"/>
      <c r="EHQ87" s="15"/>
      <c r="EHR87" s="15"/>
      <c r="EHS87" s="15"/>
      <c r="EHT87" s="15"/>
      <c r="EHU87" s="15"/>
      <c r="EHV87" s="15"/>
      <c r="EHW87" s="15"/>
      <c r="EHX87" s="15"/>
      <c r="EHY87" s="15"/>
      <c r="EHZ87" s="15"/>
      <c r="EIA87" s="15"/>
      <c r="EIB87" s="15"/>
      <c r="EIC87" s="15"/>
      <c r="EID87" s="15"/>
      <c r="EIE87" s="15"/>
      <c r="EIF87" s="15"/>
      <c r="EIG87" s="15"/>
      <c r="EIH87" s="15"/>
      <c r="EII87" s="15"/>
      <c r="EIJ87" s="15"/>
      <c r="EIK87" s="15"/>
      <c r="EIL87" s="15"/>
      <c r="EIM87" s="15"/>
      <c r="EIN87" s="15"/>
      <c r="EIO87" s="15"/>
      <c r="EIP87" s="15"/>
      <c r="EIQ87" s="15"/>
      <c r="EIR87" s="15"/>
      <c r="EIS87" s="15"/>
      <c r="EIT87" s="15"/>
      <c r="EIU87" s="15"/>
      <c r="EIV87" s="15"/>
      <c r="EIW87" s="15"/>
      <c r="EIX87" s="15"/>
      <c r="EIY87" s="15"/>
      <c r="EIZ87" s="15"/>
      <c r="EJA87" s="15"/>
      <c r="EJB87" s="15"/>
      <c r="EJC87" s="15"/>
      <c r="EJD87" s="15"/>
      <c r="EJE87" s="15"/>
      <c r="EJF87" s="15"/>
      <c r="EJG87" s="15"/>
      <c r="EJH87" s="15"/>
      <c r="EJI87" s="15"/>
      <c r="EJJ87" s="15"/>
      <c r="EJK87" s="15"/>
      <c r="EJL87" s="15"/>
      <c r="EJM87" s="15"/>
      <c r="EJN87" s="15"/>
      <c r="EJO87" s="15"/>
      <c r="EJP87" s="15"/>
      <c r="EJQ87" s="15"/>
      <c r="EJR87" s="15"/>
      <c r="EJS87" s="15"/>
      <c r="EJT87" s="15"/>
      <c r="EJU87" s="15"/>
      <c r="EJV87" s="15"/>
      <c r="EJW87" s="15"/>
      <c r="EJX87" s="15"/>
      <c r="EJY87" s="15"/>
      <c r="EJZ87" s="15"/>
      <c r="EKA87" s="15"/>
      <c r="EKB87" s="15"/>
      <c r="EKC87" s="15"/>
      <c r="EKD87" s="15"/>
      <c r="EKE87" s="15"/>
      <c r="EKF87" s="15"/>
      <c r="EKG87" s="15"/>
      <c r="EKH87" s="15"/>
      <c r="EKI87" s="15"/>
      <c r="EKJ87" s="15"/>
      <c r="EKK87" s="15"/>
      <c r="EKL87" s="15"/>
      <c r="EKM87" s="15"/>
      <c r="EKN87" s="15"/>
      <c r="EKO87" s="15"/>
      <c r="EKP87" s="15"/>
      <c r="EKQ87" s="15"/>
      <c r="EKR87" s="15"/>
      <c r="EKS87" s="15"/>
      <c r="EKT87" s="15"/>
      <c r="EKU87" s="15"/>
      <c r="EKV87" s="15"/>
      <c r="EKW87" s="15"/>
      <c r="EKX87" s="15"/>
      <c r="EKY87" s="15"/>
      <c r="EKZ87" s="15"/>
      <c r="ELA87" s="15"/>
      <c r="ELB87" s="15"/>
      <c r="ELC87" s="15"/>
      <c r="ELD87" s="15"/>
      <c r="ELE87" s="15"/>
      <c r="ELF87" s="15"/>
      <c r="ELG87" s="15"/>
      <c r="ELH87" s="15"/>
      <c r="ELI87" s="15"/>
      <c r="ELJ87" s="15"/>
      <c r="ELK87" s="15"/>
      <c r="ELL87" s="15"/>
      <c r="ELM87" s="15"/>
      <c r="ELN87" s="15"/>
      <c r="ELO87" s="15"/>
      <c r="ELP87" s="15"/>
      <c r="ELQ87" s="15"/>
      <c r="ELR87" s="15"/>
      <c r="ELS87" s="15"/>
      <c r="ELT87" s="15"/>
      <c r="ELU87" s="15"/>
      <c r="ELV87" s="15"/>
      <c r="ELW87" s="15"/>
      <c r="ELX87" s="15"/>
      <c r="ELY87" s="15"/>
      <c r="ELZ87" s="15"/>
      <c r="EMA87" s="15"/>
      <c r="EMB87" s="15"/>
      <c r="EMC87" s="15"/>
      <c r="EMD87" s="15"/>
      <c r="EME87" s="15"/>
      <c r="EMF87" s="15"/>
      <c r="EMG87" s="15"/>
      <c r="EMH87" s="15"/>
      <c r="EMI87" s="15"/>
      <c r="EMJ87" s="15"/>
      <c r="EMK87" s="15"/>
      <c r="EML87" s="15"/>
      <c r="EMM87" s="15"/>
      <c r="EMN87" s="15"/>
      <c r="EMO87" s="15"/>
      <c r="EMP87" s="15"/>
      <c r="EMQ87" s="15"/>
      <c r="EMR87" s="15"/>
      <c r="EMS87" s="15"/>
      <c r="EMT87" s="15"/>
      <c r="EMU87" s="15"/>
      <c r="EMV87" s="15"/>
      <c r="EMW87" s="15"/>
      <c r="EMX87" s="15"/>
      <c r="EMY87" s="15"/>
      <c r="EMZ87" s="15"/>
      <c r="ENA87" s="15"/>
      <c r="ENB87" s="15"/>
      <c r="ENC87" s="15"/>
      <c r="END87" s="15"/>
      <c r="ENE87" s="15"/>
      <c r="ENF87" s="15"/>
      <c r="ENG87" s="15"/>
      <c r="ENH87" s="15"/>
      <c r="ENI87" s="15"/>
      <c r="ENJ87" s="15"/>
      <c r="ENK87" s="15"/>
      <c r="ENL87" s="15"/>
      <c r="ENM87" s="15"/>
      <c r="ENN87" s="15"/>
      <c r="ENO87" s="15"/>
      <c r="ENP87" s="15"/>
      <c r="ENQ87" s="15"/>
      <c r="ENR87" s="15"/>
      <c r="ENS87" s="15"/>
      <c r="ENT87" s="15"/>
      <c r="ENU87" s="15"/>
      <c r="ENV87" s="15"/>
      <c r="ENW87" s="15"/>
      <c r="ENX87" s="15"/>
      <c r="ENY87" s="15"/>
      <c r="ENZ87" s="15"/>
      <c r="EOA87" s="15"/>
      <c r="EOB87" s="15"/>
      <c r="EOC87" s="15"/>
      <c r="EOD87" s="15"/>
      <c r="EOE87" s="15"/>
      <c r="EOF87" s="15"/>
      <c r="EOG87" s="15"/>
      <c r="EOH87" s="15"/>
      <c r="EOI87" s="15"/>
      <c r="EOJ87" s="15"/>
      <c r="EOK87" s="15"/>
      <c r="EOL87" s="15"/>
      <c r="EOM87" s="15"/>
      <c r="EON87" s="15"/>
      <c r="EOO87" s="15"/>
      <c r="EOP87" s="15"/>
      <c r="EOQ87" s="15"/>
      <c r="EOR87" s="15"/>
      <c r="EOS87" s="15"/>
      <c r="EOT87" s="15"/>
      <c r="EOU87" s="15"/>
      <c r="EOV87" s="15"/>
      <c r="EOW87" s="15"/>
      <c r="EOX87" s="15"/>
      <c r="EOY87" s="15"/>
      <c r="EOZ87" s="15"/>
      <c r="EPA87" s="15"/>
      <c r="EPB87" s="15"/>
      <c r="EPC87" s="15"/>
      <c r="EPD87" s="15"/>
      <c r="EPE87" s="15"/>
      <c r="EPF87" s="15"/>
      <c r="EPG87" s="15"/>
      <c r="EPH87" s="15"/>
      <c r="EPI87" s="15"/>
      <c r="EPJ87" s="15"/>
      <c r="EPK87" s="15"/>
      <c r="EPL87" s="15"/>
      <c r="EPM87" s="15"/>
      <c r="EPN87" s="15"/>
      <c r="EPO87" s="15"/>
      <c r="EPP87" s="15"/>
      <c r="EPQ87" s="15"/>
      <c r="EPR87" s="15"/>
      <c r="EPS87" s="15"/>
      <c r="EPT87" s="15"/>
      <c r="EPU87" s="15"/>
      <c r="EPV87" s="15"/>
      <c r="EPW87" s="15"/>
      <c r="EPX87" s="15"/>
      <c r="EPY87" s="15"/>
      <c r="EPZ87" s="15"/>
      <c r="EQA87" s="15"/>
      <c r="EQB87" s="15"/>
      <c r="EQC87" s="15"/>
      <c r="EQD87" s="15"/>
      <c r="EQE87" s="15"/>
      <c r="EQF87" s="15"/>
      <c r="EQG87" s="15"/>
      <c r="EQH87" s="15"/>
      <c r="EQI87" s="15"/>
      <c r="EQJ87" s="15"/>
      <c r="EQK87" s="15"/>
      <c r="EQL87" s="15"/>
      <c r="EQM87" s="15"/>
      <c r="EQN87" s="15"/>
      <c r="EQO87" s="15"/>
      <c r="EQP87" s="15"/>
      <c r="EQQ87" s="15"/>
      <c r="EQR87" s="15"/>
      <c r="EQS87" s="15"/>
      <c r="EQT87" s="15"/>
      <c r="EQU87" s="15"/>
      <c r="EQV87" s="15"/>
      <c r="EQW87" s="15"/>
      <c r="EQX87" s="15"/>
      <c r="EQY87" s="15"/>
      <c r="EQZ87" s="15"/>
      <c r="ERA87" s="15"/>
      <c r="ERB87" s="15"/>
      <c r="ERC87" s="15"/>
      <c r="ERD87" s="15"/>
      <c r="ERE87" s="15"/>
      <c r="ERF87" s="15"/>
      <c r="ERG87" s="15"/>
      <c r="ERH87" s="15"/>
      <c r="ERI87" s="15"/>
      <c r="ERJ87" s="15"/>
      <c r="ERK87" s="15"/>
      <c r="ERL87" s="15"/>
      <c r="ERM87" s="15"/>
      <c r="ERN87" s="15"/>
      <c r="ERO87" s="15"/>
      <c r="ERP87" s="15"/>
      <c r="ERQ87" s="15"/>
      <c r="ERR87" s="15"/>
      <c r="ERS87" s="15"/>
      <c r="ERT87" s="15"/>
      <c r="ERU87" s="15"/>
      <c r="ERV87" s="15"/>
      <c r="ERW87" s="15"/>
      <c r="ERX87" s="15"/>
      <c r="ERY87" s="15"/>
      <c r="ERZ87" s="15"/>
      <c r="ESA87" s="15"/>
      <c r="ESB87" s="15"/>
      <c r="ESC87" s="15"/>
      <c r="ESD87" s="15"/>
      <c r="ESE87" s="15"/>
      <c r="ESF87" s="15"/>
      <c r="ESG87" s="15"/>
      <c r="ESH87" s="15"/>
      <c r="ESI87" s="15"/>
      <c r="ESJ87" s="15"/>
      <c r="ESK87" s="15"/>
      <c r="ESL87" s="15"/>
      <c r="ESM87" s="15"/>
      <c r="ESN87" s="15"/>
      <c r="ESO87" s="15"/>
      <c r="ESP87" s="15"/>
      <c r="ESQ87" s="15"/>
      <c r="ESR87" s="15"/>
      <c r="ESS87" s="15"/>
      <c r="EST87" s="15"/>
      <c r="ESU87" s="15"/>
      <c r="ESV87" s="15"/>
      <c r="ESW87" s="15"/>
      <c r="ESX87" s="15"/>
      <c r="ESY87" s="15"/>
      <c r="ESZ87" s="15"/>
      <c r="ETA87" s="15"/>
      <c r="ETB87" s="15"/>
      <c r="ETC87" s="15"/>
      <c r="ETD87" s="15"/>
      <c r="ETE87" s="15"/>
      <c r="ETF87" s="15"/>
      <c r="ETG87" s="15"/>
      <c r="ETH87" s="15"/>
      <c r="ETI87" s="15"/>
      <c r="ETJ87" s="15"/>
      <c r="ETK87" s="15"/>
      <c r="ETL87" s="15"/>
      <c r="ETM87" s="15"/>
      <c r="ETN87" s="15"/>
      <c r="ETO87" s="15"/>
      <c r="ETP87" s="15"/>
      <c r="ETQ87" s="15"/>
      <c r="ETR87" s="15"/>
      <c r="ETS87" s="15"/>
      <c r="ETT87" s="15"/>
      <c r="ETU87" s="15"/>
      <c r="ETV87" s="15"/>
      <c r="ETW87" s="15"/>
      <c r="ETX87" s="15"/>
      <c r="ETY87" s="15"/>
      <c r="ETZ87" s="15"/>
      <c r="EUA87" s="15"/>
      <c r="EUB87" s="15"/>
      <c r="EUC87" s="15"/>
      <c r="EUD87" s="15"/>
      <c r="EUE87" s="15"/>
      <c r="EUF87" s="15"/>
      <c r="EUG87" s="15"/>
      <c r="EUH87" s="15"/>
      <c r="EUI87" s="15"/>
      <c r="EUJ87" s="15"/>
      <c r="EUK87" s="15"/>
      <c r="EUL87" s="15"/>
      <c r="EUM87" s="15"/>
      <c r="EUN87" s="15"/>
      <c r="EUO87" s="15"/>
      <c r="EUP87" s="15"/>
      <c r="EUQ87" s="15"/>
      <c r="EUR87" s="15"/>
      <c r="EUS87" s="15"/>
      <c r="EUT87" s="15"/>
      <c r="EUU87" s="15"/>
      <c r="EUV87" s="15"/>
      <c r="EUW87" s="15"/>
      <c r="EUX87" s="15"/>
      <c r="EUY87" s="15"/>
      <c r="EUZ87" s="15"/>
      <c r="EVA87" s="15"/>
      <c r="EVB87" s="15"/>
      <c r="EVC87" s="15"/>
      <c r="EVD87" s="15"/>
      <c r="EVE87" s="15"/>
      <c r="EVF87" s="15"/>
      <c r="EVG87" s="15"/>
      <c r="EVH87" s="15"/>
      <c r="EVI87" s="15"/>
      <c r="EVJ87" s="15"/>
      <c r="EVK87" s="15"/>
      <c r="EVL87" s="15"/>
      <c r="EVM87" s="15"/>
      <c r="EVN87" s="15"/>
      <c r="EVO87" s="15"/>
      <c r="EVP87" s="15"/>
      <c r="EVQ87" s="15"/>
      <c r="EVR87" s="15"/>
      <c r="EVS87" s="15"/>
      <c r="EVT87" s="15"/>
      <c r="EVU87" s="15"/>
      <c r="EVV87" s="15"/>
      <c r="EVW87" s="15"/>
      <c r="EVX87" s="15"/>
      <c r="EVY87" s="15"/>
      <c r="EVZ87" s="15"/>
      <c r="EWA87" s="15"/>
      <c r="EWB87" s="15"/>
      <c r="EWC87" s="15"/>
      <c r="EWD87" s="15"/>
      <c r="EWE87" s="15"/>
      <c r="EWF87" s="15"/>
      <c r="EWG87" s="15"/>
      <c r="EWH87" s="15"/>
      <c r="EWI87" s="15"/>
      <c r="EWJ87" s="15"/>
      <c r="EWK87" s="15"/>
      <c r="EWL87" s="15"/>
      <c r="EWM87" s="15"/>
      <c r="EWN87" s="15"/>
      <c r="EWO87" s="15"/>
      <c r="EWP87" s="15"/>
      <c r="EWQ87" s="15"/>
      <c r="EWR87" s="15"/>
      <c r="EWS87" s="15"/>
      <c r="EWT87" s="15"/>
      <c r="EWU87" s="15"/>
      <c r="EWV87" s="15"/>
      <c r="EWW87" s="15"/>
      <c r="EWX87" s="15"/>
      <c r="EWY87" s="15"/>
      <c r="EWZ87" s="15"/>
      <c r="EXA87" s="15"/>
      <c r="EXB87" s="15"/>
      <c r="EXC87" s="15"/>
      <c r="EXD87" s="15"/>
      <c r="EXE87" s="15"/>
      <c r="EXF87" s="15"/>
      <c r="EXG87" s="15"/>
      <c r="EXH87" s="15"/>
      <c r="EXI87" s="15"/>
      <c r="EXJ87" s="15"/>
      <c r="EXK87" s="15"/>
      <c r="EXL87" s="15"/>
      <c r="EXM87" s="15"/>
      <c r="EXN87" s="15"/>
      <c r="EXO87" s="15"/>
      <c r="EXP87" s="15"/>
      <c r="EXQ87" s="15"/>
      <c r="EXR87" s="15"/>
      <c r="EXS87" s="15"/>
      <c r="EXT87" s="15"/>
      <c r="EXU87" s="15"/>
      <c r="EXV87" s="15"/>
      <c r="EXW87" s="15"/>
      <c r="EXX87" s="15"/>
      <c r="EXY87" s="15"/>
      <c r="EXZ87" s="15"/>
      <c r="EYA87" s="15"/>
      <c r="EYB87" s="15"/>
      <c r="EYC87" s="15"/>
      <c r="EYD87" s="15"/>
      <c r="EYE87" s="15"/>
      <c r="EYF87" s="15"/>
      <c r="EYG87" s="15"/>
      <c r="EYH87" s="15"/>
      <c r="EYI87" s="15"/>
      <c r="EYJ87" s="15"/>
      <c r="EYK87" s="15"/>
      <c r="EYL87" s="15"/>
      <c r="EYM87" s="15"/>
      <c r="EYN87" s="15"/>
      <c r="EYO87" s="15"/>
      <c r="EYP87" s="15"/>
      <c r="EYQ87" s="15"/>
      <c r="EYR87" s="15"/>
      <c r="EYS87" s="15"/>
      <c r="EYT87" s="15"/>
      <c r="EYU87" s="15"/>
      <c r="EYV87" s="15"/>
      <c r="EYW87" s="15"/>
      <c r="EYX87" s="15"/>
      <c r="EYY87" s="15"/>
      <c r="EYZ87" s="15"/>
      <c r="EZA87" s="15"/>
      <c r="EZB87" s="15"/>
      <c r="EZC87" s="15"/>
      <c r="EZD87" s="15"/>
      <c r="EZE87" s="15"/>
      <c r="EZF87" s="15"/>
      <c r="EZG87" s="15"/>
      <c r="EZH87" s="15"/>
      <c r="EZI87" s="15"/>
      <c r="EZJ87" s="15"/>
      <c r="EZK87" s="15"/>
      <c r="EZL87" s="15"/>
      <c r="EZM87" s="15"/>
      <c r="EZN87" s="15"/>
      <c r="EZO87" s="15"/>
      <c r="EZP87" s="15"/>
      <c r="EZQ87" s="15"/>
      <c r="EZR87" s="15"/>
      <c r="EZS87" s="15"/>
      <c r="EZT87" s="15"/>
      <c r="EZU87" s="15"/>
      <c r="EZV87" s="15"/>
      <c r="EZW87" s="15"/>
      <c r="EZX87" s="15"/>
      <c r="EZY87" s="15"/>
      <c r="EZZ87" s="15"/>
      <c r="FAA87" s="15"/>
      <c r="FAB87" s="15"/>
      <c r="FAC87" s="15"/>
      <c r="FAD87" s="15"/>
      <c r="FAE87" s="15"/>
      <c r="FAF87" s="15"/>
      <c r="FAG87" s="15"/>
      <c r="FAH87" s="15"/>
      <c r="FAI87" s="15"/>
      <c r="FAJ87" s="15"/>
      <c r="FAK87" s="15"/>
      <c r="FAL87" s="15"/>
      <c r="FAM87" s="15"/>
      <c r="FAN87" s="15"/>
      <c r="FAO87" s="15"/>
      <c r="FAP87" s="15"/>
      <c r="FAQ87" s="15"/>
      <c r="FAR87" s="15"/>
      <c r="FAS87" s="15"/>
      <c r="FAT87" s="15"/>
      <c r="FAU87" s="15"/>
      <c r="FAV87" s="15"/>
      <c r="FAW87" s="15"/>
      <c r="FAX87" s="15"/>
      <c r="FAY87" s="15"/>
      <c r="FAZ87" s="15"/>
      <c r="FBA87" s="15"/>
      <c r="FBB87" s="15"/>
      <c r="FBC87" s="15"/>
      <c r="FBD87" s="15"/>
      <c r="FBE87" s="15"/>
      <c r="FBF87" s="15"/>
      <c r="FBG87" s="15"/>
      <c r="FBH87" s="15"/>
      <c r="FBI87" s="15"/>
      <c r="FBJ87" s="15"/>
      <c r="FBK87" s="15"/>
      <c r="FBL87" s="15"/>
      <c r="FBM87" s="15"/>
      <c r="FBN87" s="15"/>
      <c r="FBO87" s="15"/>
      <c r="FBP87" s="15"/>
      <c r="FBQ87" s="15"/>
      <c r="FBR87" s="15"/>
      <c r="FBS87" s="15"/>
      <c r="FBT87" s="15"/>
      <c r="FBU87" s="15"/>
      <c r="FBV87" s="15"/>
      <c r="FBW87" s="15"/>
      <c r="FBX87" s="15"/>
      <c r="FBY87" s="15"/>
      <c r="FBZ87" s="15"/>
      <c r="FCA87" s="15"/>
      <c r="FCB87" s="15"/>
      <c r="FCC87" s="15"/>
      <c r="FCD87" s="15"/>
      <c r="FCE87" s="15"/>
      <c r="FCF87" s="15"/>
      <c r="FCG87" s="15"/>
      <c r="FCH87" s="15"/>
      <c r="FCI87" s="15"/>
      <c r="FCJ87" s="15"/>
      <c r="FCK87" s="15"/>
      <c r="FCL87" s="15"/>
      <c r="FCM87" s="15"/>
      <c r="FCN87" s="15"/>
      <c r="FCO87" s="15"/>
      <c r="FCP87" s="15"/>
      <c r="FCQ87" s="15"/>
      <c r="FCR87" s="15"/>
      <c r="FCS87" s="15"/>
      <c r="FCT87" s="15"/>
      <c r="FCU87" s="15"/>
      <c r="FCV87" s="15"/>
      <c r="FCW87" s="15"/>
      <c r="FCX87" s="15"/>
      <c r="FCY87" s="15"/>
      <c r="FCZ87" s="15"/>
      <c r="FDA87" s="15"/>
      <c r="FDB87" s="15"/>
      <c r="FDC87" s="15"/>
      <c r="FDD87" s="15"/>
      <c r="FDE87" s="15"/>
      <c r="FDF87" s="15"/>
      <c r="FDG87" s="15"/>
      <c r="FDH87" s="15"/>
      <c r="FDI87" s="15"/>
      <c r="FDJ87" s="15"/>
      <c r="FDK87" s="15"/>
      <c r="FDL87" s="15"/>
      <c r="FDM87" s="15"/>
      <c r="FDN87" s="15"/>
      <c r="FDO87" s="15"/>
      <c r="FDP87" s="15"/>
      <c r="FDQ87" s="15"/>
      <c r="FDR87" s="15"/>
      <c r="FDS87" s="15"/>
      <c r="FDT87" s="15"/>
      <c r="FDU87" s="15"/>
      <c r="FDV87" s="15"/>
      <c r="FDW87" s="15"/>
      <c r="FDX87" s="15"/>
      <c r="FDY87" s="15"/>
      <c r="FDZ87" s="15"/>
      <c r="FEA87" s="15"/>
      <c r="FEB87" s="15"/>
      <c r="FEC87" s="15"/>
      <c r="FED87" s="15"/>
      <c r="FEE87" s="15"/>
      <c r="FEF87" s="15"/>
      <c r="FEG87" s="15"/>
      <c r="FEH87" s="15"/>
      <c r="FEI87" s="15"/>
      <c r="FEJ87" s="15"/>
      <c r="FEK87" s="15"/>
      <c r="FEL87" s="15"/>
      <c r="FEM87" s="15"/>
      <c r="FEN87" s="15"/>
      <c r="FEO87" s="15"/>
      <c r="FEP87" s="15"/>
      <c r="FEQ87" s="15"/>
      <c r="FER87" s="15"/>
      <c r="FES87" s="15"/>
      <c r="FET87" s="15"/>
      <c r="FEU87" s="15"/>
      <c r="FEV87" s="15"/>
      <c r="FEW87" s="15"/>
      <c r="FEX87" s="15"/>
      <c r="FEY87" s="15"/>
      <c r="FEZ87" s="15"/>
      <c r="FFA87" s="15"/>
      <c r="FFB87" s="15"/>
      <c r="FFC87" s="15"/>
      <c r="FFD87" s="15"/>
      <c r="FFE87" s="15"/>
      <c r="FFF87" s="15"/>
      <c r="FFG87" s="15"/>
      <c r="FFH87" s="15"/>
      <c r="FFI87" s="15"/>
      <c r="FFJ87" s="15"/>
      <c r="FFK87" s="15"/>
      <c r="FFL87" s="15"/>
      <c r="FFM87" s="15"/>
      <c r="FFN87" s="15"/>
      <c r="FFO87" s="15"/>
      <c r="FFP87" s="15"/>
      <c r="FFQ87" s="15"/>
      <c r="FFR87" s="15"/>
      <c r="FFS87" s="15"/>
      <c r="FFT87" s="15"/>
      <c r="FFU87" s="15"/>
      <c r="FFV87" s="15"/>
      <c r="FFW87" s="15"/>
      <c r="FFX87" s="15"/>
      <c r="FFY87" s="15"/>
      <c r="FFZ87" s="15"/>
      <c r="FGA87" s="15"/>
      <c r="FGB87" s="15"/>
      <c r="FGC87" s="15"/>
      <c r="FGD87" s="15"/>
      <c r="FGE87" s="15"/>
      <c r="FGF87" s="15"/>
      <c r="FGG87" s="15"/>
      <c r="FGH87" s="15"/>
      <c r="FGI87" s="15"/>
      <c r="FGJ87" s="15"/>
      <c r="FGK87" s="15"/>
      <c r="FGL87" s="15"/>
      <c r="FGM87" s="15"/>
      <c r="FGN87" s="15"/>
      <c r="FGO87" s="15"/>
      <c r="FGP87" s="15"/>
      <c r="FGQ87" s="15"/>
      <c r="FGR87" s="15"/>
      <c r="FGS87" s="15"/>
      <c r="FGT87" s="15"/>
      <c r="FGU87" s="15"/>
      <c r="FGV87" s="15"/>
      <c r="FGW87" s="15"/>
      <c r="FGX87" s="15"/>
      <c r="FGY87" s="15"/>
      <c r="FGZ87" s="15"/>
      <c r="FHA87" s="15"/>
      <c r="FHB87" s="15"/>
      <c r="FHC87" s="15"/>
      <c r="FHD87" s="15"/>
      <c r="FHE87" s="15"/>
      <c r="FHF87" s="15"/>
      <c r="FHG87" s="15"/>
      <c r="FHH87" s="15"/>
      <c r="FHI87" s="15"/>
      <c r="FHJ87" s="15"/>
      <c r="FHK87" s="15"/>
      <c r="FHL87" s="15"/>
      <c r="FHM87" s="15"/>
      <c r="FHN87" s="15"/>
      <c r="FHO87" s="15"/>
      <c r="FHP87" s="15"/>
      <c r="FHQ87" s="15"/>
      <c r="FHR87" s="15"/>
      <c r="FHS87" s="15"/>
      <c r="FHT87" s="15"/>
      <c r="FHU87" s="15"/>
      <c r="FHV87" s="15"/>
      <c r="FHW87" s="15"/>
      <c r="FHX87" s="15"/>
      <c r="FHY87" s="15"/>
      <c r="FHZ87" s="15"/>
      <c r="FIA87" s="15"/>
      <c r="FIB87" s="15"/>
      <c r="FIC87" s="15"/>
      <c r="FID87" s="15"/>
      <c r="FIE87" s="15"/>
      <c r="FIF87" s="15"/>
      <c r="FIG87" s="15"/>
      <c r="FIH87" s="15"/>
      <c r="FII87" s="15"/>
      <c r="FIJ87" s="15"/>
      <c r="FIK87" s="15"/>
      <c r="FIL87" s="15"/>
      <c r="FIM87" s="15"/>
      <c r="FIN87" s="15"/>
      <c r="FIO87" s="15"/>
      <c r="FIP87" s="15"/>
      <c r="FIQ87" s="15"/>
      <c r="FIR87" s="15"/>
      <c r="FIS87" s="15"/>
      <c r="FIT87" s="15"/>
      <c r="FIU87" s="15"/>
      <c r="FIV87" s="15"/>
      <c r="FIW87" s="15"/>
      <c r="FIX87" s="15"/>
      <c r="FIY87" s="15"/>
      <c r="FIZ87" s="15"/>
      <c r="FJA87" s="15"/>
      <c r="FJB87" s="15"/>
      <c r="FJC87" s="15"/>
      <c r="FJD87" s="15"/>
      <c r="FJE87" s="15"/>
      <c r="FJF87" s="15"/>
      <c r="FJG87" s="15"/>
      <c r="FJH87" s="15"/>
      <c r="FJI87" s="15"/>
      <c r="FJJ87" s="15"/>
      <c r="FJK87" s="15"/>
      <c r="FJL87" s="15"/>
      <c r="FJM87" s="15"/>
      <c r="FJN87" s="15"/>
      <c r="FJO87" s="15"/>
      <c r="FJP87" s="15"/>
      <c r="FJQ87" s="15"/>
      <c r="FJR87" s="15"/>
      <c r="FJS87" s="15"/>
      <c r="FJT87" s="15"/>
      <c r="FJU87" s="15"/>
      <c r="FJV87" s="15"/>
      <c r="FJW87" s="15"/>
      <c r="FJX87" s="15"/>
      <c r="FJY87" s="15"/>
      <c r="FJZ87" s="15"/>
      <c r="FKA87" s="15"/>
      <c r="FKB87" s="15"/>
      <c r="FKC87" s="15"/>
      <c r="FKD87" s="15"/>
      <c r="FKE87" s="15"/>
      <c r="FKF87" s="15"/>
      <c r="FKG87" s="15"/>
      <c r="FKH87" s="15"/>
      <c r="FKI87" s="15"/>
      <c r="FKJ87" s="15"/>
      <c r="FKK87" s="15"/>
      <c r="FKL87" s="15"/>
      <c r="FKM87" s="15"/>
      <c r="FKN87" s="15"/>
      <c r="FKO87" s="15"/>
      <c r="FKP87" s="15"/>
      <c r="FKQ87" s="15"/>
      <c r="FKR87" s="15"/>
      <c r="FKS87" s="15"/>
      <c r="FKT87" s="15"/>
      <c r="FKU87" s="15"/>
      <c r="FKV87" s="15"/>
      <c r="FKW87" s="15"/>
      <c r="FKX87" s="15"/>
      <c r="FKY87" s="15"/>
      <c r="FKZ87" s="15"/>
      <c r="FLA87" s="15"/>
      <c r="FLB87" s="15"/>
      <c r="FLC87" s="15"/>
      <c r="FLD87" s="15"/>
      <c r="FLE87" s="15"/>
      <c r="FLF87" s="15"/>
      <c r="FLG87" s="15"/>
      <c r="FLH87" s="15"/>
      <c r="FLI87" s="15"/>
      <c r="FLJ87" s="15"/>
      <c r="FLK87" s="15"/>
      <c r="FLL87" s="15"/>
      <c r="FLM87" s="15"/>
      <c r="FLN87" s="15"/>
      <c r="FLO87" s="15"/>
      <c r="FLP87" s="15"/>
      <c r="FLQ87" s="15"/>
      <c r="FLR87" s="15"/>
      <c r="FLS87" s="15"/>
      <c r="FLT87" s="15"/>
      <c r="FLU87" s="15"/>
      <c r="FLV87" s="15"/>
      <c r="FLW87" s="15"/>
      <c r="FLX87" s="15"/>
      <c r="FLY87" s="15"/>
      <c r="FLZ87" s="15"/>
      <c r="FMA87" s="15"/>
      <c r="FMB87" s="15"/>
      <c r="FMC87" s="15"/>
      <c r="FMD87" s="15"/>
      <c r="FME87" s="15"/>
      <c r="FMF87" s="15"/>
      <c r="FMG87" s="15"/>
      <c r="FMH87" s="15"/>
      <c r="FMI87" s="15"/>
      <c r="FMJ87" s="15"/>
      <c r="FMK87" s="15"/>
      <c r="FML87" s="15"/>
      <c r="FMM87" s="15"/>
      <c r="FMN87" s="15"/>
      <c r="FMO87" s="15"/>
      <c r="FMP87" s="15"/>
      <c r="FMQ87" s="15"/>
      <c r="FMR87" s="15"/>
      <c r="FMS87" s="15"/>
      <c r="FMT87" s="15"/>
      <c r="FMU87" s="15"/>
      <c r="FMV87" s="15"/>
      <c r="FMW87" s="15"/>
      <c r="FMX87" s="15"/>
      <c r="FMY87" s="15"/>
      <c r="FMZ87" s="15"/>
      <c r="FNA87" s="15"/>
      <c r="FNB87" s="15"/>
      <c r="FNC87" s="15"/>
      <c r="FND87" s="15"/>
      <c r="FNE87" s="15"/>
      <c r="FNF87" s="15"/>
      <c r="FNG87" s="15"/>
      <c r="FNH87" s="15"/>
      <c r="FNI87" s="15"/>
      <c r="FNJ87" s="15"/>
      <c r="FNK87" s="15"/>
      <c r="FNL87" s="15"/>
      <c r="FNM87" s="15"/>
      <c r="FNN87" s="15"/>
      <c r="FNO87" s="15"/>
      <c r="FNP87" s="15"/>
      <c r="FNQ87" s="15"/>
      <c r="FNR87" s="15"/>
      <c r="FNS87" s="15"/>
      <c r="FNT87" s="15"/>
      <c r="FNU87" s="15"/>
      <c r="FNV87" s="15"/>
      <c r="FNW87" s="15"/>
      <c r="FNX87" s="15"/>
      <c r="FNY87" s="15"/>
      <c r="FNZ87" s="15"/>
      <c r="FOA87" s="15"/>
      <c r="FOB87" s="15"/>
      <c r="FOC87" s="15"/>
      <c r="FOD87" s="15"/>
      <c r="FOE87" s="15"/>
      <c r="FOF87" s="15"/>
      <c r="FOG87" s="15"/>
      <c r="FOH87" s="15"/>
      <c r="FOI87" s="15"/>
      <c r="FOJ87" s="15"/>
      <c r="FOK87" s="15"/>
      <c r="FOL87" s="15"/>
      <c r="FOM87" s="15"/>
      <c r="FON87" s="15"/>
      <c r="FOO87" s="15"/>
      <c r="FOP87" s="15"/>
      <c r="FOQ87" s="15"/>
      <c r="FOR87" s="15"/>
      <c r="FOS87" s="15"/>
      <c r="FOT87" s="15"/>
      <c r="FOU87" s="15"/>
      <c r="FOV87" s="15"/>
      <c r="FOW87" s="15"/>
      <c r="FOX87" s="15"/>
      <c r="FOY87" s="15"/>
      <c r="FOZ87" s="15"/>
      <c r="FPA87" s="15"/>
      <c r="FPB87" s="15"/>
      <c r="FPC87" s="15"/>
      <c r="FPD87" s="15"/>
      <c r="FPE87" s="15"/>
      <c r="FPF87" s="15"/>
      <c r="FPG87" s="15"/>
      <c r="FPH87" s="15"/>
      <c r="FPI87" s="15"/>
      <c r="FPJ87" s="15"/>
      <c r="FPK87" s="15"/>
      <c r="FPL87" s="15"/>
      <c r="FPM87" s="15"/>
      <c r="FPN87" s="15"/>
      <c r="FPO87" s="15"/>
      <c r="FPP87" s="15"/>
      <c r="FPQ87" s="15"/>
      <c r="FPR87" s="15"/>
      <c r="FPS87" s="15"/>
      <c r="FPT87" s="15"/>
      <c r="FPU87" s="15"/>
      <c r="FPV87" s="15"/>
      <c r="FPW87" s="15"/>
      <c r="FPX87" s="15"/>
      <c r="FPY87" s="15"/>
      <c r="FPZ87" s="15"/>
      <c r="FQA87" s="15"/>
      <c r="FQB87" s="15"/>
      <c r="FQC87" s="15"/>
      <c r="FQD87" s="15"/>
      <c r="FQE87" s="15"/>
      <c r="FQF87" s="15"/>
      <c r="FQG87" s="15"/>
      <c r="FQH87" s="15"/>
      <c r="FQI87" s="15"/>
      <c r="FQJ87" s="15"/>
      <c r="FQK87" s="15"/>
      <c r="FQL87" s="15"/>
      <c r="FQM87" s="15"/>
      <c r="FQN87" s="15"/>
      <c r="FQO87" s="15"/>
      <c r="FQP87" s="15"/>
      <c r="FQQ87" s="15"/>
      <c r="FQR87" s="15"/>
      <c r="FQS87" s="15"/>
      <c r="FQT87" s="15"/>
      <c r="FQU87" s="15"/>
      <c r="FQV87" s="15"/>
      <c r="FQW87" s="15"/>
      <c r="FQX87" s="15"/>
      <c r="FQY87" s="15"/>
      <c r="FQZ87" s="15"/>
      <c r="FRA87" s="15"/>
      <c r="FRB87" s="15"/>
      <c r="FRC87" s="15"/>
      <c r="FRD87" s="15"/>
      <c r="FRE87" s="15"/>
      <c r="FRF87" s="15"/>
      <c r="FRG87" s="15"/>
      <c r="FRH87" s="15"/>
      <c r="FRI87" s="15"/>
      <c r="FRJ87" s="15"/>
      <c r="FRK87" s="15"/>
      <c r="FRL87" s="15"/>
      <c r="FRM87" s="15"/>
      <c r="FRN87" s="15"/>
      <c r="FRO87" s="15"/>
      <c r="FRP87" s="15"/>
      <c r="FRQ87" s="15"/>
      <c r="FRR87" s="15"/>
      <c r="FRS87" s="15"/>
      <c r="FRT87" s="15"/>
      <c r="FRU87" s="15"/>
      <c r="FRV87" s="15"/>
      <c r="FRW87" s="15"/>
      <c r="FRX87" s="15"/>
      <c r="FRY87" s="15"/>
      <c r="FRZ87" s="15"/>
      <c r="FSA87" s="15"/>
      <c r="FSB87" s="15"/>
      <c r="FSC87" s="15"/>
      <c r="FSD87" s="15"/>
      <c r="FSE87" s="15"/>
      <c r="FSF87" s="15"/>
      <c r="FSG87" s="15"/>
      <c r="FSH87" s="15"/>
      <c r="FSI87" s="15"/>
      <c r="FSJ87" s="15"/>
      <c r="FSK87" s="15"/>
      <c r="FSL87" s="15"/>
      <c r="FSM87" s="15"/>
      <c r="FSN87" s="15"/>
      <c r="FSO87" s="15"/>
      <c r="FSP87" s="15"/>
      <c r="FSQ87" s="15"/>
      <c r="FSR87" s="15"/>
      <c r="FSS87" s="15"/>
      <c r="FST87" s="15"/>
      <c r="FSU87" s="15"/>
      <c r="FSV87" s="15"/>
      <c r="FSW87" s="15"/>
      <c r="FSX87" s="15"/>
      <c r="FSY87" s="15"/>
      <c r="FSZ87" s="15"/>
      <c r="FTA87" s="15"/>
      <c r="FTB87" s="15"/>
      <c r="FTC87" s="15"/>
      <c r="FTD87" s="15"/>
      <c r="FTE87" s="15"/>
      <c r="FTF87" s="15"/>
      <c r="FTG87" s="15"/>
      <c r="FTH87" s="15"/>
      <c r="FTI87" s="15"/>
      <c r="FTJ87" s="15"/>
      <c r="FTK87" s="15"/>
      <c r="FTL87" s="15"/>
      <c r="FTM87" s="15"/>
      <c r="FTN87" s="15"/>
      <c r="FTO87" s="15"/>
      <c r="FTP87" s="15"/>
      <c r="FTQ87" s="15"/>
      <c r="FTR87" s="15"/>
      <c r="FTS87" s="15"/>
      <c r="FTT87" s="15"/>
      <c r="FTU87" s="15"/>
      <c r="FTV87" s="15"/>
      <c r="FTW87" s="15"/>
      <c r="FTX87" s="15"/>
      <c r="FTY87" s="15"/>
      <c r="FTZ87" s="15"/>
      <c r="FUA87" s="15"/>
      <c r="FUB87" s="15"/>
      <c r="FUC87" s="15"/>
      <c r="FUD87" s="15"/>
      <c r="FUE87" s="15"/>
      <c r="FUF87" s="15"/>
      <c r="FUG87" s="15"/>
      <c r="FUH87" s="15"/>
      <c r="FUI87" s="15"/>
      <c r="FUJ87" s="15"/>
      <c r="FUK87" s="15"/>
      <c r="FUL87" s="15"/>
      <c r="FUM87" s="15"/>
      <c r="FUN87" s="15"/>
      <c r="FUO87" s="15"/>
      <c r="FUP87" s="15"/>
      <c r="FUQ87" s="15"/>
      <c r="FUR87" s="15"/>
      <c r="FUS87" s="15"/>
      <c r="FUT87" s="15"/>
      <c r="FUU87" s="15"/>
      <c r="FUV87" s="15"/>
      <c r="FUW87" s="15"/>
      <c r="FUX87" s="15"/>
      <c r="FUY87" s="15"/>
      <c r="FUZ87" s="15"/>
      <c r="FVA87" s="15"/>
      <c r="FVB87" s="15"/>
      <c r="FVC87" s="15"/>
      <c r="FVD87" s="15"/>
      <c r="FVE87" s="15"/>
      <c r="FVF87" s="15"/>
      <c r="FVG87" s="15"/>
      <c r="FVH87" s="15"/>
      <c r="FVI87" s="15"/>
      <c r="FVJ87" s="15"/>
      <c r="FVK87" s="15"/>
      <c r="FVL87" s="15"/>
      <c r="FVM87" s="15"/>
      <c r="FVN87" s="15"/>
      <c r="FVO87" s="15"/>
      <c r="FVP87" s="15"/>
      <c r="FVQ87" s="15"/>
      <c r="FVR87" s="15"/>
      <c r="FVS87" s="15"/>
      <c r="FVT87" s="15"/>
      <c r="FVU87" s="15"/>
      <c r="FVV87" s="15"/>
      <c r="FVW87" s="15"/>
      <c r="FVX87" s="15"/>
      <c r="FVY87" s="15"/>
      <c r="FVZ87" s="15"/>
      <c r="FWA87" s="15"/>
      <c r="FWB87" s="15"/>
      <c r="FWC87" s="15"/>
      <c r="FWD87" s="15"/>
      <c r="FWE87" s="15"/>
      <c r="FWF87" s="15"/>
      <c r="FWG87" s="15"/>
      <c r="FWH87" s="15"/>
      <c r="FWI87" s="15"/>
      <c r="FWJ87" s="15"/>
      <c r="FWK87" s="15"/>
      <c r="FWL87" s="15"/>
      <c r="FWM87" s="15"/>
      <c r="FWN87" s="15"/>
      <c r="FWO87" s="15"/>
      <c r="FWP87" s="15"/>
      <c r="FWQ87" s="15"/>
      <c r="FWR87" s="15"/>
      <c r="FWS87" s="15"/>
      <c r="FWT87" s="15"/>
      <c r="FWU87" s="15"/>
      <c r="FWV87" s="15"/>
      <c r="FWW87" s="15"/>
      <c r="FWX87" s="15"/>
      <c r="FWY87" s="15"/>
      <c r="FWZ87" s="15"/>
      <c r="FXA87" s="15"/>
      <c r="FXB87" s="15"/>
      <c r="FXC87" s="15"/>
      <c r="FXD87" s="15"/>
      <c r="FXE87" s="15"/>
      <c r="FXF87" s="15"/>
      <c r="FXG87" s="15"/>
      <c r="FXH87" s="15"/>
      <c r="FXI87" s="15"/>
      <c r="FXJ87" s="15"/>
      <c r="FXK87" s="15"/>
      <c r="FXL87" s="15"/>
      <c r="FXM87" s="15"/>
      <c r="FXN87" s="15"/>
      <c r="FXO87" s="15"/>
      <c r="FXP87" s="15"/>
      <c r="FXQ87" s="15"/>
      <c r="FXR87" s="15"/>
      <c r="FXS87" s="15"/>
      <c r="FXT87" s="15"/>
      <c r="FXU87" s="15"/>
      <c r="FXV87" s="15"/>
      <c r="FXW87" s="15"/>
      <c r="FXX87" s="15"/>
      <c r="FXY87" s="15"/>
      <c r="FXZ87" s="15"/>
      <c r="FYA87" s="15"/>
      <c r="FYB87" s="15"/>
      <c r="FYC87" s="15"/>
      <c r="FYD87" s="15"/>
      <c r="FYE87" s="15"/>
      <c r="FYF87" s="15"/>
      <c r="FYG87" s="15"/>
      <c r="FYH87" s="15"/>
      <c r="FYI87" s="15"/>
      <c r="FYJ87" s="15"/>
      <c r="FYK87" s="15"/>
      <c r="FYL87" s="15"/>
      <c r="FYM87" s="15"/>
      <c r="FYN87" s="15"/>
      <c r="FYO87" s="15"/>
      <c r="FYP87" s="15"/>
      <c r="FYQ87" s="15"/>
      <c r="FYR87" s="15"/>
      <c r="FYS87" s="15"/>
      <c r="FYT87" s="15"/>
      <c r="FYU87" s="15"/>
      <c r="FYV87" s="15"/>
      <c r="FYW87" s="15"/>
      <c r="FYX87" s="15"/>
      <c r="FYY87" s="15"/>
      <c r="FYZ87" s="15"/>
      <c r="FZA87" s="15"/>
      <c r="FZB87" s="15"/>
      <c r="FZC87" s="15"/>
      <c r="FZD87" s="15"/>
      <c r="FZE87" s="15"/>
      <c r="FZF87" s="15"/>
      <c r="FZG87" s="15"/>
      <c r="FZH87" s="15"/>
      <c r="FZI87" s="15"/>
      <c r="FZJ87" s="15"/>
      <c r="FZK87" s="15"/>
      <c r="FZL87" s="15"/>
      <c r="FZM87" s="15"/>
      <c r="FZN87" s="15"/>
      <c r="FZO87" s="15"/>
      <c r="FZP87" s="15"/>
      <c r="FZQ87" s="15"/>
      <c r="FZR87" s="15"/>
      <c r="FZS87" s="15"/>
      <c r="FZT87" s="15"/>
      <c r="FZU87" s="15"/>
      <c r="FZV87" s="15"/>
      <c r="FZW87" s="15"/>
      <c r="FZX87" s="15"/>
      <c r="FZY87" s="15"/>
      <c r="FZZ87" s="15"/>
      <c r="GAA87" s="15"/>
      <c r="GAB87" s="15"/>
      <c r="GAC87" s="15"/>
      <c r="GAD87" s="15"/>
      <c r="GAE87" s="15"/>
      <c r="GAF87" s="15"/>
      <c r="GAG87" s="15"/>
      <c r="GAH87" s="15"/>
      <c r="GAI87" s="15"/>
      <c r="GAJ87" s="15"/>
      <c r="GAK87" s="15"/>
      <c r="GAL87" s="15"/>
      <c r="GAM87" s="15"/>
      <c r="GAN87" s="15"/>
      <c r="GAO87" s="15"/>
      <c r="GAP87" s="15"/>
      <c r="GAQ87" s="15"/>
      <c r="GAR87" s="15"/>
      <c r="GAS87" s="15"/>
      <c r="GAT87" s="15"/>
      <c r="GAU87" s="15"/>
      <c r="GAV87" s="15"/>
      <c r="GAW87" s="15"/>
      <c r="GAX87" s="15"/>
      <c r="GAY87" s="15"/>
      <c r="GAZ87" s="15"/>
      <c r="GBA87" s="15"/>
      <c r="GBB87" s="15"/>
      <c r="GBC87" s="15"/>
      <c r="GBD87" s="15"/>
      <c r="GBE87" s="15"/>
      <c r="GBF87" s="15"/>
      <c r="GBG87" s="15"/>
      <c r="GBH87" s="15"/>
      <c r="GBI87" s="15"/>
      <c r="GBJ87" s="15"/>
      <c r="GBK87" s="15"/>
      <c r="GBL87" s="15"/>
      <c r="GBM87" s="15"/>
      <c r="GBN87" s="15"/>
      <c r="GBO87" s="15"/>
      <c r="GBP87" s="15"/>
      <c r="GBQ87" s="15"/>
      <c r="GBR87" s="15"/>
      <c r="GBS87" s="15"/>
      <c r="GBT87" s="15"/>
      <c r="GBU87" s="15"/>
      <c r="GBV87" s="15"/>
      <c r="GBW87" s="15"/>
      <c r="GBX87" s="15"/>
      <c r="GBY87" s="15"/>
      <c r="GBZ87" s="15"/>
      <c r="GCA87" s="15"/>
      <c r="GCB87" s="15"/>
      <c r="GCC87" s="15"/>
      <c r="GCD87" s="15"/>
      <c r="GCE87" s="15"/>
      <c r="GCF87" s="15"/>
      <c r="GCG87" s="15"/>
      <c r="GCH87" s="15"/>
      <c r="GCI87" s="15"/>
      <c r="GCJ87" s="15"/>
      <c r="GCK87" s="15"/>
      <c r="GCL87" s="15"/>
      <c r="GCM87" s="15"/>
      <c r="GCN87" s="15"/>
      <c r="GCO87" s="15"/>
      <c r="GCP87" s="15"/>
      <c r="GCQ87" s="15"/>
      <c r="GCR87" s="15"/>
      <c r="GCS87" s="15"/>
      <c r="GCT87" s="15"/>
      <c r="GCU87" s="15"/>
      <c r="GCV87" s="15"/>
      <c r="GCW87" s="15"/>
      <c r="GCX87" s="15"/>
      <c r="GCY87" s="15"/>
      <c r="GCZ87" s="15"/>
      <c r="GDA87" s="15"/>
      <c r="GDB87" s="15"/>
      <c r="GDC87" s="15"/>
      <c r="GDD87" s="15"/>
      <c r="GDE87" s="15"/>
      <c r="GDF87" s="15"/>
      <c r="GDG87" s="15"/>
      <c r="GDH87" s="15"/>
      <c r="GDI87" s="15"/>
      <c r="GDJ87" s="15"/>
      <c r="GDK87" s="15"/>
      <c r="GDL87" s="15"/>
      <c r="GDM87" s="15"/>
      <c r="GDN87" s="15"/>
      <c r="GDO87" s="15"/>
      <c r="GDP87" s="15"/>
      <c r="GDQ87" s="15"/>
      <c r="GDR87" s="15"/>
      <c r="GDS87" s="15"/>
      <c r="GDT87" s="15"/>
      <c r="GDU87" s="15"/>
      <c r="GDV87" s="15"/>
      <c r="GDW87" s="15"/>
      <c r="GDX87" s="15"/>
      <c r="GDY87" s="15"/>
      <c r="GDZ87" s="15"/>
      <c r="GEA87" s="15"/>
      <c r="GEB87" s="15"/>
      <c r="GEC87" s="15"/>
      <c r="GED87" s="15"/>
      <c r="GEE87" s="15"/>
      <c r="GEF87" s="15"/>
      <c r="GEG87" s="15"/>
      <c r="GEH87" s="15"/>
      <c r="GEI87" s="15"/>
      <c r="GEJ87" s="15"/>
      <c r="GEK87" s="15"/>
      <c r="GEL87" s="15"/>
      <c r="GEM87" s="15"/>
      <c r="GEN87" s="15"/>
      <c r="GEO87" s="15"/>
      <c r="GEP87" s="15"/>
      <c r="GEQ87" s="15"/>
      <c r="GER87" s="15"/>
      <c r="GES87" s="15"/>
      <c r="GET87" s="15"/>
      <c r="GEU87" s="15"/>
      <c r="GEV87" s="15"/>
      <c r="GEW87" s="15"/>
      <c r="GEX87" s="15"/>
      <c r="GEY87" s="15"/>
      <c r="GEZ87" s="15"/>
      <c r="GFA87" s="15"/>
      <c r="GFB87" s="15"/>
      <c r="GFC87" s="15"/>
      <c r="GFD87" s="15"/>
      <c r="GFE87" s="15"/>
      <c r="GFF87" s="15"/>
      <c r="GFG87" s="15"/>
      <c r="GFH87" s="15"/>
      <c r="GFI87" s="15"/>
      <c r="GFJ87" s="15"/>
      <c r="GFK87" s="15"/>
      <c r="GFL87" s="15"/>
      <c r="GFM87" s="15"/>
      <c r="GFN87" s="15"/>
      <c r="GFO87" s="15"/>
      <c r="GFP87" s="15"/>
      <c r="GFQ87" s="15"/>
      <c r="GFR87" s="15"/>
      <c r="GFS87" s="15"/>
      <c r="GFT87" s="15"/>
      <c r="GFU87" s="15"/>
      <c r="GFV87" s="15"/>
      <c r="GFW87" s="15"/>
      <c r="GFX87" s="15"/>
      <c r="GFY87" s="15"/>
      <c r="GFZ87" s="15"/>
      <c r="GGA87" s="15"/>
      <c r="GGB87" s="15"/>
      <c r="GGC87" s="15"/>
      <c r="GGD87" s="15"/>
      <c r="GGE87" s="15"/>
      <c r="GGF87" s="15"/>
      <c r="GGG87" s="15"/>
      <c r="GGH87" s="15"/>
      <c r="GGI87" s="15"/>
      <c r="GGJ87" s="15"/>
      <c r="GGK87" s="15"/>
      <c r="GGL87" s="15"/>
      <c r="GGM87" s="15"/>
      <c r="GGN87" s="15"/>
      <c r="GGO87" s="15"/>
      <c r="GGP87" s="15"/>
      <c r="GGQ87" s="15"/>
      <c r="GGR87" s="15"/>
      <c r="GGS87" s="15"/>
      <c r="GGT87" s="15"/>
      <c r="GGU87" s="15"/>
      <c r="GGV87" s="15"/>
      <c r="GGW87" s="15"/>
      <c r="GGX87" s="15"/>
      <c r="GGY87" s="15"/>
      <c r="GGZ87" s="15"/>
      <c r="GHA87" s="15"/>
      <c r="GHB87" s="15"/>
      <c r="GHC87" s="15"/>
      <c r="GHD87" s="15"/>
      <c r="GHE87" s="15"/>
      <c r="GHF87" s="15"/>
      <c r="GHG87" s="15"/>
      <c r="GHH87" s="15"/>
      <c r="GHI87" s="15"/>
      <c r="GHJ87" s="15"/>
      <c r="GHK87" s="15"/>
      <c r="GHL87" s="15"/>
      <c r="GHM87" s="15"/>
      <c r="GHN87" s="15"/>
      <c r="GHO87" s="15"/>
      <c r="GHP87" s="15"/>
      <c r="GHQ87" s="15"/>
      <c r="GHR87" s="15"/>
      <c r="GHS87" s="15"/>
      <c r="GHT87" s="15"/>
      <c r="GHU87" s="15"/>
      <c r="GHV87" s="15"/>
      <c r="GHW87" s="15"/>
      <c r="GHX87" s="15"/>
      <c r="GHY87" s="15"/>
      <c r="GHZ87" s="15"/>
      <c r="GIA87" s="15"/>
      <c r="GIB87" s="15"/>
      <c r="GIC87" s="15"/>
      <c r="GID87" s="15"/>
      <c r="GIE87" s="15"/>
      <c r="GIF87" s="15"/>
      <c r="GIG87" s="15"/>
      <c r="GIH87" s="15"/>
      <c r="GII87" s="15"/>
      <c r="GIJ87" s="15"/>
      <c r="GIK87" s="15"/>
      <c r="GIL87" s="15"/>
      <c r="GIM87" s="15"/>
      <c r="GIN87" s="15"/>
      <c r="GIO87" s="15"/>
      <c r="GIP87" s="15"/>
      <c r="GIQ87" s="15"/>
      <c r="GIR87" s="15"/>
      <c r="GIS87" s="15"/>
      <c r="GIT87" s="15"/>
      <c r="GIU87" s="15"/>
      <c r="GIV87" s="15"/>
      <c r="GIW87" s="15"/>
      <c r="GIX87" s="15"/>
      <c r="GIY87" s="15"/>
      <c r="GIZ87" s="15"/>
      <c r="GJA87" s="15"/>
      <c r="GJB87" s="15"/>
      <c r="GJC87" s="15"/>
      <c r="GJD87" s="15"/>
      <c r="GJE87" s="15"/>
      <c r="GJF87" s="15"/>
      <c r="GJG87" s="15"/>
      <c r="GJH87" s="15"/>
      <c r="GJI87" s="15"/>
      <c r="GJJ87" s="15"/>
      <c r="GJK87" s="15"/>
      <c r="GJL87" s="15"/>
      <c r="GJM87" s="15"/>
      <c r="GJN87" s="15"/>
      <c r="GJO87" s="15"/>
      <c r="GJP87" s="15"/>
      <c r="GJQ87" s="15"/>
      <c r="GJR87" s="15"/>
      <c r="GJS87" s="15"/>
      <c r="GJT87" s="15"/>
      <c r="GJU87" s="15"/>
      <c r="GJV87" s="15"/>
      <c r="GJW87" s="15"/>
      <c r="GJX87" s="15"/>
      <c r="GJY87" s="15"/>
      <c r="GJZ87" s="15"/>
      <c r="GKA87" s="15"/>
      <c r="GKB87" s="15"/>
      <c r="GKC87" s="15"/>
      <c r="GKD87" s="15"/>
      <c r="GKE87" s="15"/>
      <c r="GKF87" s="15"/>
      <c r="GKG87" s="15"/>
      <c r="GKH87" s="15"/>
      <c r="GKI87" s="15"/>
      <c r="GKJ87" s="15"/>
      <c r="GKK87" s="15"/>
      <c r="GKL87" s="15"/>
      <c r="GKM87" s="15"/>
      <c r="GKN87" s="15"/>
      <c r="GKO87" s="15"/>
      <c r="GKP87" s="15"/>
      <c r="GKQ87" s="15"/>
      <c r="GKR87" s="15"/>
      <c r="GKS87" s="15"/>
      <c r="GKT87" s="15"/>
      <c r="GKU87" s="15"/>
      <c r="GKV87" s="15"/>
      <c r="GKW87" s="15"/>
      <c r="GKX87" s="15"/>
      <c r="GKY87" s="15"/>
      <c r="GKZ87" s="15"/>
      <c r="GLA87" s="15"/>
      <c r="GLB87" s="15"/>
      <c r="GLC87" s="15"/>
      <c r="GLD87" s="15"/>
      <c r="GLE87" s="15"/>
      <c r="GLF87" s="15"/>
      <c r="GLG87" s="15"/>
      <c r="GLH87" s="15"/>
      <c r="GLI87" s="15"/>
      <c r="GLJ87" s="15"/>
      <c r="GLK87" s="15"/>
      <c r="GLL87" s="15"/>
      <c r="GLM87" s="15"/>
      <c r="GLN87" s="15"/>
      <c r="GLO87" s="15"/>
      <c r="GLP87" s="15"/>
      <c r="GLQ87" s="15"/>
      <c r="GLR87" s="15"/>
      <c r="GLS87" s="15"/>
      <c r="GLT87" s="15"/>
      <c r="GLU87" s="15"/>
      <c r="GLV87" s="15"/>
      <c r="GLW87" s="15"/>
      <c r="GLX87" s="15"/>
      <c r="GLY87" s="15"/>
      <c r="GLZ87" s="15"/>
      <c r="GMA87" s="15"/>
      <c r="GMB87" s="15"/>
      <c r="GMC87" s="15"/>
      <c r="GMD87" s="15"/>
      <c r="GME87" s="15"/>
      <c r="GMF87" s="15"/>
      <c r="GMG87" s="15"/>
      <c r="GMH87" s="15"/>
      <c r="GMI87" s="15"/>
      <c r="GMJ87" s="15"/>
      <c r="GMK87" s="15"/>
      <c r="GML87" s="15"/>
      <c r="GMM87" s="15"/>
      <c r="GMN87" s="15"/>
      <c r="GMO87" s="15"/>
      <c r="GMP87" s="15"/>
      <c r="GMQ87" s="15"/>
      <c r="GMR87" s="15"/>
      <c r="GMS87" s="15"/>
      <c r="GMT87" s="15"/>
      <c r="GMU87" s="15"/>
      <c r="GMV87" s="15"/>
      <c r="GMW87" s="15"/>
      <c r="GMX87" s="15"/>
      <c r="GMY87" s="15"/>
      <c r="GMZ87" s="15"/>
      <c r="GNA87" s="15"/>
      <c r="GNB87" s="15"/>
      <c r="GNC87" s="15"/>
      <c r="GND87" s="15"/>
      <c r="GNE87" s="15"/>
      <c r="GNF87" s="15"/>
      <c r="GNG87" s="15"/>
      <c r="GNH87" s="15"/>
      <c r="GNI87" s="15"/>
      <c r="GNJ87" s="15"/>
      <c r="GNK87" s="15"/>
      <c r="GNL87" s="15"/>
      <c r="GNM87" s="15"/>
      <c r="GNN87" s="15"/>
      <c r="GNO87" s="15"/>
      <c r="GNP87" s="15"/>
      <c r="GNQ87" s="15"/>
      <c r="GNR87" s="15"/>
      <c r="GNS87" s="15"/>
      <c r="GNT87" s="15"/>
      <c r="GNU87" s="15"/>
      <c r="GNV87" s="15"/>
      <c r="GNW87" s="15"/>
      <c r="GNX87" s="15"/>
      <c r="GNY87" s="15"/>
      <c r="GNZ87" s="15"/>
      <c r="GOA87" s="15"/>
      <c r="GOB87" s="15"/>
      <c r="GOC87" s="15"/>
      <c r="GOD87" s="15"/>
      <c r="GOE87" s="15"/>
      <c r="GOF87" s="15"/>
      <c r="GOG87" s="15"/>
      <c r="GOH87" s="15"/>
      <c r="GOI87" s="15"/>
      <c r="GOJ87" s="15"/>
      <c r="GOK87" s="15"/>
      <c r="GOL87" s="15"/>
      <c r="GOM87" s="15"/>
      <c r="GON87" s="15"/>
      <c r="GOO87" s="15"/>
      <c r="GOP87" s="15"/>
      <c r="GOQ87" s="15"/>
      <c r="GOR87" s="15"/>
      <c r="GOS87" s="15"/>
      <c r="GOT87" s="15"/>
      <c r="GOU87" s="15"/>
      <c r="GOV87" s="15"/>
      <c r="GOW87" s="15"/>
      <c r="GOX87" s="15"/>
      <c r="GOY87" s="15"/>
      <c r="GOZ87" s="15"/>
      <c r="GPA87" s="15"/>
      <c r="GPB87" s="15"/>
      <c r="GPC87" s="15"/>
      <c r="GPD87" s="15"/>
      <c r="GPE87" s="15"/>
      <c r="GPF87" s="15"/>
      <c r="GPG87" s="15"/>
      <c r="GPH87" s="15"/>
      <c r="GPI87" s="15"/>
      <c r="GPJ87" s="15"/>
      <c r="GPK87" s="15"/>
      <c r="GPL87" s="15"/>
      <c r="GPM87" s="15"/>
      <c r="GPN87" s="15"/>
      <c r="GPO87" s="15"/>
      <c r="GPP87" s="15"/>
      <c r="GPQ87" s="15"/>
      <c r="GPR87" s="15"/>
      <c r="GPS87" s="15"/>
      <c r="GPT87" s="15"/>
      <c r="GPU87" s="15"/>
      <c r="GPV87" s="15"/>
      <c r="GPW87" s="15"/>
      <c r="GPX87" s="15"/>
      <c r="GPY87" s="15"/>
      <c r="GPZ87" s="15"/>
      <c r="GQA87" s="15"/>
      <c r="GQB87" s="15"/>
      <c r="GQC87" s="15"/>
      <c r="GQD87" s="15"/>
      <c r="GQE87" s="15"/>
      <c r="GQF87" s="15"/>
      <c r="GQG87" s="15"/>
      <c r="GQH87" s="15"/>
      <c r="GQI87" s="15"/>
      <c r="GQJ87" s="15"/>
      <c r="GQK87" s="15"/>
      <c r="GQL87" s="15"/>
      <c r="GQM87" s="15"/>
      <c r="GQN87" s="15"/>
      <c r="GQO87" s="15"/>
      <c r="GQP87" s="15"/>
      <c r="GQQ87" s="15"/>
      <c r="GQR87" s="15"/>
      <c r="GQS87" s="15"/>
      <c r="GQT87" s="15"/>
      <c r="GQU87" s="15"/>
      <c r="GQV87" s="15"/>
      <c r="GQW87" s="15"/>
      <c r="GQX87" s="15"/>
      <c r="GQY87" s="15"/>
      <c r="GQZ87" s="15"/>
      <c r="GRA87" s="15"/>
      <c r="GRB87" s="15"/>
      <c r="GRC87" s="15"/>
      <c r="GRD87" s="15"/>
      <c r="GRE87" s="15"/>
      <c r="GRF87" s="15"/>
      <c r="GRG87" s="15"/>
      <c r="GRH87" s="15"/>
      <c r="GRI87" s="15"/>
      <c r="GRJ87" s="15"/>
      <c r="GRK87" s="15"/>
      <c r="GRL87" s="15"/>
      <c r="GRM87" s="15"/>
      <c r="GRN87" s="15"/>
      <c r="GRO87" s="15"/>
      <c r="GRP87" s="15"/>
      <c r="GRQ87" s="15"/>
      <c r="GRR87" s="15"/>
      <c r="GRS87" s="15"/>
      <c r="GRT87" s="15"/>
      <c r="GRU87" s="15"/>
      <c r="GRV87" s="15"/>
      <c r="GRW87" s="15"/>
      <c r="GRX87" s="15"/>
      <c r="GRY87" s="15"/>
      <c r="GRZ87" s="15"/>
      <c r="GSA87" s="15"/>
      <c r="GSB87" s="15"/>
      <c r="GSC87" s="15"/>
      <c r="GSD87" s="15"/>
      <c r="GSE87" s="15"/>
      <c r="GSF87" s="15"/>
      <c r="GSG87" s="15"/>
      <c r="GSH87" s="15"/>
      <c r="GSI87" s="15"/>
      <c r="GSJ87" s="15"/>
      <c r="GSK87" s="15"/>
      <c r="GSL87" s="15"/>
      <c r="GSM87" s="15"/>
      <c r="GSN87" s="15"/>
      <c r="GSO87" s="15"/>
      <c r="GSP87" s="15"/>
      <c r="GSQ87" s="15"/>
      <c r="GSR87" s="15"/>
      <c r="GSS87" s="15"/>
      <c r="GST87" s="15"/>
      <c r="GSU87" s="15"/>
      <c r="GSV87" s="15"/>
      <c r="GSW87" s="15"/>
      <c r="GSX87" s="15"/>
      <c r="GSY87" s="15"/>
      <c r="GSZ87" s="15"/>
      <c r="GTA87" s="15"/>
      <c r="GTB87" s="15"/>
      <c r="GTC87" s="15"/>
      <c r="GTD87" s="15"/>
      <c r="GTE87" s="15"/>
      <c r="GTF87" s="15"/>
      <c r="GTG87" s="15"/>
      <c r="GTH87" s="15"/>
      <c r="GTI87" s="15"/>
      <c r="GTJ87" s="15"/>
      <c r="GTK87" s="15"/>
      <c r="GTL87" s="15"/>
      <c r="GTM87" s="15"/>
      <c r="GTN87" s="15"/>
      <c r="GTO87" s="15"/>
      <c r="GTP87" s="15"/>
      <c r="GTQ87" s="15"/>
      <c r="GTR87" s="15"/>
      <c r="GTS87" s="15"/>
      <c r="GTT87" s="15"/>
      <c r="GTU87" s="15"/>
      <c r="GTV87" s="15"/>
      <c r="GTW87" s="15"/>
      <c r="GTX87" s="15"/>
      <c r="GTY87" s="15"/>
      <c r="GTZ87" s="15"/>
      <c r="GUA87" s="15"/>
      <c r="GUB87" s="15"/>
      <c r="GUC87" s="15"/>
      <c r="GUD87" s="15"/>
      <c r="GUE87" s="15"/>
      <c r="GUF87" s="15"/>
      <c r="GUG87" s="15"/>
      <c r="GUH87" s="15"/>
      <c r="GUI87" s="15"/>
      <c r="GUJ87" s="15"/>
      <c r="GUK87" s="15"/>
      <c r="GUL87" s="15"/>
      <c r="GUM87" s="15"/>
      <c r="GUN87" s="15"/>
      <c r="GUO87" s="15"/>
      <c r="GUP87" s="15"/>
      <c r="GUQ87" s="15"/>
      <c r="GUR87" s="15"/>
      <c r="GUS87" s="15"/>
      <c r="GUT87" s="15"/>
      <c r="GUU87" s="15"/>
      <c r="GUV87" s="15"/>
      <c r="GUW87" s="15"/>
      <c r="GUX87" s="15"/>
      <c r="GUY87" s="15"/>
      <c r="GUZ87" s="15"/>
      <c r="GVA87" s="15"/>
      <c r="GVB87" s="15"/>
      <c r="GVC87" s="15"/>
      <c r="GVD87" s="15"/>
      <c r="GVE87" s="15"/>
      <c r="GVF87" s="15"/>
      <c r="GVG87" s="15"/>
      <c r="GVH87" s="15"/>
      <c r="GVI87" s="15"/>
      <c r="GVJ87" s="15"/>
      <c r="GVK87" s="15"/>
      <c r="GVL87" s="15"/>
      <c r="GVM87" s="15"/>
      <c r="GVN87" s="15"/>
      <c r="GVO87" s="15"/>
      <c r="GVP87" s="15"/>
      <c r="GVQ87" s="15"/>
      <c r="GVR87" s="15"/>
      <c r="GVS87" s="15"/>
      <c r="GVT87" s="15"/>
      <c r="GVU87" s="15"/>
      <c r="GVV87" s="15"/>
      <c r="GVW87" s="15"/>
      <c r="GVX87" s="15"/>
      <c r="GVY87" s="15"/>
      <c r="GVZ87" s="15"/>
      <c r="GWA87" s="15"/>
      <c r="GWB87" s="15"/>
      <c r="GWC87" s="15"/>
      <c r="GWD87" s="15"/>
      <c r="GWE87" s="15"/>
      <c r="GWF87" s="15"/>
      <c r="GWG87" s="15"/>
      <c r="GWH87" s="15"/>
      <c r="GWI87" s="15"/>
      <c r="GWJ87" s="15"/>
      <c r="GWK87" s="15"/>
      <c r="GWL87" s="15"/>
      <c r="GWM87" s="15"/>
      <c r="GWN87" s="15"/>
      <c r="GWO87" s="15"/>
      <c r="GWP87" s="15"/>
      <c r="GWQ87" s="15"/>
      <c r="GWR87" s="15"/>
      <c r="GWS87" s="15"/>
      <c r="GWT87" s="15"/>
      <c r="GWU87" s="15"/>
      <c r="GWV87" s="15"/>
      <c r="GWW87" s="15"/>
      <c r="GWX87" s="15"/>
      <c r="GWY87" s="15"/>
      <c r="GWZ87" s="15"/>
      <c r="GXA87" s="15"/>
      <c r="GXB87" s="15"/>
      <c r="GXC87" s="15"/>
      <c r="GXD87" s="15"/>
      <c r="GXE87" s="15"/>
      <c r="GXF87" s="15"/>
      <c r="GXG87" s="15"/>
      <c r="GXH87" s="15"/>
      <c r="GXI87" s="15"/>
      <c r="GXJ87" s="15"/>
      <c r="GXK87" s="15"/>
      <c r="GXL87" s="15"/>
      <c r="GXM87" s="15"/>
      <c r="GXN87" s="15"/>
      <c r="GXO87" s="15"/>
      <c r="GXP87" s="15"/>
      <c r="GXQ87" s="15"/>
      <c r="GXR87" s="15"/>
      <c r="GXS87" s="15"/>
      <c r="GXT87" s="15"/>
      <c r="GXU87" s="15"/>
      <c r="GXV87" s="15"/>
      <c r="GXW87" s="15"/>
      <c r="GXX87" s="15"/>
      <c r="GXY87" s="15"/>
      <c r="GXZ87" s="15"/>
      <c r="GYA87" s="15"/>
      <c r="GYB87" s="15"/>
      <c r="GYC87" s="15"/>
      <c r="GYD87" s="15"/>
      <c r="GYE87" s="15"/>
      <c r="GYF87" s="15"/>
      <c r="GYG87" s="15"/>
      <c r="GYH87" s="15"/>
      <c r="GYI87" s="15"/>
      <c r="GYJ87" s="15"/>
      <c r="GYK87" s="15"/>
      <c r="GYL87" s="15"/>
      <c r="GYM87" s="15"/>
      <c r="GYN87" s="15"/>
      <c r="GYO87" s="15"/>
      <c r="GYP87" s="15"/>
      <c r="GYQ87" s="15"/>
      <c r="GYR87" s="15"/>
      <c r="GYS87" s="15"/>
      <c r="GYT87" s="15"/>
      <c r="GYU87" s="15"/>
      <c r="GYV87" s="15"/>
      <c r="GYW87" s="15"/>
      <c r="GYX87" s="15"/>
      <c r="GYY87" s="15"/>
      <c r="GYZ87" s="15"/>
      <c r="GZA87" s="15"/>
      <c r="GZB87" s="15"/>
      <c r="GZC87" s="15"/>
      <c r="GZD87" s="15"/>
      <c r="GZE87" s="15"/>
      <c r="GZF87" s="15"/>
      <c r="GZG87" s="15"/>
      <c r="GZH87" s="15"/>
      <c r="GZI87" s="15"/>
      <c r="GZJ87" s="15"/>
      <c r="GZK87" s="15"/>
      <c r="GZL87" s="15"/>
      <c r="GZM87" s="15"/>
      <c r="GZN87" s="15"/>
      <c r="GZO87" s="15"/>
      <c r="GZP87" s="15"/>
      <c r="GZQ87" s="15"/>
      <c r="GZR87" s="15"/>
      <c r="GZS87" s="15"/>
      <c r="GZT87" s="15"/>
      <c r="GZU87" s="15"/>
      <c r="GZV87" s="15"/>
      <c r="GZW87" s="15"/>
      <c r="GZX87" s="15"/>
      <c r="GZY87" s="15"/>
      <c r="GZZ87" s="15"/>
      <c r="HAA87" s="15"/>
      <c r="HAB87" s="15"/>
      <c r="HAC87" s="15"/>
      <c r="HAD87" s="15"/>
      <c r="HAE87" s="15"/>
      <c r="HAF87" s="15"/>
      <c r="HAG87" s="15"/>
      <c r="HAH87" s="15"/>
      <c r="HAI87" s="15"/>
      <c r="HAJ87" s="15"/>
      <c r="HAK87" s="15"/>
      <c r="HAL87" s="15"/>
      <c r="HAM87" s="15"/>
      <c r="HAN87" s="15"/>
      <c r="HAO87" s="15"/>
      <c r="HAP87" s="15"/>
      <c r="HAQ87" s="15"/>
      <c r="HAR87" s="15"/>
      <c r="HAS87" s="15"/>
      <c r="HAT87" s="15"/>
      <c r="HAU87" s="15"/>
      <c r="HAV87" s="15"/>
      <c r="HAW87" s="15"/>
      <c r="HAX87" s="15"/>
      <c r="HAY87" s="15"/>
      <c r="HAZ87" s="15"/>
      <c r="HBA87" s="15"/>
      <c r="HBB87" s="15"/>
      <c r="HBC87" s="15"/>
      <c r="HBD87" s="15"/>
      <c r="HBE87" s="15"/>
      <c r="HBF87" s="15"/>
      <c r="HBG87" s="15"/>
      <c r="HBH87" s="15"/>
      <c r="HBI87" s="15"/>
      <c r="HBJ87" s="15"/>
      <c r="HBK87" s="15"/>
      <c r="HBL87" s="15"/>
      <c r="HBM87" s="15"/>
      <c r="HBN87" s="15"/>
      <c r="HBO87" s="15"/>
      <c r="HBP87" s="15"/>
      <c r="HBQ87" s="15"/>
      <c r="HBR87" s="15"/>
      <c r="HBS87" s="15"/>
      <c r="HBT87" s="15"/>
      <c r="HBU87" s="15"/>
      <c r="HBV87" s="15"/>
      <c r="HBW87" s="15"/>
      <c r="HBX87" s="15"/>
      <c r="HBY87" s="15"/>
      <c r="HBZ87" s="15"/>
      <c r="HCA87" s="15"/>
      <c r="HCB87" s="15"/>
      <c r="HCC87" s="15"/>
      <c r="HCD87" s="15"/>
      <c r="HCE87" s="15"/>
      <c r="HCF87" s="15"/>
      <c r="HCG87" s="15"/>
      <c r="HCH87" s="15"/>
      <c r="HCI87" s="15"/>
      <c r="HCJ87" s="15"/>
      <c r="HCK87" s="15"/>
      <c r="HCL87" s="15"/>
      <c r="HCM87" s="15"/>
      <c r="HCN87" s="15"/>
      <c r="HCO87" s="15"/>
      <c r="HCP87" s="15"/>
      <c r="HCQ87" s="15"/>
      <c r="HCR87" s="15"/>
      <c r="HCS87" s="15"/>
      <c r="HCT87" s="15"/>
      <c r="HCU87" s="15"/>
      <c r="HCV87" s="15"/>
      <c r="HCW87" s="15"/>
      <c r="HCX87" s="15"/>
      <c r="HCY87" s="15"/>
      <c r="HCZ87" s="15"/>
      <c r="HDA87" s="15"/>
      <c r="HDB87" s="15"/>
      <c r="HDC87" s="15"/>
      <c r="HDD87" s="15"/>
      <c r="HDE87" s="15"/>
      <c r="HDF87" s="15"/>
      <c r="HDG87" s="15"/>
      <c r="HDH87" s="15"/>
      <c r="HDI87" s="15"/>
      <c r="HDJ87" s="15"/>
      <c r="HDK87" s="15"/>
      <c r="HDL87" s="15"/>
      <c r="HDM87" s="15"/>
      <c r="HDN87" s="15"/>
      <c r="HDO87" s="15"/>
      <c r="HDP87" s="15"/>
      <c r="HDQ87" s="15"/>
      <c r="HDR87" s="15"/>
      <c r="HDS87" s="15"/>
      <c r="HDT87" s="15"/>
      <c r="HDU87" s="15"/>
      <c r="HDV87" s="15"/>
      <c r="HDW87" s="15"/>
      <c r="HDX87" s="15"/>
      <c r="HDY87" s="15"/>
      <c r="HDZ87" s="15"/>
      <c r="HEA87" s="15"/>
      <c r="HEB87" s="15"/>
      <c r="HEC87" s="15"/>
      <c r="HED87" s="15"/>
      <c r="HEE87" s="15"/>
      <c r="HEF87" s="15"/>
      <c r="HEG87" s="15"/>
      <c r="HEH87" s="15"/>
      <c r="HEI87" s="15"/>
      <c r="HEJ87" s="15"/>
      <c r="HEK87" s="15"/>
      <c r="HEL87" s="15"/>
      <c r="HEM87" s="15"/>
      <c r="HEN87" s="15"/>
      <c r="HEO87" s="15"/>
      <c r="HEP87" s="15"/>
      <c r="HEQ87" s="15"/>
      <c r="HER87" s="15"/>
      <c r="HES87" s="15"/>
      <c r="HET87" s="15"/>
      <c r="HEU87" s="15"/>
      <c r="HEV87" s="15"/>
      <c r="HEW87" s="15"/>
      <c r="HEX87" s="15"/>
      <c r="HEY87" s="15"/>
      <c r="HEZ87" s="15"/>
      <c r="HFA87" s="15"/>
      <c r="HFB87" s="15"/>
      <c r="HFC87" s="15"/>
      <c r="HFD87" s="15"/>
      <c r="HFE87" s="15"/>
      <c r="HFF87" s="15"/>
      <c r="HFG87" s="15"/>
      <c r="HFH87" s="15"/>
      <c r="HFI87" s="15"/>
      <c r="HFJ87" s="15"/>
      <c r="HFK87" s="15"/>
      <c r="HFL87" s="15"/>
      <c r="HFM87" s="15"/>
      <c r="HFN87" s="15"/>
      <c r="HFO87" s="15"/>
      <c r="HFP87" s="15"/>
      <c r="HFQ87" s="15"/>
      <c r="HFR87" s="15"/>
      <c r="HFS87" s="15"/>
      <c r="HFT87" s="15"/>
      <c r="HFU87" s="15"/>
      <c r="HFV87" s="15"/>
      <c r="HFW87" s="15"/>
      <c r="HFX87" s="15"/>
      <c r="HFY87" s="15"/>
      <c r="HFZ87" s="15"/>
      <c r="HGA87" s="15"/>
      <c r="HGB87" s="15"/>
      <c r="HGC87" s="15"/>
      <c r="HGD87" s="15"/>
      <c r="HGE87" s="15"/>
      <c r="HGF87" s="15"/>
      <c r="HGG87" s="15"/>
      <c r="HGH87" s="15"/>
      <c r="HGI87" s="15"/>
      <c r="HGJ87" s="15"/>
      <c r="HGK87" s="15"/>
      <c r="HGL87" s="15"/>
      <c r="HGM87" s="15"/>
      <c r="HGN87" s="15"/>
      <c r="HGO87" s="15"/>
      <c r="HGP87" s="15"/>
      <c r="HGQ87" s="15"/>
      <c r="HGR87" s="15"/>
      <c r="HGS87" s="15"/>
      <c r="HGT87" s="15"/>
      <c r="HGU87" s="15"/>
      <c r="HGV87" s="15"/>
      <c r="HGW87" s="15"/>
      <c r="HGX87" s="15"/>
      <c r="HGY87" s="15"/>
      <c r="HGZ87" s="15"/>
      <c r="HHA87" s="15"/>
      <c r="HHB87" s="15"/>
      <c r="HHC87" s="15"/>
      <c r="HHD87" s="15"/>
      <c r="HHE87" s="15"/>
      <c r="HHF87" s="15"/>
      <c r="HHG87" s="15"/>
      <c r="HHH87" s="15"/>
      <c r="HHI87" s="15"/>
      <c r="HHJ87" s="15"/>
      <c r="HHK87" s="15"/>
      <c r="HHL87" s="15"/>
      <c r="HHM87" s="15"/>
      <c r="HHN87" s="15"/>
      <c r="HHO87" s="15"/>
      <c r="HHP87" s="15"/>
      <c r="HHQ87" s="15"/>
      <c r="HHR87" s="15"/>
      <c r="HHS87" s="15"/>
      <c r="HHT87" s="15"/>
      <c r="HHU87" s="15"/>
      <c r="HHV87" s="15"/>
      <c r="HHW87" s="15"/>
      <c r="HHX87" s="15"/>
      <c r="HHY87" s="15"/>
      <c r="HHZ87" s="15"/>
      <c r="HIA87" s="15"/>
      <c r="HIB87" s="15"/>
      <c r="HIC87" s="15"/>
      <c r="HID87" s="15"/>
      <c r="HIE87" s="15"/>
      <c r="HIF87" s="15"/>
      <c r="HIG87" s="15"/>
      <c r="HIH87" s="15"/>
      <c r="HII87" s="15"/>
      <c r="HIJ87" s="15"/>
      <c r="HIK87" s="15"/>
      <c r="HIL87" s="15"/>
      <c r="HIM87" s="15"/>
      <c r="HIN87" s="15"/>
      <c r="HIO87" s="15"/>
      <c r="HIP87" s="15"/>
      <c r="HIQ87" s="15"/>
      <c r="HIR87" s="15"/>
      <c r="HIS87" s="15"/>
      <c r="HIT87" s="15"/>
      <c r="HIU87" s="15"/>
      <c r="HIV87" s="15"/>
      <c r="HIW87" s="15"/>
      <c r="HIX87" s="15"/>
      <c r="HIY87" s="15"/>
      <c r="HIZ87" s="15"/>
      <c r="HJA87" s="15"/>
      <c r="HJB87" s="15"/>
      <c r="HJC87" s="15"/>
      <c r="HJD87" s="15"/>
      <c r="HJE87" s="15"/>
      <c r="HJF87" s="15"/>
      <c r="HJG87" s="15"/>
      <c r="HJH87" s="15"/>
      <c r="HJI87" s="15"/>
      <c r="HJJ87" s="15"/>
      <c r="HJK87" s="15"/>
      <c r="HJL87" s="15"/>
      <c r="HJM87" s="15"/>
      <c r="HJN87" s="15"/>
      <c r="HJO87" s="15"/>
      <c r="HJP87" s="15"/>
      <c r="HJQ87" s="15"/>
      <c r="HJR87" s="15"/>
      <c r="HJS87" s="15"/>
      <c r="HJT87" s="15"/>
      <c r="HJU87" s="15"/>
      <c r="HJV87" s="15"/>
      <c r="HJW87" s="15"/>
      <c r="HJX87" s="15"/>
      <c r="HJY87" s="15"/>
      <c r="HJZ87" s="15"/>
      <c r="HKA87" s="15"/>
      <c r="HKB87" s="15"/>
      <c r="HKC87" s="15"/>
      <c r="HKD87" s="15"/>
      <c r="HKE87" s="15"/>
      <c r="HKF87" s="15"/>
      <c r="HKG87" s="15"/>
      <c r="HKH87" s="15"/>
      <c r="HKI87" s="15"/>
      <c r="HKJ87" s="15"/>
      <c r="HKK87" s="15"/>
      <c r="HKL87" s="15"/>
      <c r="HKM87" s="15"/>
      <c r="HKN87" s="15"/>
      <c r="HKO87" s="15"/>
      <c r="HKP87" s="15"/>
      <c r="HKQ87" s="15"/>
      <c r="HKR87" s="15"/>
      <c r="HKS87" s="15"/>
      <c r="HKT87" s="15"/>
      <c r="HKU87" s="15"/>
      <c r="HKV87" s="15"/>
      <c r="HKW87" s="15"/>
      <c r="HKX87" s="15"/>
      <c r="HKY87" s="15"/>
      <c r="HKZ87" s="15"/>
      <c r="HLA87" s="15"/>
      <c r="HLB87" s="15"/>
      <c r="HLC87" s="15"/>
      <c r="HLD87" s="15"/>
      <c r="HLE87" s="15"/>
      <c r="HLF87" s="15"/>
      <c r="HLG87" s="15"/>
      <c r="HLH87" s="15"/>
      <c r="HLI87" s="15"/>
      <c r="HLJ87" s="15"/>
      <c r="HLK87" s="15"/>
      <c r="HLL87" s="15"/>
      <c r="HLM87" s="15"/>
      <c r="HLN87" s="15"/>
      <c r="HLO87" s="15"/>
      <c r="HLP87" s="15"/>
      <c r="HLQ87" s="15"/>
      <c r="HLR87" s="15"/>
      <c r="HLS87" s="15"/>
      <c r="HLT87" s="15"/>
      <c r="HLU87" s="15"/>
      <c r="HLV87" s="15"/>
      <c r="HLW87" s="15"/>
      <c r="HLX87" s="15"/>
      <c r="HLY87" s="15"/>
      <c r="HLZ87" s="15"/>
      <c r="HMA87" s="15"/>
      <c r="HMB87" s="15"/>
      <c r="HMC87" s="15"/>
      <c r="HMD87" s="15"/>
      <c r="HME87" s="15"/>
      <c r="HMF87" s="15"/>
      <c r="HMG87" s="15"/>
      <c r="HMH87" s="15"/>
      <c r="HMI87" s="15"/>
      <c r="HMJ87" s="15"/>
      <c r="HMK87" s="15"/>
      <c r="HML87" s="15"/>
      <c r="HMM87" s="15"/>
      <c r="HMN87" s="15"/>
      <c r="HMO87" s="15"/>
      <c r="HMP87" s="15"/>
      <c r="HMQ87" s="15"/>
      <c r="HMR87" s="15"/>
      <c r="HMS87" s="15"/>
      <c r="HMT87" s="15"/>
      <c r="HMU87" s="15"/>
      <c r="HMV87" s="15"/>
      <c r="HMW87" s="15"/>
      <c r="HMX87" s="15"/>
      <c r="HMY87" s="15"/>
      <c r="HMZ87" s="15"/>
      <c r="HNA87" s="15"/>
      <c r="HNB87" s="15"/>
      <c r="HNC87" s="15"/>
      <c r="HND87" s="15"/>
      <c r="HNE87" s="15"/>
      <c r="HNF87" s="15"/>
      <c r="HNG87" s="15"/>
      <c r="HNH87" s="15"/>
      <c r="HNI87" s="15"/>
      <c r="HNJ87" s="15"/>
      <c r="HNK87" s="15"/>
      <c r="HNL87" s="15"/>
      <c r="HNM87" s="15"/>
      <c r="HNN87" s="15"/>
      <c r="HNO87" s="15"/>
      <c r="HNP87" s="15"/>
      <c r="HNQ87" s="15"/>
      <c r="HNR87" s="15"/>
      <c r="HNS87" s="15"/>
      <c r="HNT87" s="15"/>
      <c r="HNU87" s="15"/>
      <c r="HNV87" s="15"/>
      <c r="HNW87" s="15"/>
      <c r="HNX87" s="15"/>
      <c r="HNY87" s="15"/>
      <c r="HNZ87" s="15"/>
      <c r="HOA87" s="15"/>
      <c r="HOB87" s="15"/>
      <c r="HOC87" s="15"/>
      <c r="HOD87" s="15"/>
      <c r="HOE87" s="15"/>
      <c r="HOF87" s="15"/>
      <c r="HOG87" s="15"/>
      <c r="HOH87" s="15"/>
      <c r="HOI87" s="15"/>
      <c r="HOJ87" s="15"/>
      <c r="HOK87" s="15"/>
      <c r="HOL87" s="15"/>
      <c r="HOM87" s="15"/>
      <c r="HON87" s="15"/>
      <c r="HOO87" s="15"/>
      <c r="HOP87" s="15"/>
      <c r="HOQ87" s="15"/>
      <c r="HOR87" s="15"/>
      <c r="HOS87" s="15"/>
      <c r="HOT87" s="15"/>
      <c r="HOU87" s="15"/>
      <c r="HOV87" s="15"/>
      <c r="HOW87" s="15"/>
      <c r="HOX87" s="15"/>
      <c r="HOY87" s="15"/>
      <c r="HOZ87" s="15"/>
      <c r="HPA87" s="15"/>
      <c r="HPB87" s="15"/>
      <c r="HPC87" s="15"/>
      <c r="HPD87" s="15"/>
      <c r="HPE87" s="15"/>
      <c r="HPF87" s="15"/>
      <c r="HPG87" s="15"/>
      <c r="HPH87" s="15"/>
      <c r="HPI87" s="15"/>
      <c r="HPJ87" s="15"/>
      <c r="HPK87" s="15"/>
      <c r="HPL87" s="15"/>
      <c r="HPM87" s="15"/>
      <c r="HPN87" s="15"/>
      <c r="HPO87" s="15"/>
      <c r="HPP87" s="15"/>
      <c r="HPQ87" s="15"/>
      <c r="HPR87" s="15"/>
      <c r="HPS87" s="15"/>
      <c r="HPT87" s="15"/>
      <c r="HPU87" s="15"/>
      <c r="HPV87" s="15"/>
      <c r="HPW87" s="15"/>
      <c r="HPX87" s="15"/>
      <c r="HPY87" s="15"/>
      <c r="HPZ87" s="15"/>
      <c r="HQA87" s="15"/>
      <c r="HQB87" s="15"/>
      <c r="HQC87" s="15"/>
      <c r="HQD87" s="15"/>
      <c r="HQE87" s="15"/>
      <c r="HQF87" s="15"/>
      <c r="HQG87" s="15"/>
      <c r="HQH87" s="15"/>
      <c r="HQI87" s="15"/>
      <c r="HQJ87" s="15"/>
      <c r="HQK87" s="15"/>
      <c r="HQL87" s="15"/>
      <c r="HQM87" s="15"/>
      <c r="HQN87" s="15"/>
      <c r="HQO87" s="15"/>
      <c r="HQP87" s="15"/>
      <c r="HQQ87" s="15"/>
      <c r="HQR87" s="15"/>
      <c r="HQS87" s="15"/>
      <c r="HQT87" s="15"/>
      <c r="HQU87" s="15"/>
      <c r="HQV87" s="15"/>
      <c r="HQW87" s="15"/>
      <c r="HQX87" s="15"/>
      <c r="HQY87" s="15"/>
      <c r="HQZ87" s="15"/>
      <c r="HRA87" s="15"/>
      <c r="HRB87" s="15"/>
      <c r="HRC87" s="15"/>
      <c r="HRD87" s="15"/>
      <c r="HRE87" s="15"/>
      <c r="HRF87" s="15"/>
      <c r="HRG87" s="15"/>
      <c r="HRH87" s="15"/>
      <c r="HRI87" s="15"/>
      <c r="HRJ87" s="15"/>
      <c r="HRK87" s="15"/>
      <c r="HRL87" s="15"/>
      <c r="HRM87" s="15"/>
      <c r="HRN87" s="15"/>
      <c r="HRO87" s="15"/>
      <c r="HRP87" s="15"/>
      <c r="HRQ87" s="15"/>
      <c r="HRR87" s="15"/>
      <c r="HRS87" s="15"/>
      <c r="HRT87" s="15"/>
      <c r="HRU87" s="15"/>
      <c r="HRV87" s="15"/>
      <c r="HRW87" s="15"/>
      <c r="HRX87" s="15"/>
      <c r="HRY87" s="15"/>
      <c r="HRZ87" s="15"/>
      <c r="HSA87" s="15"/>
      <c r="HSB87" s="15"/>
      <c r="HSC87" s="15"/>
      <c r="HSD87" s="15"/>
      <c r="HSE87" s="15"/>
      <c r="HSF87" s="15"/>
      <c r="HSG87" s="15"/>
      <c r="HSH87" s="15"/>
      <c r="HSI87" s="15"/>
      <c r="HSJ87" s="15"/>
      <c r="HSK87" s="15"/>
      <c r="HSL87" s="15"/>
      <c r="HSM87" s="15"/>
      <c r="HSN87" s="15"/>
      <c r="HSO87" s="15"/>
      <c r="HSP87" s="15"/>
      <c r="HSQ87" s="15"/>
      <c r="HSR87" s="15"/>
      <c r="HSS87" s="15"/>
      <c r="HST87" s="15"/>
      <c r="HSU87" s="15"/>
      <c r="HSV87" s="15"/>
      <c r="HSW87" s="15"/>
      <c r="HSX87" s="15"/>
      <c r="HSY87" s="15"/>
      <c r="HSZ87" s="15"/>
      <c r="HTA87" s="15"/>
      <c r="HTB87" s="15"/>
      <c r="HTC87" s="15"/>
      <c r="HTD87" s="15"/>
      <c r="HTE87" s="15"/>
      <c r="HTF87" s="15"/>
      <c r="HTG87" s="15"/>
      <c r="HTH87" s="15"/>
      <c r="HTI87" s="15"/>
      <c r="HTJ87" s="15"/>
      <c r="HTK87" s="15"/>
      <c r="HTL87" s="15"/>
      <c r="HTM87" s="15"/>
      <c r="HTN87" s="15"/>
      <c r="HTO87" s="15"/>
      <c r="HTP87" s="15"/>
      <c r="HTQ87" s="15"/>
      <c r="HTR87" s="15"/>
      <c r="HTS87" s="15"/>
      <c r="HTT87" s="15"/>
      <c r="HTU87" s="15"/>
      <c r="HTV87" s="15"/>
      <c r="HTW87" s="15"/>
      <c r="HTX87" s="15"/>
      <c r="HTY87" s="15"/>
      <c r="HTZ87" s="15"/>
      <c r="HUA87" s="15"/>
      <c r="HUB87" s="15"/>
      <c r="HUC87" s="15"/>
      <c r="HUD87" s="15"/>
      <c r="HUE87" s="15"/>
      <c r="HUF87" s="15"/>
      <c r="HUG87" s="15"/>
      <c r="HUH87" s="15"/>
      <c r="HUI87" s="15"/>
      <c r="HUJ87" s="15"/>
      <c r="HUK87" s="15"/>
      <c r="HUL87" s="15"/>
      <c r="HUM87" s="15"/>
      <c r="HUN87" s="15"/>
      <c r="HUO87" s="15"/>
      <c r="HUP87" s="15"/>
      <c r="HUQ87" s="15"/>
      <c r="HUR87" s="15"/>
      <c r="HUS87" s="15"/>
      <c r="HUT87" s="15"/>
      <c r="HUU87" s="15"/>
      <c r="HUV87" s="15"/>
      <c r="HUW87" s="15"/>
      <c r="HUX87" s="15"/>
      <c r="HUY87" s="15"/>
      <c r="HUZ87" s="15"/>
      <c r="HVA87" s="15"/>
      <c r="HVB87" s="15"/>
      <c r="HVC87" s="15"/>
      <c r="HVD87" s="15"/>
      <c r="HVE87" s="15"/>
      <c r="HVF87" s="15"/>
      <c r="HVG87" s="15"/>
      <c r="HVH87" s="15"/>
      <c r="HVI87" s="15"/>
      <c r="HVJ87" s="15"/>
      <c r="HVK87" s="15"/>
      <c r="HVL87" s="15"/>
      <c r="HVM87" s="15"/>
      <c r="HVN87" s="15"/>
      <c r="HVO87" s="15"/>
      <c r="HVP87" s="15"/>
      <c r="HVQ87" s="15"/>
      <c r="HVR87" s="15"/>
      <c r="HVS87" s="15"/>
      <c r="HVT87" s="15"/>
      <c r="HVU87" s="15"/>
      <c r="HVV87" s="15"/>
      <c r="HVW87" s="15"/>
      <c r="HVX87" s="15"/>
      <c r="HVY87" s="15"/>
      <c r="HVZ87" s="15"/>
      <c r="HWA87" s="15"/>
      <c r="HWB87" s="15"/>
      <c r="HWC87" s="15"/>
      <c r="HWD87" s="15"/>
      <c r="HWE87" s="15"/>
      <c r="HWF87" s="15"/>
      <c r="HWG87" s="15"/>
      <c r="HWH87" s="15"/>
      <c r="HWI87" s="15"/>
      <c r="HWJ87" s="15"/>
      <c r="HWK87" s="15"/>
      <c r="HWL87" s="15"/>
      <c r="HWM87" s="15"/>
      <c r="HWN87" s="15"/>
      <c r="HWO87" s="15"/>
      <c r="HWP87" s="15"/>
      <c r="HWQ87" s="15"/>
      <c r="HWR87" s="15"/>
      <c r="HWS87" s="15"/>
      <c r="HWT87" s="15"/>
      <c r="HWU87" s="15"/>
      <c r="HWV87" s="15"/>
      <c r="HWW87" s="15"/>
      <c r="HWX87" s="15"/>
      <c r="HWY87" s="15"/>
      <c r="HWZ87" s="15"/>
      <c r="HXA87" s="15"/>
      <c r="HXB87" s="15"/>
      <c r="HXC87" s="15"/>
      <c r="HXD87" s="15"/>
      <c r="HXE87" s="15"/>
      <c r="HXF87" s="15"/>
      <c r="HXG87" s="15"/>
      <c r="HXH87" s="15"/>
      <c r="HXI87" s="15"/>
      <c r="HXJ87" s="15"/>
      <c r="HXK87" s="15"/>
      <c r="HXL87" s="15"/>
      <c r="HXM87" s="15"/>
      <c r="HXN87" s="15"/>
      <c r="HXO87" s="15"/>
      <c r="HXP87" s="15"/>
      <c r="HXQ87" s="15"/>
      <c r="HXR87" s="15"/>
      <c r="HXS87" s="15"/>
      <c r="HXT87" s="15"/>
      <c r="HXU87" s="15"/>
      <c r="HXV87" s="15"/>
      <c r="HXW87" s="15"/>
      <c r="HXX87" s="15"/>
      <c r="HXY87" s="15"/>
      <c r="HXZ87" s="15"/>
      <c r="HYA87" s="15"/>
      <c r="HYB87" s="15"/>
      <c r="HYC87" s="15"/>
      <c r="HYD87" s="15"/>
      <c r="HYE87" s="15"/>
      <c r="HYF87" s="15"/>
      <c r="HYG87" s="15"/>
      <c r="HYH87" s="15"/>
      <c r="HYI87" s="15"/>
      <c r="HYJ87" s="15"/>
      <c r="HYK87" s="15"/>
      <c r="HYL87" s="15"/>
      <c r="HYM87" s="15"/>
      <c r="HYN87" s="15"/>
      <c r="HYO87" s="15"/>
      <c r="HYP87" s="15"/>
      <c r="HYQ87" s="15"/>
      <c r="HYR87" s="15"/>
      <c r="HYS87" s="15"/>
      <c r="HYT87" s="15"/>
      <c r="HYU87" s="15"/>
      <c r="HYV87" s="15"/>
      <c r="HYW87" s="15"/>
      <c r="HYX87" s="15"/>
      <c r="HYY87" s="15"/>
      <c r="HYZ87" s="15"/>
      <c r="HZA87" s="15"/>
      <c r="HZB87" s="15"/>
      <c r="HZC87" s="15"/>
      <c r="HZD87" s="15"/>
      <c r="HZE87" s="15"/>
      <c r="HZF87" s="15"/>
      <c r="HZG87" s="15"/>
      <c r="HZH87" s="15"/>
      <c r="HZI87" s="15"/>
      <c r="HZJ87" s="15"/>
      <c r="HZK87" s="15"/>
      <c r="HZL87" s="15"/>
      <c r="HZM87" s="15"/>
      <c r="HZN87" s="15"/>
      <c r="HZO87" s="15"/>
      <c r="HZP87" s="15"/>
      <c r="HZQ87" s="15"/>
      <c r="HZR87" s="15"/>
      <c r="HZS87" s="15"/>
      <c r="HZT87" s="15"/>
      <c r="HZU87" s="15"/>
      <c r="HZV87" s="15"/>
      <c r="HZW87" s="15"/>
      <c r="HZX87" s="15"/>
      <c r="HZY87" s="15"/>
      <c r="HZZ87" s="15"/>
      <c r="IAA87" s="15"/>
      <c r="IAB87" s="15"/>
      <c r="IAC87" s="15"/>
      <c r="IAD87" s="15"/>
      <c r="IAE87" s="15"/>
      <c r="IAF87" s="15"/>
      <c r="IAG87" s="15"/>
      <c r="IAH87" s="15"/>
      <c r="IAI87" s="15"/>
      <c r="IAJ87" s="15"/>
      <c r="IAK87" s="15"/>
      <c r="IAL87" s="15"/>
      <c r="IAM87" s="15"/>
      <c r="IAN87" s="15"/>
      <c r="IAO87" s="15"/>
      <c r="IAP87" s="15"/>
      <c r="IAQ87" s="15"/>
      <c r="IAR87" s="15"/>
      <c r="IAS87" s="15"/>
      <c r="IAT87" s="15"/>
      <c r="IAU87" s="15"/>
      <c r="IAV87" s="15"/>
      <c r="IAW87" s="15"/>
      <c r="IAX87" s="15"/>
      <c r="IAY87" s="15"/>
      <c r="IAZ87" s="15"/>
      <c r="IBA87" s="15"/>
      <c r="IBB87" s="15"/>
      <c r="IBC87" s="15"/>
      <c r="IBD87" s="15"/>
      <c r="IBE87" s="15"/>
      <c r="IBF87" s="15"/>
      <c r="IBG87" s="15"/>
      <c r="IBH87" s="15"/>
      <c r="IBI87" s="15"/>
      <c r="IBJ87" s="15"/>
      <c r="IBK87" s="15"/>
      <c r="IBL87" s="15"/>
      <c r="IBM87" s="15"/>
      <c r="IBN87" s="15"/>
      <c r="IBO87" s="15"/>
      <c r="IBP87" s="15"/>
      <c r="IBQ87" s="15"/>
      <c r="IBR87" s="15"/>
      <c r="IBS87" s="15"/>
      <c r="IBT87" s="15"/>
      <c r="IBU87" s="15"/>
      <c r="IBV87" s="15"/>
      <c r="IBW87" s="15"/>
      <c r="IBX87" s="15"/>
      <c r="IBY87" s="15"/>
      <c r="IBZ87" s="15"/>
      <c r="ICA87" s="15"/>
      <c r="ICB87" s="15"/>
      <c r="ICC87" s="15"/>
      <c r="ICD87" s="15"/>
      <c r="ICE87" s="15"/>
      <c r="ICF87" s="15"/>
      <c r="ICG87" s="15"/>
      <c r="ICH87" s="15"/>
      <c r="ICI87" s="15"/>
      <c r="ICJ87" s="15"/>
      <c r="ICK87" s="15"/>
      <c r="ICL87" s="15"/>
      <c r="ICM87" s="15"/>
      <c r="ICN87" s="15"/>
      <c r="ICO87" s="15"/>
      <c r="ICP87" s="15"/>
      <c r="ICQ87" s="15"/>
      <c r="ICR87" s="15"/>
      <c r="ICS87" s="15"/>
      <c r="ICT87" s="15"/>
      <c r="ICU87" s="15"/>
      <c r="ICV87" s="15"/>
      <c r="ICW87" s="15"/>
      <c r="ICX87" s="15"/>
      <c r="ICY87" s="15"/>
      <c r="ICZ87" s="15"/>
      <c r="IDA87" s="15"/>
      <c r="IDB87" s="15"/>
      <c r="IDC87" s="15"/>
      <c r="IDD87" s="15"/>
      <c r="IDE87" s="15"/>
      <c r="IDF87" s="15"/>
      <c r="IDG87" s="15"/>
      <c r="IDH87" s="15"/>
      <c r="IDI87" s="15"/>
      <c r="IDJ87" s="15"/>
      <c r="IDK87" s="15"/>
      <c r="IDL87" s="15"/>
      <c r="IDM87" s="15"/>
      <c r="IDN87" s="15"/>
      <c r="IDO87" s="15"/>
      <c r="IDP87" s="15"/>
      <c r="IDQ87" s="15"/>
      <c r="IDR87" s="15"/>
      <c r="IDS87" s="15"/>
      <c r="IDT87" s="15"/>
      <c r="IDU87" s="15"/>
      <c r="IDV87" s="15"/>
      <c r="IDW87" s="15"/>
      <c r="IDX87" s="15"/>
      <c r="IDY87" s="15"/>
      <c r="IDZ87" s="15"/>
      <c r="IEA87" s="15"/>
      <c r="IEB87" s="15"/>
      <c r="IEC87" s="15"/>
      <c r="IED87" s="15"/>
      <c r="IEE87" s="15"/>
      <c r="IEF87" s="15"/>
      <c r="IEG87" s="15"/>
      <c r="IEH87" s="15"/>
      <c r="IEI87" s="15"/>
      <c r="IEJ87" s="15"/>
      <c r="IEK87" s="15"/>
      <c r="IEL87" s="15"/>
      <c r="IEM87" s="15"/>
      <c r="IEN87" s="15"/>
      <c r="IEO87" s="15"/>
      <c r="IEP87" s="15"/>
      <c r="IEQ87" s="15"/>
      <c r="IER87" s="15"/>
      <c r="IES87" s="15"/>
      <c r="IET87" s="15"/>
      <c r="IEU87" s="15"/>
      <c r="IEV87" s="15"/>
      <c r="IEW87" s="15"/>
      <c r="IEX87" s="15"/>
      <c r="IEY87" s="15"/>
      <c r="IEZ87" s="15"/>
      <c r="IFA87" s="15"/>
      <c r="IFB87" s="15"/>
      <c r="IFC87" s="15"/>
      <c r="IFD87" s="15"/>
      <c r="IFE87" s="15"/>
      <c r="IFF87" s="15"/>
      <c r="IFG87" s="15"/>
      <c r="IFH87" s="15"/>
      <c r="IFI87" s="15"/>
      <c r="IFJ87" s="15"/>
      <c r="IFK87" s="15"/>
      <c r="IFL87" s="15"/>
      <c r="IFM87" s="15"/>
      <c r="IFN87" s="15"/>
      <c r="IFO87" s="15"/>
      <c r="IFP87" s="15"/>
      <c r="IFQ87" s="15"/>
      <c r="IFR87" s="15"/>
      <c r="IFS87" s="15"/>
      <c r="IFT87" s="15"/>
      <c r="IFU87" s="15"/>
      <c r="IFV87" s="15"/>
      <c r="IFW87" s="15"/>
      <c r="IFX87" s="15"/>
      <c r="IFY87" s="15"/>
      <c r="IFZ87" s="15"/>
      <c r="IGA87" s="15"/>
      <c r="IGB87" s="15"/>
      <c r="IGC87" s="15"/>
      <c r="IGD87" s="15"/>
      <c r="IGE87" s="15"/>
      <c r="IGF87" s="15"/>
      <c r="IGG87" s="15"/>
      <c r="IGH87" s="15"/>
      <c r="IGI87" s="15"/>
      <c r="IGJ87" s="15"/>
      <c r="IGK87" s="15"/>
      <c r="IGL87" s="15"/>
      <c r="IGM87" s="15"/>
      <c r="IGN87" s="15"/>
      <c r="IGO87" s="15"/>
      <c r="IGP87" s="15"/>
      <c r="IGQ87" s="15"/>
      <c r="IGR87" s="15"/>
      <c r="IGS87" s="15"/>
      <c r="IGT87" s="15"/>
      <c r="IGU87" s="15"/>
      <c r="IGV87" s="15"/>
      <c r="IGW87" s="15"/>
      <c r="IGX87" s="15"/>
      <c r="IGY87" s="15"/>
      <c r="IGZ87" s="15"/>
      <c r="IHA87" s="15"/>
      <c r="IHB87" s="15"/>
      <c r="IHC87" s="15"/>
      <c r="IHD87" s="15"/>
      <c r="IHE87" s="15"/>
      <c r="IHF87" s="15"/>
      <c r="IHG87" s="15"/>
      <c r="IHH87" s="15"/>
      <c r="IHI87" s="15"/>
      <c r="IHJ87" s="15"/>
      <c r="IHK87" s="15"/>
      <c r="IHL87" s="15"/>
      <c r="IHM87" s="15"/>
      <c r="IHN87" s="15"/>
      <c r="IHO87" s="15"/>
      <c r="IHP87" s="15"/>
      <c r="IHQ87" s="15"/>
      <c r="IHR87" s="15"/>
      <c r="IHS87" s="15"/>
      <c r="IHT87" s="15"/>
      <c r="IHU87" s="15"/>
      <c r="IHV87" s="15"/>
      <c r="IHW87" s="15"/>
      <c r="IHX87" s="15"/>
      <c r="IHY87" s="15"/>
      <c r="IHZ87" s="15"/>
      <c r="IIA87" s="15"/>
      <c r="IIB87" s="15"/>
      <c r="IIC87" s="15"/>
      <c r="IID87" s="15"/>
      <c r="IIE87" s="15"/>
      <c r="IIF87" s="15"/>
      <c r="IIG87" s="15"/>
      <c r="IIH87" s="15"/>
      <c r="III87" s="15"/>
      <c r="IIJ87" s="15"/>
      <c r="IIK87" s="15"/>
      <c r="IIL87" s="15"/>
      <c r="IIM87" s="15"/>
      <c r="IIN87" s="15"/>
      <c r="IIO87" s="15"/>
      <c r="IIP87" s="15"/>
      <c r="IIQ87" s="15"/>
      <c r="IIR87" s="15"/>
      <c r="IIS87" s="15"/>
      <c r="IIT87" s="15"/>
      <c r="IIU87" s="15"/>
      <c r="IIV87" s="15"/>
      <c r="IIW87" s="15"/>
      <c r="IIX87" s="15"/>
      <c r="IIY87" s="15"/>
      <c r="IIZ87" s="15"/>
      <c r="IJA87" s="15"/>
      <c r="IJB87" s="15"/>
      <c r="IJC87" s="15"/>
      <c r="IJD87" s="15"/>
      <c r="IJE87" s="15"/>
      <c r="IJF87" s="15"/>
      <c r="IJG87" s="15"/>
      <c r="IJH87" s="15"/>
      <c r="IJI87" s="15"/>
      <c r="IJJ87" s="15"/>
      <c r="IJK87" s="15"/>
      <c r="IJL87" s="15"/>
      <c r="IJM87" s="15"/>
      <c r="IJN87" s="15"/>
      <c r="IJO87" s="15"/>
      <c r="IJP87" s="15"/>
      <c r="IJQ87" s="15"/>
      <c r="IJR87" s="15"/>
      <c r="IJS87" s="15"/>
      <c r="IJT87" s="15"/>
      <c r="IJU87" s="15"/>
      <c r="IJV87" s="15"/>
      <c r="IJW87" s="15"/>
      <c r="IJX87" s="15"/>
      <c r="IJY87" s="15"/>
      <c r="IJZ87" s="15"/>
      <c r="IKA87" s="15"/>
      <c r="IKB87" s="15"/>
      <c r="IKC87" s="15"/>
      <c r="IKD87" s="15"/>
      <c r="IKE87" s="15"/>
      <c r="IKF87" s="15"/>
      <c r="IKG87" s="15"/>
      <c r="IKH87" s="15"/>
      <c r="IKI87" s="15"/>
      <c r="IKJ87" s="15"/>
      <c r="IKK87" s="15"/>
      <c r="IKL87" s="15"/>
      <c r="IKM87" s="15"/>
      <c r="IKN87" s="15"/>
      <c r="IKO87" s="15"/>
      <c r="IKP87" s="15"/>
      <c r="IKQ87" s="15"/>
      <c r="IKR87" s="15"/>
      <c r="IKS87" s="15"/>
      <c r="IKT87" s="15"/>
      <c r="IKU87" s="15"/>
      <c r="IKV87" s="15"/>
      <c r="IKW87" s="15"/>
      <c r="IKX87" s="15"/>
      <c r="IKY87" s="15"/>
      <c r="IKZ87" s="15"/>
      <c r="ILA87" s="15"/>
      <c r="ILB87" s="15"/>
      <c r="ILC87" s="15"/>
      <c r="ILD87" s="15"/>
      <c r="ILE87" s="15"/>
      <c r="ILF87" s="15"/>
      <c r="ILG87" s="15"/>
      <c r="ILH87" s="15"/>
      <c r="ILI87" s="15"/>
      <c r="ILJ87" s="15"/>
      <c r="ILK87" s="15"/>
      <c r="ILL87" s="15"/>
      <c r="ILM87" s="15"/>
      <c r="ILN87" s="15"/>
      <c r="ILO87" s="15"/>
      <c r="ILP87" s="15"/>
      <c r="ILQ87" s="15"/>
      <c r="ILR87" s="15"/>
      <c r="ILS87" s="15"/>
      <c r="ILT87" s="15"/>
      <c r="ILU87" s="15"/>
      <c r="ILV87" s="15"/>
      <c r="ILW87" s="15"/>
      <c r="ILX87" s="15"/>
      <c r="ILY87" s="15"/>
      <c r="ILZ87" s="15"/>
      <c r="IMA87" s="15"/>
      <c r="IMB87" s="15"/>
      <c r="IMC87" s="15"/>
      <c r="IMD87" s="15"/>
      <c r="IME87" s="15"/>
      <c r="IMF87" s="15"/>
      <c r="IMG87" s="15"/>
      <c r="IMH87" s="15"/>
      <c r="IMI87" s="15"/>
      <c r="IMJ87" s="15"/>
      <c r="IMK87" s="15"/>
      <c r="IML87" s="15"/>
      <c r="IMM87" s="15"/>
      <c r="IMN87" s="15"/>
      <c r="IMO87" s="15"/>
      <c r="IMP87" s="15"/>
      <c r="IMQ87" s="15"/>
      <c r="IMR87" s="15"/>
      <c r="IMS87" s="15"/>
      <c r="IMT87" s="15"/>
      <c r="IMU87" s="15"/>
      <c r="IMV87" s="15"/>
      <c r="IMW87" s="15"/>
      <c r="IMX87" s="15"/>
      <c r="IMY87" s="15"/>
      <c r="IMZ87" s="15"/>
      <c r="INA87" s="15"/>
      <c r="INB87" s="15"/>
      <c r="INC87" s="15"/>
      <c r="IND87" s="15"/>
      <c r="INE87" s="15"/>
      <c r="INF87" s="15"/>
      <c r="ING87" s="15"/>
      <c r="INH87" s="15"/>
      <c r="INI87" s="15"/>
      <c r="INJ87" s="15"/>
      <c r="INK87" s="15"/>
      <c r="INL87" s="15"/>
      <c r="INM87" s="15"/>
      <c r="INN87" s="15"/>
      <c r="INO87" s="15"/>
      <c r="INP87" s="15"/>
      <c r="INQ87" s="15"/>
      <c r="INR87" s="15"/>
      <c r="INS87" s="15"/>
      <c r="INT87" s="15"/>
      <c r="INU87" s="15"/>
      <c r="INV87" s="15"/>
      <c r="INW87" s="15"/>
      <c r="INX87" s="15"/>
      <c r="INY87" s="15"/>
      <c r="INZ87" s="15"/>
      <c r="IOA87" s="15"/>
      <c r="IOB87" s="15"/>
      <c r="IOC87" s="15"/>
      <c r="IOD87" s="15"/>
      <c r="IOE87" s="15"/>
      <c r="IOF87" s="15"/>
      <c r="IOG87" s="15"/>
      <c r="IOH87" s="15"/>
      <c r="IOI87" s="15"/>
      <c r="IOJ87" s="15"/>
      <c r="IOK87" s="15"/>
      <c r="IOL87" s="15"/>
      <c r="IOM87" s="15"/>
      <c r="ION87" s="15"/>
      <c r="IOO87" s="15"/>
      <c r="IOP87" s="15"/>
      <c r="IOQ87" s="15"/>
      <c r="IOR87" s="15"/>
      <c r="IOS87" s="15"/>
      <c r="IOT87" s="15"/>
      <c r="IOU87" s="15"/>
      <c r="IOV87" s="15"/>
      <c r="IOW87" s="15"/>
      <c r="IOX87" s="15"/>
      <c r="IOY87" s="15"/>
      <c r="IOZ87" s="15"/>
      <c r="IPA87" s="15"/>
      <c r="IPB87" s="15"/>
      <c r="IPC87" s="15"/>
      <c r="IPD87" s="15"/>
      <c r="IPE87" s="15"/>
      <c r="IPF87" s="15"/>
      <c r="IPG87" s="15"/>
      <c r="IPH87" s="15"/>
      <c r="IPI87" s="15"/>
      <c r="IPJ87" s="15"/>
      <c r="IPK87" s="15"/>
      <c r="IPL87" s="15"/>
      <c r="IPM87" s="15"/>
      <c r="IPN87" s="15"/>
      <c r="IPO87" s="15"/>
      <c r="IPP87" s="15"/>
      <c r="IPQ87" s="15"/>
      <c r="IPR87" s="15"/>
      <c r="IPS87" s="15"/>
      <c r="IPT87" s="15"/>
      <c r="IPU87" s="15"/>
      <c r="IPV87" s="15"/>
      <c r="IPW87" s="15"/>
      <c r="IPX87" s="15"/>
      <c r="IPY87" s="15"/>
      <c r="IPZ87" s="15"/>
      <c r="IQA87" s="15"/>
      <c r="IQB87" s="15"/>
      <c r="IQC87" s="15"/>
      <c r="IQD87" s="15"/>
      <c r="IQE87" s="15"/>
      <c r="IQF87" s="15"/>
      <c r="IQG87" s="15"/>
      <c r="IQH87" s="15"/>
      <c r="IQI87" s="15"/>
      <c r="IQJ87" s="15"/>
      <c r="IQK87" s="15"/>
      <c r="IQL87" s="15"/>
      <c r="IQM87" s="15"/>
      <c r="IQN87" s="15"/>
      <c r="IQO87" s="15"/>
      <c r="IQP87" s="15"/>
      <c r="IQQ87" s="15"/>
      <c r="IQR87" s="15"/>
      <c r="IQS87" s="15"/>
      <c r="IQT87" s="15"/>
      <c r="IQU87" s="15"/>
      <c r="IQV87" s="15"/>
      <c r="IQW87" s="15"/>
      <c r="IQX87" s="15"/>
      <c r="IQY87" s="15"/>
      <c r="IQZ87" s="15"/>
      <c r="IRA87" s="15"/>
      <c r="IRB87" s="15"/>
      <c r="IRC87" s="15"/>
      <c r="IRD87" s="15"/>
      <c r="IRE87" s="15"/>
      <c r="IRF87" s="15"/>
      <c r="IRG87" s="15"/>
      <c r="IRH87" s="15"/>
      <c r="IRI87" s="15"/>
      <c r="IRJ87" s="15"/>
      <c r="IRK87" s="15"/>
      <c r="IRL87" s="15"/>
      <c r="IRM87" s="15"/>
      <c r="IRN87" s="15"/>
      <c r="IRO87" s="15"/>
      <c r="IRP87" s="15"/>
      <c r="IRQ87" s="15"/>
      <c r="IRR87" s="15"/>
      <c r="IRS87" s="15"/>
      <c r="IRT87" s="15"/>
      <c r="IRU87" s="15"/>
      <c r="IRV87" s="15"/>
      <c r="IRW87" s="15"/>
      <c r="IRX87" s="15"/>
      <c r="IRY87" s="15"/>
      <c r="IRZ87" s="15"/>
      <c r="ISA87" s="15"/>
      <c r="ISB87" s="15"/>
      <c r="ISC87" s="15"/>
      <c r="ISD87" s="15"/>
      <c r="ISE87" s="15"/>
      <c r="ISF87" s="15"/>
      <c r="ISG87" s="15"/>
      <c r="ISH87" s="15"/>
      <c r="ISI87" s="15"/>
      <c r="ISJ87" s="15"/>
      <c r="ISK87" s="15"/>
      <c r="ISL87" s="15"/>
      <c r="ISM87" s="15"/>
      <c r="ISN87" s="15"/>
      <c r="ISO87" s="15"/>
      <c r="ISP87" s="15"/>
      <c r="ISQ87" s="15"/>
      <c r="ISR87" s="15"/>
      <c r="ISS87" s="15"/>
      <c r="IST87" s="15"/>
      <c r="ISU87" s="15"/>
      <c r="ISV87" s="15"/>
      <c r="ISW87" s="15"/>
      <c r="ISX87" s="15"/>
      <c r="ISY87" s="15"/>
      <c r="ISZ87" s="15"/>
      <c r="ITA87" s="15"/>
      <c r="ITB87" s="15"/>
      <c r="ITC87" s="15"/>
      <c r="ITD87" s="15"/>
      <c r="ITE87" s="15"/>
      <c r="ITF87" s="15"/>
      <c r="ITG87" s="15"/>
      <c r="ITH87" s="15"/>
      <c r="ITI87" s="15"/>
      <c r="ITJ87" s="15"/>
      <c r="ITK87" s="15"/>
      <c r="ITL87" s="15"/>
      <c r="ITM87" s="15"/>
      <c r="ITN87" s="15"/>
      <c r="ITO87" s="15"/>
      <c r="ITP87" s="15"/>
      <c r="ITQ87" s="15"/>
      <c r="ITR87" s="15"/>
      <c r="ITS87" s="15"/>
      <c r="ITT87" s="15"/>
      <c r="ITU87" s="15"/>
      <c r="ITV87" s="15"/>
      <c r="ITW87" s="15"/>
      <c r="ITX87" s="15"/>
      <c r="ITY87" s="15"/>
      <c r="ITZ87" s="15"/>
      <c r="IUA87" s="15"/>
      <c r="IUB87" s="15"/>
      <c r="IUC87" s="15"/>
      <c r="IUD87" s="15"/>
      <c r="IUE87" s="15"/>
      <c r="IUF87" s="15"/>
      <c r="IUG87" s="15"/>
      <c r="IUH87" s="15"/>
      <c r="IUI87" s="15"/>
      <c r="IUJ87" s="15"/>
      <c r="IUK87" s="15"/>
      <c r="IUL87" s="15"/>
      <c r="IUM87" s="15"/>
      <c r="IUN87" s="15"/>
      <c r="IUO87" s="15"/>
      <c r="IUP87" s="15"/>
      <c r="IUQ87" s="15"/>
      <c r="IUR87" s="15"/>
      <c r="IUS87" s="15"/>
      <c r="IUT87" s="15"/>
      <c r="IUU87" s="15"/>
      <c r="IUV87" s="15"/>
      <c r="IUW87" s="15"/>
      <c r="IUX87" s="15"/>
      <c r="IUY87" s="15"/>
      <c r="IUZ87" s="15"/>
      <c r="IVA87" s="15"/>
      <c r="IVB87" s="15"/>
      <c r="IVC87" s="15"/>
      <c r="IVD87" s="15"/>
      <c r="IVE87" s="15"/>
      <c r="IVF87" s="15"/>
      <c r="IVG87" s="15"/>
      <c r="IVH87" s="15"/>
      <c r="IVI87" s="15"/>
      <c r="IVJ87" s="15"/>
      <c r="IVK87" s="15"/>
      <c r="IVL87" s="15"/>
      <c r="IVM87" s="15"/>
      <c r="IVN87" s="15"/>
      <c r="IVO87" s="15"/>
      <c r="IVP87" s="15"/>
      <c r="IVQ87" s="15"/>
      <c r="IVR87" s="15"/>
      <c r="IVS87" s="15"/>
      <c r="IVT87" s="15"/>
      <c r="IVU87" s="15"/>
      <c r="IVV87" s="15"/>
      <c r="IVW87" s="15"/>
      <c r="IVX87" s="15"/>
      <c r="IVY87" s="15"/>
      <c r="IVZ87" s="15"/>
      <c r="IWA87" s="15"/>
      <c r="IWB87" s="15"/>
      <c r="IWC87" s="15"/>
      <c r="IWD87" s="15"/>
      <c r="IWE87" s="15"/>
      <c r="IWF87" s="15"/>
      <c r="IWG87" s="15"/>
      <c r="IWH87" s="15"/>
      <c r="IWI87" s="15"/>
      <c r="IWJ87" s="15"/>
      <c r="IWK87" s="15"/>
      <c r="IWL87" s="15"/>
      <c r="IWM87" s="15"/>
      <c r="IWN87" s="15"/>
      <c r="IWO87" s="15"/>
      <c r="IWP87" s="15"/>
      <c r="IWQ87" s="15"/>
      <c r="IWR87" s="15"/>
      <c r="IWS87" s="15"/>
      <c r="IWT87" s="15"/>
      <c r="IWU87" s="15"/>
      <c r="IWV87" s="15"/>
      <c r="IWW87" s="15"/>
      <c r="IWX87" s="15"/>
      <c r="IWY87" s="15"/>
      <c r="IWZ87" s="15"/>
      <c r="IXA87" s="15"/>
      <c r="IXB87" s="15"/>
      <c r="IXC87" s="15"/>
      <c r="IXD87" s="15"/>
      <c r="IXE87" s="15"/>
      <c r="IXF87" s="15"/>
      <c r="IXG87" s="15"/>
      <c r="IXH87" s="15"/>
      <c r="IXI87" s="15"/>
      <c r="IXJ87" s="15"/>
      <c r="IXK87" s="15"/>
      <c r="IXL87" s="15"/>
      <c r="IXM87" s="15"/>
      <c r="IXN87" s="15"/>
      <c r="IXO87" s="15"/>
      <c r="IXP87" s="15"/>
      <c r="IXQ87" s="15"/>
      <c r="IXR87" s="15"/>
      <c r="IXS87" s="15"/>
      <c r="IXT87" s="15"/>
      <c r="IXU87" s="15"/>
      <c r="IXV87" s="15"/>
      <c r="IXW87" s="15"/>
      <c r="IXX87" s="15"/>
      <c r="IXY87" s="15"/>
      <c r="IXZ87" s="15"/>
      <c r="IYA87" s="15"/>
      <c r="IYB87" s="15"/>
      <c r="IYC87" s="15"/>
      <c r="IYD87" s="15"/>
      <c r="IYE87" s="15"/>
      <c r="IYF87" s="15"/>
      <c r="IYG87" s="15"/>
      <c r="IYH87" s="15"/>
      <c r="IYI87" s="15"/>
      <c r="IYJ87" s="15"/>
      <c r="IYK87" s="15"/>
      <c r="IYL87" s="15"/>
      <c r="IYM87" s="15"/>
      <c r="IYN87" s="15"/>
      <c r="IYO87" s="15"/>
      <c r="IYP87" s="15"/>
      <c r="IYQ87" s="15"/>
      <c r="IYR87" s="15"/>
      <c r="IYS87" s="15"/>
      <c r="IYT87" s="15"/>
      <c r="IYU87" s="15"/>
      <c r="IYV87" s="15"/>
      <c r="IYW87" s="15"/>
      <c r="IYX87" s="15"/>
      <c r="IYY87" s="15"/>
      <c r="IYZ87" s="15"/>
      <c r="IZA87" s="15"/>
      <c r="IZB87" s="15"/>
      <c r="IZC87" s="15"/>
      <c r="IZD87" s="15"/>
      <c r="IZE87" s="15"/>
      <c r="IZF87" s="15"/>
      <c r="IZG87" s="15"/>
      <c r="IZH87" s="15"/>
      <c r="IZI87" s="15"/>
      <c r="IZJ87" s="15"/>
      <c r="IZK87" s="15"/>
      <c r="IZL87" s="15"/>
      <c r="IZM87" s="15"/>
      <c r="IZN87" s="15"/>
      <c r="IZO87" s="15"/>
      <c r="IZP87" s="15"/>
      <c r="IZQ87" s="15"/>
      <c r="IZR87" s="15"/>
      <c r="IZS87" s="15"/>
      <c r="IZT87" s="15"/>
      <c r="IZU87" s="15"/>
      <c r="IZV87" s="15"/>
      <c r="IZW87" s="15"/>
      <c r="IZX87" s="15"/>
      <c r="IZY87" s="15"/>
      <c r="IZZ87" s="15"/>
      <c r="JAA87" s="15"/>
      <c r="JAB87" s="15"/>
      <c r="JAC87" s="15"/>
      <c r="JAD87" s="15"/>
      <c r="JAE87" s="15"/>
      <c r="JAF87" s="15"/>
      <c r="JAG87" s="15"/>
      <c r="JAH87" s="15"/>
      <c r="JAI87" s="15"/>
      <c r="JAJ87" s="15"/>
      <c r="JAK87" s="15"/>
      <c r="JAL87" s="15"/>
      <c r="JAM87" s="15"/>
      <c r="JAN87" s="15"/>
      <c r="JAO87" s="15"/>
      <c r="JAP87" s="15"/>
      <c r="JAQ87" s="15"/>
      <c r="JAR87" s="15"/>
      <c r="JAS87" s="15"/>
      <c r="JAT87" s="15"/>
      <c r="JAU87" s="15"/>
      <c r="JAV87" s="15"/>
      <c r="JAW87" s="15"/>
      <c r="JAX87" s="15"/>
      <c r="JAY87" s="15"/>
      <c r="JAZ87" s="15"/>
      <c r="JBA87" s="15"/>
      <c r="JBB87" s="15"/>
      <c r="JBC87" s="15"/>
      <c r="JBD87" s="15"/>
      <c r="JBE87" s="15"/>
      <c r="JBF87" s="15"/>
      <c r="JBG87" s="15"/>
      <c r="JBH87" s="15"/>
      <c r="JBI87" s="15"/>
      <c r="JBJ87" s="15"/>
      <c r="JBK87" s="15"/>
      <c r="JBL87" s="15"/>
      <c r="JBM87" s="15"/>
      <c r="JBN87" s="15"/>
      <c r="JBO87" s="15"/>
      <c r="JBP87" s="15"/>
      <c r="JBQ87" s="15"/>
      <c r="JBR87" s="15"/>
      <c r="JBS87" s="15"/>
      <c r="JBT87" s="15"/>
      <c r="JBU87" s="15"/>
      <c r="JBV87" s="15"/>
      <c r="JBW87" s="15"/>
      <c r="JBX87" s="15"/>
      <c r="JBY87" s="15"/>
      <c r="JBZ87" s="15"/>
      <c r="JCA87" s="15"/>
      <c r="JCB87" s="15"/>
      <c r="JCC87" s="15"/>
      <c r="JCD87" s="15"/>
      <c r="JCE87" s="15"/>
      <c r="JCF87" s="15"/>
      <c r="JCG87" s="15"/>
      <c r="JCH87" s="15"/>
      <c r="JCI87" s="15"/>
      <c r="JCJ87" s="15"/>
      <c r="JCK87" s="15"/>
      <c r="JCL87" s="15"/>
      <c r="JCM87" s="15"/>
      <c r="JCN87" s="15"/>
      <c r="JCO87" s="15"/>
      <c r="JCP87" s="15"/>
      <c r="JCQ87" s="15"/>
      <c r="JCR87" s="15"/>
      <c r="JCS87" s="15"/>
      <c r="JCT87" s="15"/>
      <c r="JCU87" s="15"/>
      <c r="JCV87" s="15"/>
      <c r="JCW87" s="15"/>
      <c r="JCX87" s="15"/>
      <c r="JCY87" s="15"/>
      <c r="JCZ87" s="15"/>
      <c r="JDA87" s="15"/>
      <c r="JDB87" s="15"/>
      <c r="JDC87" s="15"/>
      <c r="JDD87" s="15"/>
      <c r="JDE87" s="15"/>
      <c r="JDF87" s="15"/>
      <c r="JDG87" s="15"/>
      <c r="JDH87" s="15"/>
      <c r="JDI87" s="15"/>
      <c r="JDJ87" s="15"/>
      <c r="JDK87" s="15"/>
      <c r="JDL87" s="15"/>
      <c r="JDM87" s="15"/>
      <c r="JDN87" s="15"/>
      <c r="JDO87" s="15"/>
      <c r="JDP87" s="15"/>
      <c r="JDQ87" s="15"/>
      <c r="JDR87" s="15"/>
      <c r="JDS87" s="15"/>
      <c r="JDT87" s="15"/>
      <c r="JDU87" s="15"/>
      <c r="JDV87" s="15"/>
      <c r="JDW87" s="15"/>
      <c r="JDX87" s="15"/>
      <c r="JDY87" s="15"/>
      <c r="JDZ87" s="15"/>
      <c r="JEA87" s="15"/>
      <c r="JEB87" s="15"/>
      <c r="JEC87" s="15"/>
      <c r="JED87" s="15"/>
      <c r="JEE87" s="15"/>
      <c r="JEF87" s="15"/>
      <c r="JEG87" s="15"/>
      <c r="JEH87" s="15"/>
      <c r="JEI87" s="15"/>
      <c r="JEJ87" s="15"/>
      <c r="JEK87" s="15"/>
      <c r="JEL87" s="15"/>
      <c r="JEM87" s="15"/>
      <c r="JEN87" s="15"/>
      <c r="JEO87" s="15"/>
      <c r="JEP87" s="15"/>
      <c r="JEQ87" s="15"/>
      <c r="JER87" s="15"/>
      <c r="JES87" s="15"/>
      <c r="JET87" s="15"/>
      <c r="JEU87" s="15"/>
      <c r="JEV87" s="15"/>
      <c r="JEW87" s="15"/>
      <c r="JEX87" s="15"/>
      <c r="JEY87" s="15"/>
      <c r="JEZ87" s="15"/>
      <c r="JFA87" s="15"/>
      <c r="JFB87" s="15"/>
      <c r="JFC87" s="15"/>
      <c r="JFD87" s="15"/>
      <c r="JFE87" s="15"/>
      <c r="JFF87" s="15"/>
      <c r="JFG87" s="15"/>
      <c r="JFH87" s="15"/>
      <c r="JFI87" s="15"/>
      <c r="JFJ87" s="15"/>
      <c r="JFK87" s="15"/>
      <c r="JFL87" s="15"/>
      <c r="JFM87" s="15"/>
      <c r="JFN87" s="15"/>
      <c r="JFO87" s="15"/>
      <c r="JFP87" s="15"/>
      <c r="JFQ87" s="15"/>
      <c r="JFR87" s="15"/>
      <c r="JFS87" s="15"/>
      <c r="JFT87" s="15"/>
      <c r="JFU87" s="15"/>
      <c r="JFV87" s="15"/>
      <c r="JFW87" s="15"/>
      <c r="JFX87" s="15"/>
      <c r="JFY87" s="15"/>
      <c r="JFZ87" s="15"/>
      <c r="JGA87" s="15"/>
      <c r="JGB87" s="15"/>
      <c r="JGC87" s="15"/>
      <c r="JGD87" s="15"/>
      <c r="JGE87" s="15"/>
      <c r="JGF87" s="15"/>
      <c r="JGG87" s="15"/>
      <c r="JGH87" s="15"/>
      <c r="JGI87" s="15"/>
      <c r="JGJ87" s="15"/>
      <c r="JGK87" s="15"/>
      <c r="JGL87" s="15"/>
      <c r="JGM87" s="15"/>
      <c r="JGN87" s="15"/>
      <c r="JGO87" s="15"/>
      <c r="JGP87" s="15"/>
      <c r="JGQ87" s="15"/>
      <c r="JGR87" s="15"/>
      <c r="JGS87" s="15"/>
      <c r="JGT87" s="15"/>
      <c r="JGU87" s="15"/>
      <c r="JGV87" s="15"/>
      <c r="JGW87" s="15"/>
      <c r="JGX87" s="15"/>
      <c r="JGY87" s="15"/>
      <c r="JGZ87" s="15"/>
      <c r="JHA87" s="15"/>
      <c r="JHB87" s="15"/>
      <c r="JHC87" s="15"/>
      <c r="JHD87" s="15"/>
      <c r="JHE87" s="15"/>
      <c r="JHF87" s="15"/>
      <c r="JHG87" s="15"/>
      <c r="JHH87" s="15"/>
      <c r="JHI87" s="15"/>
      <c r="JHJ87" s="15"/>
      <c r="JHK87" s="15"/>
      <c r="JHL87" s="15"/>
      <c r="JHM87" s="15"/>
      <c r="JHN87" s="15"/>
      <c r="JHO87" s="15"/>
      <c r="JHP87" s="15"/>
      <c r="JHQ87" s="15"/>
      <c r="JHR87" s="15"/>
      <c r="JHS87" s="15"/>
      <c r="JHT87" s="15"/>
      <c r="JHU87" s="15"/>
      <c r="JHV87" s="15"/>
      <c r="JHW87" s="15"/>
      <c r="JHX87" s="15"/>
      <c r="JHY87" s="15"/>
      <c r="JHZ87" s="15"/>
      <c r="JIA87" s="15"/>
      <c r="JIB87" s="15"/>
      <c r="JIC87" s="15"/>
      <c r="JID87" s="15"/>
      <c r="JIE87" s="15"/>
      <c r="JIF87" s="15"/>
      <c r="JIG87" s="15"/>
      <c r="JIH87" s="15"/>
      <c r="JII87" s="15"/>
      <c r="JIJ87" s="15"/>
      <c r="JIK87" s="15"/>
      <c r="JIL87" s="15"/>
      <c r="JIM87" s="15"/>
      <c r="JIN87" s="15"/>
      <c r="JIO87" s="15"/>
      <c r="JIP87" s="15"/>
      <c r="JIQ87" s="15"/>
      <c r="JIR87" s="15"/>
      <c r="JIS87" s="15"/>
      <c r="JIT87" s="15"/>
      <c r="JIU87" s="15"/>
      <c r="JIV87" s="15"/>
      <c r="JIW87" s="15"/>
      <c r="JIX87" s="15"/>
      <c r="JIY87" s="15"/>
      <c r="JIZ87" s="15"/>
      <c r="JJA87" s="15"/>
      <c r="JJB87" s="15"/>
      <c r="JJC87" s="15"/>
      <c r="JJD87" s="15"/>
      <c r="JJE87" s="15"/>
      <c r="JJF87" s="15"/>
      <c r="JJG87" s="15"/>
      <c r="JJH87" s="15"/>
      <c r="JJI87" s="15"/>
      <c r="JJJ87" s="15"/>
      <c r="JJK87" s="15"/>
      <c r="JJL87" s="15"/>
      <c r="JJM87" s="15"/>
      <c r="JJN87" s="15"/>
      <c r="JJO87" s="15"/>
      <c r="JJP87" s="15"/>
      <c r="JJQ87" s="15"/>
      <c r="JJR87" s="15"/>
      <c r="JJS87" s="15"/>
      <c r="JJT87" s="15"/>
      <c r="JJU87" s="15"/>
      <c r="JJV87" s="15"/>
      <c r="JJW87" s="15"/>
      <c r="JJX87" s="15"/>
      <c r="JJY87" s="15"/>
      <c r="JJZ87" s="15"/>
      <c r="JKA87" s="15"/>
      <c r="JKB87" s="15"/>
      <c r="JKC87" s="15"/>
      <c r="JKD87" s="15"/>
      <c r="JKE87" s="15"/>
      <c r="JKF87" s="15"/>
      <c r="JKG87" s="15"/>
      <c r="JKH87" s="15"/>
      <c r="JKI87" s="15"/>
      <c r="JKJ87" s="15"/>
      <c r="JKK87" s="15"/>
      <c r="JKL87" s="15"/>
      <c r="JKM87" s="15"/>
      <c r="JKN87" s="15"/>
      <c r="JKO87" s="15"/>
      <c r="JKP87" s="15"/>
      <c r="JKQ87" s="15"/>
      <c r="JKR87" s="15"/>
      <c r="JKS87" s="15"/>
      <c r="JKT87" s="15"/>
      <c r="JKU87" s="15"/>
      <c r="JKV87" s="15"/>
      <c r="JKW87" s="15"/>
      <c r="JKX87" s="15"/>
      <c r="JKY87" s="15"/>
      <c r="JKZ87" s="15"/>
      <c r="JLA87" s="15"/>
      <c r="JLB87" s="15"/>
      <c r="JLC87" s="15"/>
      <c r="JLD87" s="15"/>
      <c r="JLE87" s="15"/>
      <c r="JLF87" s="15"/>
      <c r="JLG87" s="15"/>
      <c r="JLH87" s="15"/>
      <c r="JLI87" s="15"/>
      <c r="JLJ87" s="15"/>
      <c r="JLK87" s="15"/>
      <c r="JLL87" s="15"/>
      <c r="JLM87" s="15"/>
      <c r="JLN87" s="15"/>
      <c r="JLO87" s="15"/>
      <c r="JLP87" s="15"/>
      <c r="JLQ87" s="15"/>
      <c r="JLR87" s="15"/>
      <c r="JLS87" s="15"/>
      <c r="JLT87" s="15"/>
      <c r="JLU87" s="15"/>
      <c r="JLV87" s="15"/>
      <c r="JLW87" s="15"/>
      <c r="JLX87" s="15"/>
      <c r="JLY87" s="15"/>
      <c r="JLZ87" s="15"/>
      <c r="JMA87" s="15"/>
      <c r="JMB87" s="15"/>
      <c r="JMC87" s="15"/>
      <c r="JMD87" s="15"/>
      <c r="JME87" s="15"/>
      <c r="JMF87" s="15"/>
      <c r="JMG87" s="15"/>
      <c r="JMH87" s="15"/>
      <c r="JMI87" s="15"/>
      <c r="JMJ87" s="15"/>
      <c r="JMK87" s="15"/>
      <c r="JML87" s="15"/>
      <c r="JMM87" s="15"/>
      <c r="JMN87" s="15"/>
      <c r="JMO87" s="15"/>
      <c r="JMP87" s="15"/>
      <c r="JMQ87" s="15"/>
      <c r="JMR87" s="15"/>
      <c r="JMS87" s="15"/>
      <c r="JMT87" s="15"/>
      <c r="JMU87" s="15"/>
      <c r="JMV87" s="15"/>
      <c r="JMW87" s="15"/>
      <c r="JMX87" s="15"/>
      <c r="JMY87" s="15"/>
      <c r="JMZ87" s="15"/>
      <c r="JNA87" s="15"/>
      <c r="JNB87" s="15"/>
      <c r="JNC87" s="15"/>
      <c r="JND87" s="15"/>
      <c r="JNE87" s="15"/>
      <c r="JNF87" s="15"/>
      <c r="JNG87" s="15"/>
      <c r="JNH87" s="15"/>
      <c r="JNI87" s="15"/>
      <c r="JNJ87" s="15"/>
      <c r="JNK87" s="15"/>
      <c r="JNL87" s="15"/>
      <c r="JNM87" s="15"/>
      <c r="JNN87" s="15"/>
      <c r="JNO87" s="15"/>
      <c r="JNP87" s="15"/>
      <c r="JNQ87" s="15"/>
      <c r="JNR87" s="15"/>
      <c r="JNS87" s="15"/>
      <c r="JNT87" s="15"/>
      <c r="JNU87" s="15"/>
      <c r="JNV87" s="15"/>
      <c r="JNW87" s="15"/>
      <c r="JNX87" s="15"/>
      <c r="JNY87" s="15"/>
      <c r="JNZ87" s="15"/>
      <c r="JOA87" s="15"/>
      <c r="JOB87" s="15"/>
      <c r="JOC87" s="15"/>
      <c r="JOD87" s="15"/>
      <c r="JOE87" s="15"/>
      <c r="JOF87" s="15"/>
      <c r="JOG87" s="15"/>
      <c r="JOH87" s="15"/>
      <c r="JOI87" s="15"/>
      <c r="JOJ87" s="15"/>
      <c r="JOK87" s="15"/>
      <c r="JOL87" s="15"/>
      <c r="JOM87" s="15"/>
      <c r="JON87" s="15"/>
      <c r="JOO87" s="15"/>
      <c r="JOP87" s="15"/>
      <c r="JOQ87" s="15"/>
      <c r="JOR87" s="15"/>
      <c r="JOS87" s="15"/>
      <c r="JOT87" s="15"/>
      <c r="JOU87" s="15"/>
      <c r="JOV87" s="15"/>
      <c r="JOW87" s="15"/>
      <c r="JOX87" s="15"/>
      <c r="JOY87" s="15"/>
      <c r="JOZ87" s="15"/>
      <c r="JPA87" s="15"/>
      <c r="JPB87" s="15"/>
      <c r="JPC87" s="15"/>
      <c r="JPD87" s="15"/>
      <c r="JPE87" s="15"/>
      <c r="JPF87" s="15"/>
      <c r="JPG87" s="15"/>
      <c r="JPH87" s="15"/>
      <c r="JPI87" s="15"/>
      <c r="JPJ87" s="15"/>
      <c r="JPK87" s="15"/>
      <c r="JPL87" s="15"/>
      <c r="JPM87" s="15"/>
      <c r="JPN87" s="15"/>
      <c r="JPO87" s="15"/>
      <c r="JPP87" s="15"/>
      <c r="JPQ87" s="15"/>
      <c r="JPR87" s="15"/>
      <c r="JPS87" s="15"/>
      <c r="JPT87" s="15"/>
      <c r="JPU87" s="15"/>
      <c r="JPV87" s="15"/>
      <c r="JPW87" s="15"/>
      <c r="JPX87" s="15"/>
      <c r="JPY87" s="15"/>
      <c r="JPZ87" s="15"/>
      <c r="JQA87" s="15"/>
      <c r="JQB87" s="15"/>
      <c r="JQC87" s="15"/>
      <c r="JQD87" s="15"/>
      <c r="JQE87" s="15"/>
      <c r="JQF87" s="15"/>
      <c r="JQG87" s="15"/>
      <c r="JQH87" s="15"/>
      <c r="JQI87" s="15"/>
      <c r="JQJ87" s="15"/>
      <c r="JQK87" s="15"/>
      <c r="JQL87" s="15"/>
      <c r="JQM87" s="15"/>
      <c r="JQN87" s="15"/>
      <c r="JQO87" s="15"/>
      <c r="JQP87" s="15"/>
      <c r="JQQ87" s="15"/>
      <c r="JQR87" s="15"/>
      <c r="JQS87" s="15"/>
      <c r="JQT87" s="15"/>
      <c r="JQU87" s="15"/>
      <c r="JQV87" s="15"/>
      <c r="JQW87" s="15"/>
      <c r="JQX87" s="15"/>
      <c r="JQY87" s="15"/>
      <c r="JQZ87" s="15"/>
      <c r="JRA87" s="15"/>
      <c r="JRB87" s="15"/>
      <c r="JRC87" s="15"/>
      <c r="JRD87" s="15"/>
      <c r="JRE87" s="15"/>
      <c r="JRF87" s="15"/>
      <c r="JRG87" s="15"/>
      <c r="JRH87" s="15"/>
      <c r="JRI87" s="15"/>
      <c r="JRJ87" s="15"/>
      <c r="JRK87" s="15"/>
      <c r="JRL87" s="15"/>
      <c r="JRM87" s="15"/>
      <c r="JRN87" s="15"/>
      <c r="JRO87" s="15"/>
      <c r="JRP87" s="15"/>
      <c r="JRQ87" s="15"/>
      <c r="JRR87" s="15"/>
      <c r="JRS87" s="15"/>
      <c r="JRT87" s="15"/>
      <c r="JRU87" s="15"/>
      <c r="JRV87" s="15"/>
      <c r="JRW87" s="15"/>
      <c r="JRX87" s="15"/>
      <c r="JRY87" s="15"/>
      <c r="JRZ87" s="15"/>
      <c r="JSA87" s="15"/>
      <c r="JSB87" s="15"/>
      <c r="JSC87" s="15"/>
      <c r="JSD87" s="15"/>
      <c r="JSE87" s="15"/>
      <c r="JSF87" s="15"/>
      <c r="JSG87" s="15"/>
      <c r="JSH87" s="15"/>
      <c r="JSI87" s="15"/>
      <c r="JSJ87" s="15"/>
      <c r="JSK87" s="15"/>
      <c r="JSL87" s="15"/>
      <c r="JSM87" s="15"/>
      <c r="JSN87" s="15"/>
      <c r="JSO87" s="15"/>
      <c r="JSP87" s="15"/>
      <c r="JSQ87" s="15"/>
      <c r="JSR87" s="15"/>
      <c r="JSS87" s="15"/>
      <c r="JST87" s="15"/>
      <c r="JSU87" s="15"/>
      <c r="JSV87" s="15"/>
      <c r="JSW87" s="15"/>
      <c r="JSX87" s="15"/>
      <c r="JSY87" s="15"/>
      <c r="JSZ87" s="15"/>
      <c r="JTA87" s="15"/>
      <c r="JTB87" s="15"/>
      <c r="JTC87" s="15"/>
      <c r="JTD87" s="15"/>
      <c r="JTE87" s="15"/>
      <c r="JTF87" s="15"/>
      <c r="JTG87" s="15"/>
      <c r="JTH87" s="15"/>
      <c r="JTI87" s="15"/>
      <c r="JTJ87" s="15"/>
      <c r="JTK87" s="15"/>
      <c r="JTL87" s="15"/>
      <c r="JTM87" s="15"/>
      <c r="JTN87" s="15"/>
      <c r="JTO87" s="15"/>
      <c r="JTP87" s="15"/>
      <c r="JTQ87" s="15"/>
      <c r="JTR87" s="15"/>
      <c r="JTS87" s="15"/>
      <c r="JTT87" s="15"/>
      <c r="JTU87" s="15"/>
      <c r="JTV87" s="15"/>
      <c r="JTW87" s="15"/>
      <c r="JTX87" s="15"/>
      <c r="JTY87" s="15"/>
      <c r="JTZ87" s="15"/>
      <c r="JUA87" s="15"/>
      <c r="JUB87" s="15"/>
      <c r="JUC87" s="15"/>
      <c r="JUD87" s="15"/>
      <c r="JUE87" s="15"/>
      <c r="JUF87" s="15"/>
      <c r="JUG87" s="15"/>
      <c r="JUH87" s="15"/>
      <c r="JUI87" s="15"/>
      <c r="JUJ87" s="15"/>
      <c r="JUK87" s="15"/>
      <c r="JUL87" s="15"/>
      <c r="JUM87" s="15"/>
      <c r="JUN87" s="15"/>
      <c r="JUO87" s="15"/>
      <c r="JUP87" s="15"/>
      <c r="JUQ87" s="15"/>
      <c r="JUR87" s="15"/>
      <c r="JUS87" s="15"/>
      <c r="JUT87" s="15"/>
      <c r="JUU87" s="15"/>
      <c r="JUV87" s="15"/>
      <c r="JUW87" s="15"/>
      <c r="JUX87" s="15"/>
      <c r="JUY87" s="15"/>
      <c r="JUZ87" s="15"/>
      <c r="JVA87" s="15"/>
      <c r="JVB87" s="15"/>
      <c r="JVC87" s="15"/>
      <c r="JVD87" s="15"/>
      <c r="JVE87" s="15"/>
      <c r="JVF87" s="15"/>
      <c r="JVG87" s="15"/>
      <c r="JVH87" s="15"/>
      <c r="JVI87" s="15"/>
      <c r="JVJ87" s="15"/>
      <c r="JVK87" s="15"/>
      <c r="JVL87" s="15"/>
      <c r="JVM87" s="15"/>
      <c r="JVN87" s="15"/>
      <c r="JVO87" s="15"/>
      <c r="JVP87" s="15"/>
      <c r="JVQ87" s="15"/>
      <c r="JVR87" s="15"/>
      <c r="JVS87" s="15"/>
      <c r="JVT87" s="15"/>
      <c r="JVU87" s="15"/>
      <c r="JVV87" s="15"/>
      <c r="JVW87" s="15"/>
      <c r="JVX87" s="15"/>
      <c r="JVY87" s="15"/>
      <c r="JVZ87" s="15"/>
      <c r="JWA87" s="15"/>
      <c r="JWB87" s="15"/>
      <c r="JWC87" s="15"/>
      <c r="JWD87" s="15"/>
      <c r="JWE87" s="15"/>
      <c r="JWF87" s="15"/>
      <c r="JWG87" s="15"/>
      <c r="JWH87" s="15"/>
      <c r="JWI87" s="15"/>
      <c r="JWJ87" s="15"/>
      <c r="JWK87" s="15"/>
      <c r="JWL87" s="15"/>
      <c r="JWM87" s="15"/>
      <c r="JWN87" s="15"/>
      <c r="JWO87" s="15"/>
      <c r="JWP87" s="15"/>
      <c r="JWQ87" s="15"/>
      <c r="JWR87" s="15"/>
      <c r="JWS87" s="15"/>
      <c r="JWT87" s="15"/>
      <c r="JWU87" s="15"/>
      <c r="JWV87" s="15"/>
      <c r="JWW87" s="15"/>
      <c r="JWX87" s="15"/>
      <c r="JWY87" s="15"/>
      <c r="JWZ87" s="15"/>
      <c r="JXA87" s="15"/>
      <c r="JXB87" s="15"/>
      <c r="JXC87" s="15"/>
      <c r="JXD87" s="15"/>
      <c r="JXE87" s="15"/>
      <c r="JXF87" s="15"/>
      <c r="JXG87" s="15"/>
      <c r="JXH87" s="15"/>
      <c r="JXI87" s="15"/>
      <c r="JXJ87" s="15"/>
      <c r="JXK87" s="15"/>
      <c r="JXL87" s="15"/>
      <c r="JXM87" s="15"/>
      <c r="JXN87" s="15"/>
      <c r="JXO87" s="15"/>
      <c r="JXP87" s="15"/>
      <c r="JXQ87" s="15"/>
      <c r="JXR87" s="15"/>
      <c r="JXS87" s="15"/>
      <c r="JXT87" s="15"/>
      <c r="JXU87" s="15"/>
      <c r="JXV87" s="15"/>
      <c r="JXW87" s="15"/>
      <c r="JXX87" s="15"/>
      <c r="JXY87" s="15"/>
      <c r="JXZ87" s="15"/>
      <c r="JYA87" s="15"/>
      <c r="JYB87" s="15"/>
      <c r="JYC87" s="15"/>
      <c r="JYD87" s="15"/>
      <c r="JYE87" s="15"/>
      <c r="JYF87" s="15"/>
      <c r="JYG87" s="15"/>
      <c r="JYH87" s="15"/>
      <c r="JYI87" s="15"/>
      <c r="JYJ87" s="15"/>
      <c r="JYK87" s="15"/>
      <c r="JYL87" s="15"/>
      <c r="JYM87" s="15"/>
      <c r="JYN87" s="15"/>
      <c r="JYO87" s="15"/>
      <c r="JYP87" s="15"/>
      <c r="JYQ87" s="15"/>
      <c r="JYR87" s="15"/>
      <c r="JYS87" s="15"/>
      <c r="JYT87" s="15"/>
      <c r="JYU87" s="15"/>
      <c r="JYV87" s="15"/>
      <c r="JYW87" s="15"/>
      <c r="JYX87" s="15"/>
      <c r="JYY87" s="15"/>
      <c r="JYZ87" s="15"/>
      <c r="JZA87" s="15"/>
      <c r="JZB87" s="15"/>
      <c r="JZC87" s="15"/>
      <c r="JZD87" s="15"/>
      <c r="JZE87" s="15"/>
      <c r="JZF87" s="15"/>
      <c r="JZG87" s="15"/>
      <c r="JZH87" s="15"/>
      <c r="JZI87" s="15"/>
      <c r="JZJ87" s="15"/>
      <c r="JZK87" s="15"/>
      <c r="JZL87" s="15"/>
      <c r="JZM87" s="15"/>
      <c r="JZN87" s="15"/>
      <c r="JZO87" s="15"/>
      <c r="JZP87" s="15"/>
      <c r="JZQ87" s="15"/>
      <c r="JZR87" s="15"/>
      <c r="JZS87" s="15"/>
      <c r="JZT87" s="15"/>
      <c r="JZU87" s="15"/>
      <c r="JZV87" s="15"/>
      <c r="JZW87" s="15"/>
      <c r="JZX87" s="15"/>
      <c r="JZY87" s="15"/>
      <c r="JZZ87" s="15"/>
      <c r="KAA87" s="15"/>
      <c r="KAB87" s="15"/>
      <c r="KAC87" s="15"/>
      <c r="KAD87" s="15"/>
      <c r="KAE87" s="15"/>
      <c r="KAF87" s="15"/>
      <c r="KAG87" s="15"/>
      <c r="KAH87" s="15"/>
      <c r="KAI87" s="15"/>
      <c r="KAJ87" s="15"/>
      <c r="KAK87" s="15"/>
      <c r="KAL87" s="15"/>
      <c r="KAM87" s="15"/>
      <c r="KAN87" s="15"/>
      <c r="KAO87" s="15"/>
      <c r="KAP87" s="15"/>
      <c r="KAQ87" s="15"/>
      <c r="KAR87" s="15"/>
      <c r="KAS87" s="15"/>
      <c r="KAT87" s="15"/>
      <c r="KAU87" s="15"/>
      <c r="KAV87" s="15"/>
      <c r="KAW87" s="15"/>
      <c r="KAX87" s="15"/>
      <c r="KAY87" s="15"/>
      <c r="KAZ87" s="15"/>
      <c r="KBA87" s="15"/>
      <c r="KBB87" s="15"/>
      <c r="KBC87" s="15"/>
      <c r="KBD87" s="15"/>
      <c r="KBE87" s="15"/>
      <c r="KBF87" s="15"/>
      <c r="KBG87" s="15"/>
      <c r="KBH87" s="15"/>
      <c r="KBI87" s="15"/>
      <c r="KBJ87" s="15"/>
      <c r="KBK87" s="15"/>
      <c r="KBL87" s="15"/>
      <c r="KBM87" s="15"/>
      <c r="KBN87" s="15"/>
      <c r="KBO87" s="15"/>
      <c r="KBP87" s="15"/>
      <c r="KBQ87" s="15"/>
      <c r="KBR87" s="15"/>
      <c r="KBS87" s="15"/>
      <c r="KBT87" s="15"/>
      <c r="KBU87" s="15"/>
      <c r="KBV87" s="15"/>
      <c r="KBW87" s="15"/>
      <c r="KBX87" s="15"/>
      <c r="KBY87" s="15"/>
      <c r="KBZ87" s="15"/>
      <c r="KCA87" s="15"/>
      <c r="KCB87" s="15"/>
      <c r="KCC87" s="15"/>
      <c r="KCD87" s="15"/>
      <c r="KCE87" s="15"/>
      <c r="KCF87" s="15"/>
      <c r="KCG87" s="15"/>
      <c r="KCH87" s="15"/>
      <c r="KCI87" s="15"/>
      <c r="KCJ87" s="15"/>
      <c r="KCK87" s="15"/>
      <c r="KCL87" s="15"/>
      <c r="KCM87" s="15"/>
      <c r="KCN87" s="15"/>
      <c r="KCO87" s="15"/>
      <c r="KCP87" s="15"/>
      <c r="KCQ87" s="15"/>
      <c r="KCR87" s="15"/>
      <c r="KCS87" s="15"/>
      <c r="KCT87" s="15"/>
      <c r="KCU87" s="15"/>
      <c r="KCV87" s="15"/>
      <c r="KCW87" s="15"/>
      <c r="KCX87" s="15"/>
      <c r="KCY87" s="15"/>
      <c r="KCZ87" s="15"/>
      <c r="KDA87" s="15"/>
      <c r="KDB87" s="15"/>
      <c r="KDC87" s="15"/>
      <c r="KDD87" s="15"/>
      <c r="KDE87" s="15"/>
      <c r="KDF87" s="15"/>
      <c r="KDG87" s="15"/>
      <c r="KDH87" s="15"/>
      <c r="KDI87" s="15"/>
      <c r="KDJ87" s="15"/>
      <c r="KDK87" s="15"/>
      <c r="KDL87" s="15"/>
      <c r="KDM87" s="15"/>
      <c r="KDN87" s="15"/>
      <c r="KDO87" s="15"/>
      <c r="KDP87" s="15"/>
      <c r="KDQ87" s="15"/>
      <c r="KDR87" s="15"/>
      <c r="KDS87" s="15"/>
      <c r="KDT87" s="15"/>
      <c r="KDU87" s="15"/>
      <c r="KDV87" s="15"/>
      <c r="KDW87" s="15"/>
      <c r="KDX87" s="15"/>
      <c r="KDY87" s="15"/>
      <c r="KDZ87" s="15"/>
      <c r="KEA87" s="15"/>
      <c r="KEB87" s="15"/>
      <c r="KEC87" s="15"/>
      <c r="KED87" s="15"/>
      <c r="KEE87" s="15"/>
      <c r="KEF87" s="15"/>
      <c r="KEG87" s="15"/>
      <c r="KEH87" s="15"/>
      <c r="KEI87" s="15"/>
      <c r="KEJ87" s="15"/>
      <c r="KEK87" s="15"/>
      <c r="KEL87" s="15"/>
      <c r="KEM87" s="15"/>
      <c r="KEN87" s="15"/>
      <c r="KEO87" s="15"/>
      <c r="KEP87" s="15"/>
      <c r="KEQ87" s="15"/>
      <c r="KER87" s="15"/>
      <c r="KES87" s="15"/>
      <c r="KET87" s="15"/>
      <c r="KEU87" s="15"/>
      <c r="KEV87" s="15"/>
      <c r="KEW87" s="15"/>
      <c r="KEX87" s="15"/>
      <c r="KEY87" s="15"/>
      <c r="KEZ87" s="15"/>
      <c r="KFA87" s="15"/>
      <c r="KFB87" s="15"/>
      <c r="KFC87" s="15"/>
      <c r="KFD87" s="15"/>
      <c r="KFE87" s="15"/>
      <c r="KFF87" s="15"/>
      <c r="KFG87" s="15"/>
      <c r="KFH87" s="15"/>
      <c r="KFI87" s="15"/>
      <c r="KFJ87" s="15"/>
      <c r="KFK87" s="15"/>
      <c r="KFL87" s="15"/>
      <c r="KFM87" s="15"/>
      <c r="KFN87" s="15"/>
      <c r="KFO87" s="15"/>
      <c r="KFP87" s="15"/>
      <c r="KFQ87" s="15"/>
      <c r="KFR87" s="15"/>
      <c r="KFS87" s="15"/>
      <c r="KFT87" s="15"/>
      <c r="KFU87" s="15"/>
      <c r="KFV87" s="15"/>
      <c r="KFW87" s="15"/>
      <c r="KFX87" s="15"/>
      <c r="KFY87" s="15"/>
      <c r="KFZ87" s="15"/>
      <c r="KGA87" s="15"/>
      <c r="KGB87" s="15"/>
      <c r="KGC87" s="15"/>
      <c r="KGD87" s="15"/>
      <c r="KGE87" s="15"/>
      <c r="KGF87" s="15"/>
      <c r="KGG87" s="15"/>
      <c r="KGH87" s="15"/>
      <c r="KGI87" s="15"/>
      <c r="KGJ87" s="15"/>
      <c r="KGK87" s="15"/>
      <c r="KGL87" s="15"/>
      <c r="KGM87" s="15"/>
      <c r="KGN87" s="15"/>
      <c r="KGO87" s="15"/>
      <c r="KGP87" s="15"/>
      <c r="KGQ87" s="15"/>
      <c r="KGR87" s="15"/>
      <c r="KGS87" s="15"/>
      <c r="KGT87" s="15"/>
      <c r="KGU87" s="15"/>
      <c r="KGV87" s="15"/>
      <c r="KGW87" s="15"/>
      <c r="KGX87" s="15"/>
      <c r="KGY87" s="15"/>
      <c r="KGZ87" s="15"/>
      <c r="KHA87" s="15"/>
      <c r="KHB87" s="15"/>
      <c r="KHC87" s="15"/>
      <c r="KHD87" s="15"/>
      <c r="KHE87" s="15"/>
      <c r="KHF87" s="15"/>
      <c r="KHG87" s="15"/>
      <c r="KHH87" s="15"/>
      <c r="KHI87" s="15"/>
      <c r="KHJ87" s="15"/>
      <c r="KHK87" s="15"/>
      <c r="KHL87" s="15"/>
      <c r="KHM87" s="15"/>
      <c r="KHN87" s="15"/>
      <c r="KHO87" s="15"/>
      <c r="KHP87" s="15"/>
      <c r="KHQ87" s="15"/>
      <c r="KHR87" s="15"/>
      <c r="KHS87" s="15"/>
      <c r="KHT87" s="15"/>
      <c r="KHU87" s="15"/>
      <c r="KHV87" s="15"/>
      <c r="KHW87" s="15"/>
      <c r="KHX87" s="15"/>
      <c r="KHY87" s="15"/>
      <c r="KHZ87" s="15"/>
      <c r="KIA87" s="15"/>
      <c r="KIB87" s="15"/>
      <c r="KIC87" s="15"/>
      <c r="KID87" s="15"/>
      <c r="KIE87" s="15"/>
      <c r="KIF87" s="15"/>
      <c r="KIG87" s="15"/>
      <c r="KIH87" s="15"/>
      <c r="KII87" s="15"/>
      <c r="KIJ87" s="15"/>
      <c r="KIK87" s="15"/>
      <c r="KIL87" s="15"/>
      <c r="KIM87" s="15"/>
      <c r="KIN87" s="15"/>
      <c r="KIO87" s="15"/>
      <c r="KIP87" s="15"/>
      <c r="KIQ87" s="15"/>
      <c r="KIR87" s="15"/>
      <c r="KIS87" s="15"/>
      <c r="KIT87" s="15"/>
      <c r="KIU87" s="15"/>
      <c r="KIV87" s="15"/>
      <c r="KIW87" s="15"/>
      <c r="KIX87" s="15"/>
      <c r="KIY87" s="15"/>
      <c r="KIZ87" s="15"/>
      <c r="KJA87" s="15"/>
      <c r="KJB87" s="15"/>
      <c r="KJC87" s="15"/>
      <c r="KJD87" s="15"/>
      <c r="KJE87" s="15"/>
      <c r="KJF87" s="15"/>
      <c r="KJG87" s="15"/>
      <c r="KJH87" s="15"/>
      <c r="KJI87" s="15"/>
      <c r="KJJ87" s="15"/>
      <c r="KJK87" s="15"/>
      <c r="KJL87" s="15"/>
      <c r="KJM87" s="15"/>
      <c r="KJN87" s="15"/>
      <c r="KJO87" s="15"/>
      <c r="KJP87" s="15"/>
      <c r="KJQ87" s="15"/>
      <c r="KJR87" s="15"/>
      <c r="KJS87" s="15"/>
      <c r="KJT87" s="15"/>
      <c r="KJU87" s="15"/>
      <c r="KJV87" s="15"/>
      <c r="KJW87" s="15"/>
      <c r="KJX87" s="15"/>
      <c r="KJY87" s="15"/>
      <c r="KJZ87" s="15"/>
      <c r="KKA87" s="15"/>
      <c r="KKB87" s="15"/>
      <c r="KKC87" s="15"/>
      <c r="KKD87" s="15"/>
      <c r="KKE87" s="15"/>
      <c r="KKF87" s="15"/>
      <c r="KKG87" s="15"/>
      <c r="KKH87" s="15"/>
      <c r="KKI87" s="15"/>
      <c r="KKJ87" s="15"/>
      <c r="KKK87" s="15"/>
      <c r="KKL87" s="15"/>
      <c r="KKM87" s="15"/>
      <c r="KKN87" s="15"/>
      <c r="KKO87" s="15"/>
      <c r="KKP87" s="15"/>
      <c r="KKQ87" s="15"/>
      <c r="KKR87" s="15"/>
      <c r="KKS87" s="15"/>
      <c r="KKT87" s="15"/>
      <c r="KKU87" s="15"/>
      <c r="KKV87" s="15"/>
      <c r="KKW87" s="15"/>
      <c r="KKX87" s="15"/>
      <c r="KKY87" s="15"/>
      <c r="KKZ87" s="15"/>
      <c r="KLA87" s="15"/>
      <c r="KLB87" s="15"/>
      <c r="KLC87" s="15"/>
      <c r="KLD87" s="15"/>
      <c r="KLE87" s="15"/>
      <c r="KLF87" s="15"/>
      <c r="KLG87" s="15"/>
      <c r="KLH87" s="15"/>
      <c r="KLI87" s="15"/>
      <c r="KLJ87" s="15"/>
      <c r="KLK87" s="15"/>
      <c r="KLL87" s="15"/>
      <c r="KLM87" s="15"/>
      <c r="KLN87" s="15"/>
      <c r="KLO87" s="15"/>
      <c r="KLP87" s="15"/>
      <c r="KLQ87" s="15"/>
      <c r="KLR87" s="15"/>
      <c r="KLS87" s="15"/>
      <c r="KLT87" s="15"/>
      <c r="KLU87" s="15"/>
      <c r="KLV87" s="15"/>
      <c r="KLW87" s="15"/>
      <c r="KLX87" s="15"/>
      <c r="KLY87" s="15"/>
      <c r="KLZ87" s="15"/>
      <c r="KMA87" s="15"/>
      <c r="KMB87" s="15"/>
      <c r="KMC87" s="15"/>
      <c r="KMD87" s="15"/>
      <c r="KME87" s="15"/>
      <c r="KMF87" s="15"/>
      <c r="KMG87" s="15"/>
      <c r="KMH87" s="15"/>
      <c r="KMI87" s="15"/>
      <c r="KMJ87" s="15"/>
      <c r="KMK87" s="15"/>
      <c r="KML87" s="15"/>
      <c r="KMM87" s="15"/>
      <c r="KMN87" s="15"/>
      <c r="KMO87" s="15"/>
      <c r="KMP87" s="15"/>
      <c r="KMQ87" s="15"/>
      <c r="KMR87" s="15"/>
      <c r="KMS87" s="15"/>
      <c r="KMT87" s="15"/>
      <c r="KMU87" s="15"/>
      <c r="KMV87" s="15"/>
      <c r="KMW87" s="15"/>
      <c r="KMX87" s="15"/>
      <c r="KMY87" s="15"/>
      <c r="KMZ87" s="15"/>
      <c r="KNA87" s="15"/>
      <c r="KNB87" s="15"/>
      <c r="KNC87" s="15"/>
      <c r="KND87" s="15"/>
      <c r="KNE87" s="15"/>
      <c r="KNF87" s="15"/>
      <c r="KNG87" s="15"/>
      <c r="KNH87" s="15"/>
      <c r="KNI87" s="15"/>
      <c r="KNJ87" s="15"/>
      <c r="KNK87" s="15"/>
      <c r="KNL87" s="15"/>
      <c r="KNM87" s="15"/>
      <c r="KNN87" s="15"/>
      <c r="KNO87" s="15"/>
      <c r="KNP87" s="15"/>
      <c r="KNQ87" s="15"/>
      <c r="KNR87" s="15"/>
      <c r="KNS87" s="15"/>
      <c r="KNT87" s="15"/>
      <c r="KNU87" s="15"/>
      <c r="KNV87" s="15"/>
      <c r="KNW87" s="15"/>
      <c r="KNX87" s="15"/>
      <c r="KNY87" s="15"/>
      <c r="KNZ87" s="15"/>
      <c r="KOA87" s="15"/>
      <c r="KOB87" s="15"/>
      <c r="KOC87" s="15"/>
      <c r="KOD87" s="15"/>
      <c r="KOE87" s="15"/>
      <c r="KOF87" s="15"/>
      <c r="KOG87" s="15"/>
      <c r="KOH87" s="15"/>
      <c r="KOI87" s="15"/>
      <c r="KOJ87" s="15"/>
      <c r="KOK87" s="15"/>
      <c r="KOL87" s="15"/>
      <c r="KOM87" s="15"/>
      <c r="KON87" s="15"/>
      <c r="KOO87" s="15"/>
      <c r="KOP87" s="15"/>
      <c r="KOQ87" s="15"/>
      <c r="KOR87" s="15"/>
      <c r="KOS87" s="15"/>
      <c r="KOT87" s="15"/>
      <c r="KOU87" s="15"/>
      <c r="KOV87" s="15"/>
      <c r="KOW87" s="15"/>
      <c r="KOX87" s="15"/>
      <c r="KOY87" s="15"/>
      <c r="KOZ87" s="15"/>
      <c r="KPA87" s="15"/>
      <c r="KPB87" s="15"/>
      <c r="KPC87" s="15"/>
      <c r="KPD87" s="15"/>
      <c r="KPE87" s="15"/>
      <c r="KPF87" s="15"/>
      <c r="KPG87" s="15"/>
      <c r="KPH87" s="15"/>
      <c r="KPI87" s="15"/>
      <c r="KPJ87" s="15"/>
      <c r="KPK87" s="15"/>
      <c r="KPL87" s="15"/>
      <c r="KPM87" s="15"/>
      <c r="KPN87" s="15"/>
      <c r="KPO87" s="15"/>
      <c r="KPP87" s="15"/>
      <c r="KPQ87" s="15"/>
      <c r="KPR87" s="15"/>
      <c r="KPS87" s="15"/>
      <c r="KPT87" s="15"/>
      <c r="KPU87" s="15"/>
      <c r="KPV87" s="15"/>
      <c r="KPW87" s="15"/>
      <c r="KPX87" s="15"/>
      <c r="KPY87" s="15"/>
      <c r="KPZ87" s="15"/>
      <c r="KQA87" s="15"/>
      <c r="KQB87" s="15"/>
      <c r="KQC87" s="15"/>
      <c r="KQD87" s="15"/>
      <c r="KQE87" s="15"/>
      <c r="KQF87" s="15"/>
      <c r="KQG87" s="15"/>
      <c r="KQH87" s="15"/>
      <c r="KQI87" s="15"/>
      <c r="KQJ87" s="15"/>
      <c r="KQK87" s="15"/>
      <c r="KQL87" s="15"/>
      <c r="KQM87" s="15"/>
      <c r="KQN87" s="15"/>
      <c r="KQO87" s="15"/>
      <c r="KQP87" s="15"/>
      <c r="KQQ87" s="15"/>
      <c r="KQR87" s="15"/>
      <c r="KQS87" s="15"/>
      <c r="KQT87" s="15"/>
      <c r="KQU87" s="15"/>
      <c r="KQV87" s="15"/>
      <c r="KQW87" s="15"/>
      <c r="KQX87" s="15"/>
      <c r="KQY87" s="15"/>
      <c r="KQZ87" s="15"/>
      <c r="KRA87" s="15"/>
      <c r="KRB87" s="15"/>
      <c r="KRC87" s="15"/>
      <c r="KRD87" s="15"/>
      <c r="KRE87" s="15"/>
      <c r="KRF87" s="15"/>
      <c r="KRG87" s="15"/>
      <c r="KRH87" s="15"/>
      <c r="KRI87" s="15"/>
      <c r="KRJ87" s="15"/>
      <c r="KRK87" s="15"/>
      <c r="KRL87" s="15"/>
      <c r="KRM87" s="15"/>
      <c r="KRN87" s="15"/>
      <c r="KRO87" s="15"/>
      <c r="KRP87" s="15"/>
      <c r="KRQ87" s="15"/>
      <c r="KRR87" s="15"/>
      <c r="KRS87" s="15"/>
      <c r="KRT87" s="15"/>
      <c r="KRU87" s="15"/>
      <c r="KRV87" s="15"/>
      <c r="KRW87" s="15"/>
      <c r="KRX87" s="15"/>
      <c r="KRY87" s="15"/>
      <c r="KRZ87" s="15"/>
      <c r="KSA87" s="15"/>
      <c r="KSB87" s="15"/>
      <c r="KSC87" s="15"/>
      <c r="KSD87" s="15"/>
      <c r="KSE87" s="15"/>
      <c r="KSF87" s="15"/>
      <c r="KSG87" s="15"/>
      <c r="KSH87" s="15"/>
      <c r="KSI87" s="15"/>
      <c r="KSJ87" s="15"/>
      <c r="KSK87" s="15"/>
      <c r="KSL87" s="15"/>
      <c r="KSM87" s="15"/>
      <c r="KSN87" s="15"/>
      <c r="KSO87" s="15"/>
      <c r="KSP87" s="15"/>
      <c r="KSQ87" s="15"/>
      <c r="KSR87" s="15"/>
      <c r="KSS87" s="15"/>
      <c r="KST87" s="15"/>
      <c r="KSU87" s="15"/>
      <c r="KSV87" s="15"/>
      <c r="KSW87" s="15"/>
      <c r="KSX87" s="15"/>
      <c r="KSY87" s="15"/>
      <c r="KSZ87" s="15"/>
      <c r="KTA87" s="15"/>
      <c r="KTB87" s="15"/>
      <c r="KTC87" s="15"/>
      <c r="KTD87" s="15"/>
      <c r="KTE87" s="15"/>
      <c r="KTF87" s="15"/>
      <c r="KTG87" s="15"/>
      <c r="KTH87" s="15"/>
      <c r="KTI87" s="15"/>
      <c r="KTJ87" s="15"/>
      <c r="KTK87" s="15"/>
      <c r="KTL87" s="15"/>
      <c r="KTM87" s="15"/>
      <c r="KTN87" s="15"/>
      <c r="KTO87" s="15"/>
      <c r="KTP87" s="15"/>
      <c r="KTQ87" s="15"/>
      <c r="KTR87" s="15"/>
      <c r="KTS87" s="15"/>
      <c r="KTT87" s="15"/>
      <c r="KTU87" s="15"/>
      <c r="KTV87" s="15"/>
      <c r="KTW87" s="15"/>
      <c r="KTX87" s="15"/>
      <c r="KTY87" s="15"/>
      <c r="KTZ87" s="15"/>
      <c r="KUA87" s="15"/>
      <c r="KUB87" s="15"/>
      <c r="KUC87" s="15"/>
      <c r="KUD87" s="15"/>
      <c r="KUE87" s="15"/>
      <c r="KUF87" s="15"/>
      <c r="KUG87" s="15"/>
      <c r="KUH87" s="15"/>
      <c r="KUI87" s="15"/>
      <c r="KUJ87" s="15"/>
      <c r="KUK87" s="15"/>
      <c r="KUL87" s="15"/>
      <c r="KUM87" s="15"/>
      <c r="KUN87" s="15"/>
      <c r="KUO87" s="15"/>
      <c r="KUP87" s="15"/>
      <c r="KUQ87" s="15"/>
      <c r="KUR87" s="15"/>
      <c r="KUS87" s="15"/>
      <c r="KUT87" s="15"/>
      <c r="KUU87" s="15"/>
      <c r="KUV87" s="15"/>
      <c r="KUW87" s="15"/>
      <c r="KUX87" s="15"/>
      <c r="KUY87" s="15"/>
      <c r="KUZ87" s="15"/>
      <c r="KVA87" s="15"/>
      <c r="KVB87" s="15"/>
      <c r="KVC87" s="15"/>
      <c r="KVD87" s="15"/>
      <c r="KVE87" s="15"/>
      <c r="KVF87" s="15"/>
      <c r="KVG87" s="15"/>
      <c r="KVH87" s="15"/>
      <c r="KVI87" s="15"/>
      <c r="KVJ87" s="15"/>
      <c r="KVK87" s="15"/>
      <c r="KVL87" s="15"/>
      <c r="KVM87" s="15"/>
      <c r="KVN87" s="15"/>
      <c r="KVO87" s="15"/>
      <c r="KVP87" s="15"/>
      <c r="KVQ87" s="15"/>
      <c r="KVR87" s="15"/>
      <c r="KVS87" s="15"/>
      <c r="KVT87" s="15"/>
      <c r="KVU87" s="15"/>
      <c r="KVV87" s="15"/>
      <c r="KVW87" s="15"/>
      <c r="KVX87" s="15"/>
      <c r="KVY87" s="15"/>
      <c r="KVZ87" s="15"/>
      <c r="KWA87" s="15"/>
      <c r="KWB87" s="15"/>
      <c r="KWC87" s="15"/>
      <c r="KWD87" s="15"/>
      <c r="KWE87" s="15"/>
      <c r="KWF87" s="15"/>
      <c r="KWG87" s="15"/>
      <c r="KWH87" s="15"/>
      <c r="KWI87" s="15"/>
      <c r="KWJ87" s="15"/>
      <c r="KWK87" s="15"/>
      <c r="KWL87" s="15"/>
      <c r="KWM87" s="15"/>
      <c r="KWN87" s="15"/>
      <c r="KWO87" s="15"/>
      <c r="KWP87" s="15"/>
      <c r="KWQ87" s="15"/>
      <c r="KWR87" s="15"/>
      <c r="KWS87" s="15"/>
      <c r="KWT87" s="15"/>
      <c r="KWU87" s="15"/>
      <c r="KWV87" s="15"/>
      <c r="KWW87" s="15"/>
      <c r="KWX87" s="15"/>
      <c r="KWY87" s="15"/>
      <c r="KWZ87" s="15"/>
      <c r="KXA87" s="15"/>
      <c r="KXB87" s="15"/>
      <c r="KXC87" s="15"/>
      <c r="KXD87" s="15"/>
      <c r="KXE87" s="15"/>
      <c r="KXF87" s="15"/>
      <c r="KXG87" s="15"/>
      <c r="KXH87" s="15"/>
      <c r="KXI87" s="15"/>
      <c r="KXJ87" s="15"/>
      <c r="KXK87" s="15"/>
      <c r="KXL87" s="15"/>
      <c r="KXM87" s="15"/>
      <c r="KXN87" s="15"/>
      <c r="KXO87" s="15"/>
      <c r="KXP87" s="15"/>
      <c r="KXQ87" s="15"/>
      <c r="KXR87" s="15"/>
      <c r="KXS87" s="15"/>
      <c r="KXT87" s="15"/>
      <c r="KXU87" s="15"/>
      <c r="KXV87" s="15"/>
      <c r="KXW87" s="15"/>
      <c r="KXX87" s="15"/>
      <c r="KXY87" s="15"/>
      <c r="KXZ87" s="15"/>
      <c r="KYA87" s="15"/>
      <c r="KYB87" s="15"/>
      <c r="KYC87" s="15"/>
      <c r="KYD87" s="15"/>
      <c r="KYE87" s="15"/>
      <c r="KYF87" s="15"/>
      <c r="KYG87" s="15"/>
      <c r="KYH87" s="15"/>
      <c r="KYI87" s="15"/>
      <c r="KYJ87" s="15"/>
      <c r="KYK87" s="15"/>
      <c r="KYL87" s="15"/>
      <c r="KYM87" s="15"/>
      <c r="KYN87" s="15"/>
      <c r="KYO87" s="15"/>
      <c r="KYP87" s="15"/>
      <c r="KYQ87" s="15"/>
      <c r="KYR87" s="15"/>
      <c r="KYS87" s="15"/>
      <c r="KYT87" s="15"/>
      <c r="KYU87" s="15"/>
      <c r="KYV87" s="15"/>
      <c r="KYW87" s="15"/>
      <c r="KYX87" s="15"/>
      <c r="KYY87" s="15"/>
      <c r="KYZ87" s="15"/>
      <c r="KZA87" s="15"/>
      <c r="KZB87" s="15"/>
      <c r="KZC87" s="15"/>
      <c r="KZD87" s="15"/>
      <c r="KZE87" s="15"/>
      <c r="KZF87" s="15"/>
      <c r="KZG87" s="15"/>
      <c r="KZH87" s="15"/>
      <c r="KZI87" s="15"/>
      <c r="KZJ87" s="15"/>
      <c r="KZK87" s="15"/>
      <c r="KZL87" s="15"/>
      <c r="KZM87" s="15"/>
      <c r="KZN87" s="15"/>
      <c r="KZO87" s="15"/>
      <c r="KZP87" s="15"/>
      <c r="KZQ87" s="15"/>
      <c r="KZR87" s="15"/>
      <c r="KZS87" s="15"/>
      <c r="KZT87" s="15"/>
      <c r="KZU87" s="15"/>
      <c r="KZV87" s="15"/>
      <c r="KZW87" s="15"/>
      <c r="KZX87" s="15"/>
      <c r="KZY87" s="15"/>
      <c r="KZZ87" s="15"/>
      <c r="LAA87" s="15"/>
      <c r="LAB87" s="15"/>
      <c r="LAC87" s="15"/>
      <c r="LAD87" s="15"/>
      <c r="LAE87" s="15"/>
      <c r="LAF87" s="15"/>
      <c r="LAG87" s="15"/>
      <c r="LAH87" s="15"/>
      <c r="LAI87" s="15"/>
      <c r="LAJ87" s="15"/>
      <c r="LAK87" s="15"/>
      <c r="LAL87" s="15"/>
      <c r="LAM87" s="15"/>
      <c r="LAN87" s="15"/>
      <c r="LAO87" s="15"/>
      <c r="LAP87" s="15"/>
      <c r="LAQ87" s="15"/>
      <c r="LAR87" s="15"/>
      <c r="LAS87" s="15"/>
      <c r="LAT87" s="15"/>
      <c r="LAU87" s="15"/>
      <c r="LAV87" s="15"/>
      <c r="LAW87" s="15"/>
      <c r="LAX87" s="15"/>
      <c r="LAY87" s="15"/>
      <c r="LAZ87" s="15"/>
      <c r="LBA87" s="15"/>
      <c r="LBB87" s="15"/>
      <c r="LBC87" s="15"/>
      <c r="LBD87" s="15"/>
      <c r="LBE87" s="15"/>
      <c r="LBF87" s="15"/>
      <c r="LBG87" s="15"/>
      <c r="LBH87" s="15"/>
      <c r="LBI87" s="15"/>
      <c r="LBJ87" s="15"/>
      <c r="LBK87" s="15"/>
      <c r="LBL87" s="15"/>
      <c r="LBM87" s="15"/>
      <c r="LBN87" s="15"/>
      <c r="LBO87" s="15"/>
      <c r="LBP87" s="15"/>
      <c r="LBQ87" s="15"/>
      <c r="LBR87" s="15"/>
      <c r="LBS87" s="15"/>
      <c r="LBT87" s="15"/>
      <c r="LBU87" s="15"/>
      <c r="LBV87" s="15"/>
      <c r="LBW87" s="15"/>
      <c r="LBX87" s="15"/>
      <c r="LBY87" s="15"/>
      <c r="LBZ87" s="15"/>
      <c r="LCA87" s="15"/>
      <c r="LCB87" s="15"/>
      <c r="LCC87" s="15"/>
      <c r="LCD87" s="15"/>
      <c r="LCE87" s="15"/>
      <c r="LCF87" s="15"/>
      <c r="LCG87" s="15"/>
      <c r="LCH87" s="15"/>
      <c r="LCI87" s="15"/>
      <c r="LCJ87" s="15"/>
      <c r="LCK87" s="15"/>
      <c r="LCL87" s="15"/>
      <c r="LCM87" s="15"/>
      <c r="LCN87" s="15"/>
      <c r="LCO87" s="15"/>
      <c r="LCP87" s="15"/>
      <c r="LCQ87" s="15"/>
      <c r="LCR87" s="15"/>
      <c r="LCS87" s="15"/>
      <c r="LCT87" s="15"/>
      <c r="LCU87" s="15"/>
      <c r="LCV87" s="15"/>
      <c r="LCW87" s="15"/>
      <c r="LCX87" s="15"/>
      <c r="LCY87" s="15"/>
      <c r="LCZ87" s="15"/>
      <c r="LDA87" s="15"/>
      <c r="LDB87" s="15"/>
      <c r="LDC87" s="15"/>
      <c r="LDD87" s="15"/>
      <c r="LDE87" s="15"/>
      <c r="LDF87" s="15"/>
      <c r="LDG87" s="15"/>
      <c r="LDH87" s="15"/>
      <c r="LDI87" s="15"/>
      <c r="LDJ87" s="15"/>
      <c r="LDK87" s="15"/>
      <c r="LDL87" s="15"/>
      <c r="LDM87" s="15"/>
      <c r="LDN87" s="15"/>
      <c r="LDO87" s="15"/>
      <c r="LDP87" s="15"/>
      <c r="LDQ87" s="15"/>
      <c r="LDR87" s="15"/>
      <c r="LDS87" s="15"/>
      <c r="LDT87" s="15"/>
      <c r="LDU87" s="15"/>
      <c r="LDV87" s="15"/>
      <c r="LDW87" s="15"/>
      <c r="LDX87" s="15"/>
      <c r="LDY87" s="15"/>
      <c r="LDZ87" s="15"/>
      <c r="LEA87" s="15"/>
      <c r="LEB87" s="15"/>
      <c r="LEC87" s="15"/>
      <c r="LED87" s="15"/>
      <c r="LEE87" s="15"/>
      <c r="LEF87" s="15"/>
      <c r="LEG87" s="15"/>
      <c r="LEH87" s="15"/>
      <c r="LEI87" s="15"/>
      <c r="LEJ87" s="15"/>
      <c r="LEK87" s="15"/>
      <c r="LEL87" s="15"/>
      <c r="LEM87" s="15"/>
      <c r="LEN87" s="15"/>
      <c r="LEO87" s="15"/>
      <c r="LEP87" s="15"/>
      <c r="LEQ87" s="15"/>
      <c r="LER87" s="15"/>
      <c r="LES87" s="15"/>
      <c r="LET87" s="15"/>
      <c r="LEU87" s="15"/>
      <c r="LEV87" s="15"/>
      <c r="LEW87" s="15"/>
      <c r="LEX87" s="15"/>
      <c r="LEY87" s="15"/>
      <c r="LEZ87" s="15"/>
      <c r="LFA87" s="15"/>
      <c r="LFB87" s="15"/>
      <c r="LFC87" s="15"/>
      <c r="LFD87" s="15"/>
      <c r="LFE87" s="15"/>
      <c r="LFF87" s="15"/>
      <c r="LFG87" s="15"/>
      <c r="LFH87" s="15"/>
      <c r="LFI87" s="15"/>
      <c r="LFJ87" s="15"/>
      <c r="LFK87" s="15"/>
      <c r="LFL87" s="15"/>
      <c r="LFM87" s="15"/>
      <c r="LFN87" s="15"/>
      <c r="LFO87" s="15"/>
      <c r="LFP87" s="15"/>
      <c r="LFQ87" s="15"/>
      <c r="LFR87" s="15"/>
      <c r="LFS87" s="15"/>
      <c r="LFT87" s="15"/>
      <c r="LFU87" s="15"/>
      <c r="LFV87" s="15"/>
      <c r="LFW87" s="15"/>
      <c r="LFX87" s="15"/>
      <c r="LFY87" s="15"/>
      <c r="LFZ87" s="15"/>
      <c r="LGA87" s="15"/>
      <c r="LGB87" s="15"/>
      <c r="LGC87" s="15"/>
      <c r="LGD87" s="15"/>
      <c r="LGE87" s="15"/>
      <c r="LGF87" s="15"/>
      <c r="LGG87" s="15"/>
      <c r="LGH87" s="15"/>
      <c r="LGI87" s="15"/>
      <c r="LGJ87" s="15"/>
      <c r="LGK87" s="15"/>
      <c r="LGL87" s="15"/>
      <c r="LGM87" s="15"/>
      <c r="LGN87" s="15"/>
      <c r="LGO87" s="15"/>
      <c r="LGP87" s="15"/>
      <c r="LGQ87" s="15"/>
      <c r="LGR87" s="15"/>
      <c r="LGS87" s="15"/>
      <c r="LGT87" s="15"/>
      <c r="LGU87" s="15"/>
      <c r="LGV87" s="15"/>
      <c r="LGW87" s="15"/>
      <c r="LGX87" s="15"/>
      <c r="LGY87" s="15"/>
      <c r="LGZ87" s="15"/>
      <c r="LHA87" s="15"/>
      <c r="LHB87" s="15"/>
      <c r="LHC87" s="15"/>
      <c r="LHD87" s="15"/>
      <c r="LHE87" s="15"/>
      <c r="LHF87" s="15"/>
      <c r="LHG87" s="15"/>
      <c r="LHH87" s="15"/>
      <c r="LHI87" s="15"/>
      <c r="LHJ87" s="15"/>
      <c r="LHK87" s="15"/>
      <c r="LHL87" s="15"/>
      <c r="LHM87" s="15"/>
      <c r="LHN87" s="15"/>
      <c r="LHO87" s="15"/>
      <c r="LHP87" s="15"/>
      <c r="LHQ87" s="15"/>
      <c r="LHR87" s="15"/>
      <c r="LHS87" s="15"/>
      <c r="LHT87" s="15"/>
      <c r="LHU87" s="15"/>
      <c r="LHV87" s="15"/>
      <c r="LHW87" s="15"/>
      <c r="LHX87" s="15"/>
      <c r="LHY87" s="15"/>
      <c r="LHZ87" s="15"/>
      <c r="LIA87" s="15"/>
      <c r="LIB87" s="15"/>
      <c r="LIC87" s="15"/>
      <c r="LID87" s="15"/>
      <c r="LIE87" s="15"/>
      <c r="LIF87" s="15"/>
      <c r="LIG87" s="15"/>
      <c r="LIH87" s="15"/>
      <c r="LII87" s="15"/>
      <c r="LIJ87" s="15"/>
      <c r="LIK87" s="15"/>
      <c r="LIL87" s="15"/>
      <c r="LIM87" s="15"/>
      <c r="LIN87" s="15"/>
      <c r="LIO87" s="15"/>
      <c r="LIP87" s="15"/>
      <c r="LIQ87" s="15"/>
      <c r="LIR87" s="15"/>
      <c r="LIS87" s="15"/>
      <c r="LIT87" s="15"/>
      <c r="LIU87" s="15"/>
      <c r="LIV87" s="15"/>
      <c r="LIW87" s="15"/>
      <c r="LIX87" s="15"/>
      <c r="LIY87" s="15"/>
      <c r="LIZ87" s="15"/>
      <c r="LJA87" s="15"/>
      <c r="LJB87" s="15"/>
      <c r="LJC87" s="15"/>
      <c r="LJD87" s="15"/>
      <c r="LJE87" s="15"/>
      <c r="LJF87" s="15"/>
      <c r="LJG87" s="15"/>
      <c r="LJH87" s="15"/>
      <c r="LJI87" s="15"/>
      <c r="LJJ87" s="15"/>
      <c r="LJK87" s="15"/>
      <c r="LJL87" s="15"/>
      <c r="LJM87" s="15"/>
      <c r="LJN87" s="15"/>
      <c r="LJO87" s="15"/>
      <c r="LJP87" s="15"/>
      <c r="LJQ87" s="15"/>
      <c r="LJR87" s="15"/>
      <c r="LJS87" s="15"/>
      <c r="LJT87" s="15"/>
      <c r="LJU87" s="15"/>
      <c r="LJV87" s="15"/>
      <c r="LJW87" s="15"/>
      <c r="LJX87" s="15"/>
      <c r="LJY87" s="15"/>
      <c r="LJZ87" s="15"/>
      <c r="LKA87" s="15"/>
      <c r="LKB87" s="15"/>
      <c r="LKC87" s="15"/>
      <c r="LKD87" s="15"/>
      <c r="LKE87" s="15"/>
      <c r="LKF87" s="15"/>
      <c r="LKG87" s="15"/>
      <c r="LKH87" s="15"/>
      <c r="LKI87" s="15"/>
      <c r="LKJ87" s="15"/>
      <c r="LKK87" s="15"/>
      <c r="LKL87" s="15"/>
      <c r="LKM87" s="15"/>
      <c r="LKN87" s="15"/>
      <c r="LKO87" s="15"/>
      <c r="LKP87" s="15"/>
      <c r="LKQ87" s="15"/>
      <c r="LKR87" s="15"/>
      <c r="LKS87" s="15"/>
      <c r="LKT87" s="15"/>
      <c r="LKU87" s="15"/>
      <c r="LKV87" s="15"/>
      <c r="LKW87" s="15"/>
      <c r="LKX87" s="15"/>
      <c r="LKY87" s="15"/>
      <c r="LKZ87" s="15"/>
      <c r="LLA87" s="15"/>
      <c r="LLB87" s="15"/>
      <c r="LLC87" s="15"/>
      <c r="LLD87" s="15"/>
      <c r="LLE87" s="15"/>
      <c r="LLF87" s="15"/>
      <c r="LLG87" s="15"/>
      <c r="LLH87" s="15"/>
      <c r="LLI87" s="15"/>
      <c r="LLJ87" s="15"/>
      <c r="LLK87" s="15"/>
      <c r="LLL87" s="15"/>
      <c r="LLM87" s="15"/>
      <c r="LLN87" s="15"/>
      <c r="LLO87" s="15"/>
      <c r="LLP87" s="15"/>
      <c r="LLQ87" s="15"/>
      <c r="LLR87" s="15"/>
      <c r="LLS87" s="15"/>
      <c r="LLT87" s="15"/>
      <c r="LLU87" s="15"/>
      <c r="LLV87" s="15"/>
      <c r="LLW87" s="15"/>
      <c r="LLX87" s="15"/>
      <c r="LLY87" s="15"/>
      <c r="LLZ87" s="15"/>
      <c r="LMA87" s="15"/>
      <c r="LMB87" s="15"/>
      <c r="LMC87" s="15"/>
      <c r="LMD87" s="15"/>
      <c r="LME87" s="15"/>
      <c r="LMF87" s="15"/>
      <c r="LMG87" s="15"/>
      <c r="LMH87" s="15"/>
      <c r="LMI87" s="15"/>
      <c r="LMJ87" s="15"/>
      <c r="LMK87" s="15"/>
      <c r="LML87" s="15"/>
      <c r="LMM87" s="15"/>
      <c r="LMN87" s="15"/>
      <c r="LMO87" s="15"/>
      <c r="LMP87" s="15"/>
      <c r="LMQ87" s="15"/>
      <c r="LMR87" s="15"/>
      <c r="LMS87" s="15"/>
      <c r="LMT87" s="15"/>
      <c r="LMU87" s="15"/>
      <c r="LMV87" s="15"/>
      <c r="LMW87" s="15"/>
      <c r="LMX87" s="15"/>
      <c r="LMY87" s="15"/>
      <c r="LMZ87" s="15"/>
      <c r="LNA87" s="15"/>
      <c r="LNB87" s="15"/>
      <c r="LNC87" s="15"/>
      <c r="LND87" s="15"/>
      <c r="LNE87" s="15"/>
      <c r="LNF87" s="15"/>
      <c r="LNG87" s="15"/>
      <c r="LNH87" s="15"/>
      <c r="LNI87" s="15"/>
      <c r="LNJ87" s="15"/>
      <c r="LNK87" s="15"/>
      <c r="LNL87" s="15"/>
      <c r="LNM87" s="15"/>
      <c r="LNN87" s="15"/>
      <c r="LNO87" s="15"/>
      <c r="LNP87" s="15"/>
      <c r="LNQ87" s="15"/>
      <c r="LNR87" s="15"/>
      <c r="LNS87" s="15"/>
      <c r="LNT87" s="15"/>
      <c r="LNU87" s="15"/>
      <c r="LNV87" s="15"/>
      <c r="LNW87" s="15"/>
      <c r="LNX87" s="15"/>
      <c r="LNY87" s="15"/>
      <c r="LNZ87" s="15"/>
      <c r="LOA87" s="15"/>
      <c r="LOB87" s="15"/>
      <c r="LOC87" s="15"/>
      <c r="LOD87" s="15"/>
      <c r="LOE87" s="15"/>
      <c r="LOF87" s="15"/>
      <c r="LOG87" s="15"/>
      <c r="LOH87" s="15"/>
      <c r="LOI87" s="15"/>
      <c r="LOJ87" s="15"/>
      <c r="LOK87" s="15"/>
      <c r="LOL87" s="15"/>
      <c r="LOM87" s="15"/>
      <c r="LON87" s="15"/>
      <c r="LOO87" s="15"/>
      <c r="LOP87" s="15"/>
      <c r="LOQ87" s="15"/>
      <c r="LOR87" s="15"/>
      <c r="LOS87" s="15"/>
      <c r="LOT87" s="15"/>
      <c r="LOU87" s="15"/>
      <c r="LOV87" s="15"/>
      <c r="LOW87" s="15"/>
      <c r="LOX87" s="15"/>
      <c r="LOY87" s="15"/>
      <c r="LOZ87" s="15"/>
      <c r="LPA87" s="15"/>
      <c r="LPB87" s="15"/>
      <c r="LPC87" s="15"/>
      <c r="LPD87" s="15"/>
      <c r="LPE87" s="15"/>
      <c r="LPF87" s="15"/>
      <c r="LPG87" s="15"/>
      <c r="LPH87" s="15"/>
      <c r="LPI87" s="15"/>
      <c r="LPJ87" s="15"/>
      <c r="LPK87" s="15"/>
      <c r="LPL87" s="15"/>
      <c r="LPM87" s="15"/>
      <c r="LPN87" s="15"/>
      <c r="LPO87" s="15"/>
      <c r="LPP87" s="15"/>
      <c r="LPQ87" s="15"/>
      <c r="LPR87" s="15"/>
      <c r="LPS87" s="15"/>
      <c r="LPT87" s="15"/>
      <c r="LPU87" s="15"/>
      <c r="LPV87" s="15"/>
      <c r="LPW87" s="15"/>
      <c r="LPX87" s="15"/>
      <c r="LPY87" s="15"/>
      <c r="LPZ87" s="15"/>
      <c r="LQA87" s="15"/>
      <c r="LQB87" s="15"/>
      <c r="LQC87" s="15"/>
      <c r="LQD87" s="15"/>
      <c r="LQE87" s="15"/>
      <c r="LQF87" s="15"/>
      <c r="LQG87" s="15"/>
      <c r="LQH87" s="15"/>
      <c r="LQI87" s="15"/>
      <c r="LQJ87" s="15"/>
      <c r="LQK87" s="15"/>
      <c r="LQL87" s="15"/>
      <c r="LQM87" s="15"/>
      <c r="LQN87" s="15"/>
      <c r="LQO87" s="15"/>
      <c r="LQP87" s="15"/>
      <c r="LQQ87" s="15"/>
      <c r="LQR87" s="15"/>
      <c r="LQS87" s="15"/>
      <c r="LQT87" s="15"/>
      <c r="LQU87" s="15"/>
      <c r="LQV87" s="15"/>
      <c r="LQW87" s="15"/>
      <c r="LQX87" s="15"/>
      <c r="LQY87" s="15"/>
      <c r="LQZ87" s="15"/>
      <c r="LRA87" s="15"/>
      <c r="LRB87" s="15"/>
      <c r="LRC87" s="15"/>
      <c r="LRD87" s="15"/>
      <c r="LRE87" s="15"/>
      <c r="LRF87" s="15"/>
      <c r="LRG87" s="15"/>
      <c r="LRH87" s="15"/>
      <c r="LRI87" s="15"/>
      <c r="LRJ87" s="15"/>
      <c r="LRK87" s="15"/>
      <c r="LRL87" s="15"/>
      <c r="LRM87" s="15"/>
      <c r="LRN87" s="15"/>
      <c r="LRO87" s="15"/>
      <c r="LRP87" s="15"/>
      <c r="LRQ87" s="15"/>
      <c r="LRR87" s="15"/>
      <c r="LRS87" s="15"/>
      <c r="LRT87" s="15"/>
      <c r="LRU87" s="15"/>
      <c r="LRV87" s="15"/>
      <c r="LRW87" s="15"/>
      <c r="LRX87" s="15"/>
      <c r="LRY87" s="15"/>
      <c r="LRZ87" s="15"/>
      <c r="LSA87" s="15"/>
      <c r="LSB87" s="15"/>
      <c r="LSC87" s="15"/>
      <c r="LSD87" s="15"/>
      <c r="LSE87" s="15"/>
      <c r="LSF87" s="15"/>
      <c r="LSG87" s="15"/>
      <c r="LSH87" s="15"/>
      <c r="LSI87" s="15"/>
      <c r="LSJ87" s="15"/>
      <c r="LSK87" s="15"/>
      <c r="LSL87" s="15"/>
      <c r="LSM87" s="15"/>
      <c r="LSN87" s="15"/>
      <c r="LSO87" s="15"/>
      <c r="LSP87" s="15"/>
      <c r="LSQ87" s="15"/>
      <c r="LSR87" s="15"/>
      <c r="LSS87" s="15"/>
      <c r="LST87" s="15"/>
      <c r="LSU87" s="15"/>
      <c r="LSV87" s="15"/>
      <c r="LSW87" s="15"/>
      <c r="LSX87" s="15"/>
      <c r="LSY87" s="15"/>
      <c r="LSZ87" s="15"/>
      <c r="LTA87" s="15"/>
      <c r="LTB87" s="15"/>
      <c r="LTC87" s="15"/>
      <c r="LTD87" s="15"/>
      <c r="LTE87" s="15"/>
      <c r="LTF87" s="15"/>
      <c r="LTG87" s="15"/>
      <c r="LTH87" s="15"/>
      <c r="LTI87" s="15"/>
      <c r="LTJ87" s="15"/>
      <c r="LTK87" s="15"/>
      <c r="LTL87" s="15"/>
      <c r="LTM87" s="15"/>
      <c r="LTN87" s="15"/>
      <c r="LTO87" s="15"/>
      <c r="LTP87" s="15"/>
      <c r="LTQ87" s="15"/>
      <c r="LTR87" s="15"/>
      <c r="LTS87" s="15"/>
      <c r="LTT87" s="15"/>
      <c r="LTU87" s="15"/>
      <c r="LTV87" s="15"/>
      <c r="LTW87" s="15"/>
      <c r="LTX87" s="15"/>
      <c r="LTY87" s="15"/>
      <c r="LTZ87" s="15"/>
      <c r="LUA87" s="15"/>
      <c r="LUB87" s="15"/>
      <c r="LUC87" s="15"/>
      <c r="LUD87" s="15"/>
      <c r="LUE87" s="15"/>
      <c r="LUF87" s="15"/>
      <c r="LUG87" s="15"/>
      <c r="LUH87" s="15"/>
      <c r="LUI87" s="15"/>
      <c r="LUJ87" s="15"/>
      <c r="LUK87" s="15"/>
      <c r="LUL87" s="15"/>
      <c r="LUM87" s="15"/>
      <c r="LUN87" s="15"/>
      <c r="LUO87" s="15"/>
      <c r="LUP87" s="15"/>
      <c r="LUQ87" s="15"/>
      <c r="LUR87" s="15"/>
      <c r="LUS87" s="15"/>
      <c r="LUT87" s="15"/>
      <c r="LUU87" s="15"/>
      <c r="LUV87" s="15"/>
      <c r="LUW87" s="15"/>
      <c r="LUX87" s="15"/>
      <c r="LUY87" s="15"/>
      <c r="LUZ87" s="15"/>
      <c r="LVA87" s="15"/>
      <c r="LVB87" s="15"/>
      <c r="LVC87" s="15"/>
      <c r="LVD87" s="15"/>
      <c r="LVE87" s="15"/>
      <c r="LVF87" s="15"/>
      <c r="LVG87" s="15"/>
      <c r="LVH87" s="15"/>
      <c r="LVI87" s="15"/>
      <c r="LVJ87" s="15"/>
      <c r="LVK87" s="15"/>
      <c r="LVL87" s="15"/>
      <c r="LVM87" s="15"/>
      <c r="LVN87" s="15"/>
      <c r="LVO87" s="15"/>
      <c r="LVP87" s="15"/>
      <c r="LVQ87" s="15"/>
      <c r="LVR87" s="15"/>
      <c r="LVS87" s="15"/>
      <c r="LVT87" s="15"/>
      <c r="LVU87" s="15"/>
      <c r="LVV87" s="15"/>
      <c r="LVW87" s="15"/>
      <c r="LVX87" s="15"/>
      <c r="LVY87" s="15"/>
      <c r="LVZ87" s="15"/>
      <c r="LWA87" s="15"/>
      <c r="LWB87" s="15"/>
      <c r="LWC87" s="15"/>
      <c r="LWD87" s="15"/>
      <c r="LWE87" s="15"/>
      <c r="LWF87" s="15"/>
      <c r="LWG87" s="15"/>
      <c r="LWH87" s="15"/>
      <c r="LWI87" s="15"/>
      <c r="LWJ87" s="15"/>
      <c r="LWK87" s="15"/>
      <c r="LWL87" s="15"/>
      <c r="LWM87" s="15"/>
      <c r="LWN87" s="15"/>
      <c r="LWO87" s="15"/>
      <c r="LWP87" s="15"/>
      <c r="LWQ87" s="15"/>
      <c r="LWR87" s="15"/>
      <c r="LWS87" s="15"/>
      <c r="LWT87" s="15"/>
      <c r="LWU87" s="15"/>
      <c r="LWV87" s="15"/>
      <c r="LWW87" s="15"/>
      <c r="LWX87" s="15"/>
      <c r="LWY87" s="15"/>
      <c r="LWZ87" s="15"/>
      <c r="LXA87" s="15"/>
      <c r="LXB87" s="15"/>
      <c r="LXC87" s="15"/>
      <c r="LXD87" s="15"/>
      <c r="LXE87" s="15"/>
      <c r="LXF87" s="15"/>
      <c r="LXG87" s="15"/>
      <c r="LXH87" s="15"/>
      <c r="LXI87" s="15"/>
      <c r="LXJ87" s="15"/>
      <c r="LXK87" s="15"/>
      <c r="LXL87" s="15"/>
      <c r="LXM87" s="15"/>
      <c r="LXN87" s="15"/>
      <c r="LXO87" s="15"/>
      <c r="LXP87" s="15"/>
      <c r="LXQ87" s="15"/>
      <c r="LXR87" s="15"/>
      <c r="LXS87" s="15"/>
      <c r="LXT87" s="15"/>
      <c r="LXU87" s="15"/>
      <c r="LXV87" s="15"/>
      <c r="LXW87" s="15"/>
      <c r="LXX87" s="15"/>
      <c r="LXY87" s="15"/>
      <c r="LXZ87" s="15"/>
      <c r="LYA87" s="15"/>
      <c r="LYB87" s="15"/>
      <c r="LYC87" s="15"/>
      <c r="LYD87" s="15"/>
      <c r="LYE87" s="15"/>
      <c r="LYF87" s="15"/>
      <c r="LYG87" s="15"/>
      <c r="LYH87" s="15"/>
      <c r="LYI87" s="15"/>
      <c r="LYJ87" s="15"/>
      <c r="LYK87" s="15"/>
      <c r="LYL87" s="15"/>
      <c r="LYM87" s="15"/>
      <c r="LYN87" s="15"/>
      <c r="LYO87" s="15"/>
      <c r="LYP87" s="15"/>
      <c r="LYQ87" s="15"/>
      <c r="LYR87" s="15"/>
      <c r="LYS87" s="15"/>
      <c r="LYT87" s="15"/>
      <c r="LYU87" s="15"/>
      <c r="LYV87" s="15"/>
      <c r="LYW87" s="15"/>
      <c r="LYX87" s="15"/>
      <c r="LYY87" s="15"/>
      <c r="LYZ87" s="15"/>
      <c r="LZA87" s="15"/>
      <c r="LZB87" s="15"/>
      <c r="LZC87" s="15"/>
      <c r="LZD87" s="15"/>
      <c r="LZE87" s="15"/>
      <c r="LZF87" s="15"/>
      <c r="LZG87" s="15"/>
      <c r="LZH87" s="15"/>
      <c r="LZI87" s="15"/>
      <c r="LZJ87" s="15"/>
      <c r="LZK87" s="15"/>
      <c r="LZL87" s="15"/>
      <c r="LZM87" s="15"/>
      <c r="LZN87" s="15"/>
      <c r="LZO87" s="15"/>
      <c r="LZP87" s="15"/>
      <c r="LZQ87" s="15"/>
      <c r="LZR87" s="15"/>
      <c r="LZS87" s="15"/>
      <c r="LZT87" s="15"/>
      <c r="LZU87" s="15"/>
      <c r="LZV87" s="15"/>
      <c r="LZW87" s="15"/>
      <c r="LZX87" s="15"/>
      <c r="LZY87" s="15"/>
      <c r="LZZ87" s="15"/>
      <c r="MAA87" s="15"/>
      <c r="MAB87" s="15"/>
      <c r="MAC87" s="15"/>
      <c r="MAD87" s="15"/>
      <c r="MAE87" s="15"/>
      <c r="MAF87" s="15"/>
      <c r="MAG87" s="15"/>
      <c r="MAH87" s="15"/>
      <c r="MAI87" s="15"/>
      <c r="MAJ87" s="15"/>
      <c r="MAK87" s="15"/>
      <c r="MAL87" s="15"/>
      <c r="MAM87" s="15"/>
      <c r="MAN87" s="15"/>
      <c r="MAO87" s="15"/>
      <c r="MAP87" s="15"/>
      <c r="MAQ87" s="15"/>
      <c r="MAR87" s="15"/>
      <c r="MAS87" s="15"/>
      <c r="MAT87" s="15"/>
      <c r="MAU87" s="15"/>
      <c r="MAV87" s="15"/>
      <c r="MAW87" s="15"/>
      <c r="MAX87" s="15"/>
      <c r="MAY87" s="15"/>
      <c r="MAZ87" s="15"/>
      <c r="MBA87" s="15"/>
      <c r="MBB87" s="15"/>
      <c r="MBC87" s="15"/>
      <c r="MBD87" s="15"/>
      <c r="MBE87" s="15"/>
      <c r="MBF87" s="15"/>
      <c r="MBG87" s="15"/>
      <c r="MBH87" s="15"/>
      <c r="MBI87" s="15"/>
      <c r="MBJ87" s="15"/>
      <c r="MBK87" s="15"/>
      <c r="MBL87" s="15"/>
      <c r="MBM87" s="15"/>
      <c r="MBN87" s="15"/>
      <c r="MBO87" s="15"/>
      <c r="MBP87" s="15"/>
      <c r="MBQ87" s="15"/>
      <c r="MBR87" s="15"/>
      <c r="MBS87" s="15"/>
      <c r="MBT87" s="15"/>
      <c r="MBU87" s="15"/>
      <c r="MBV87" s="15"/>
      <c r="MBW87" s="15"/>
      <c r="MBX87" s="15"/>
      <c r="MBY87" s="15"/>
      <c r="MBZ87" s="15"/>
      <c r="MCA87" s="15"/>
      <c r="MCB87" s="15"/>
      <c r="MCC87" s="15"/>
      <c r="MCD87" s="15"/>
      <c r="MCE87" s="15"/>
      <c r="MCF87" s="15"/>
      <c r="MCG87" s="15"/>
      <c r="MCH87" s="15"/>
      <c r="MCI87" s="15"/>
      <c r="MCJ87" s="15"/>
      <c r="MCK87" s="15"/>
      <c r="MCL87" s="15"/>
      <c r="MCM87" s="15"/>
      <c r="MCN87" s="15"/>
      <c r="MCO87" s="15"/>
      <c r="MCP87" s="15"/>
      <c r="MCQ87" s="15"/>
      <c r="MCR87" s="15"/>
      <c r="MCS87" s="15"/>
      <c r="MCT87" s="15"/>
      <c r="MCU87" s="15"/>
      <c r="MCV87" s="15"/>
      <c r="MCW87" s="15"/>
      <c r="MCX87" s="15"/>
      <c r="MCY87" s="15"/>
      <c r="MCZ87" s="15"/>
      <c r="MDA87" s="15"/>
      <c r="MDB87" s="15"/>
      <c r="MDC87" s="15"/>
      <c r="MDD87" s="15"/>
      <c r="MDE87" s="15"/>
      <c r="MDF87" s="15"/>
      <c r="MDG87" s="15"/>
      <c r="MDH87" s="15"/>
      <c r="MDI87" s="15"/>
      <c r="MDJ87" s="15"/>
      <c r="MDK87" s="15"/>
      <c r="MDL87" s="15"/>
      <c r="MDM87" s="15"/>
      <c r="MDN87" s="15"/>
      <c r="MDO87" s="15"/>
      <c r="MDP87" s="15"/>
      <c r="MDQ87" s="15"/>
      <c r="MDR87" s="15"/>
      <c r="MDS87" s="15"/>
      <c r="MDT87" s="15"/>
      <c r="MDU87" s="15"/>
      <c r="MDV87" s="15"/>
      <c r="MDW87" s="15"/>
      <c r="MDX87" s="15"/>
      <c r="MDY87" s="15"/>
      <c r="MDZ87" s="15"/>
      <c r="MEA87" s="15"/>
      <c r="MEB87" s="15"/>
      <c r="MEC87" s="15"/>
      <c r="MED87" s="15"/>
      <c r="MEE87" s="15"/>
      <c r="MEF87" s="15"/>
      <c r="MEG87" s="15"/>
      <c r="MEH87" s="15"/>
      <c r="MEI87" s="15"/>
      <c r="MEJ87" s="15"/>
      <c r="MEK87" s="15"/>
      <c r="MEL87" s="15"/>
      <c r="MEM87" s="15"/>
      <c r="MEN87" s="15"/>
      <c r="MEO87" s="15"/>
      <c r="MEP87" s="15"/>
      <c r="MEQ87" s="15"/>
      <c r="MER87" s="15"/>
      <c r="MES87" s="15"/>
      <c r="MET87" s="15"/>
      <c r="MEU87" s="15"/>
      <c r="MEV87" s="15"/>
      <c r="MEW87" s="15"/>
      <c r="MEX87" s="15"/>
      <c r="MEY87" s="15"/>
      <c r="MEZ87" s="15"/>
      <c r="MFA87" s="15"/>
      <c r="MFB87" s="15"/>
      <c r="MFC87" s="15"/>
      <c r="MFD87" s="15"/>
      <c r="MFE87" s="15"/>
      <c r="MFF87" s="15"/>
      <c r="MFG87" s="15"/>
      <c r="MFH87" s="15"/>
      <c r="MFI87" s="15"/>
      <c r="MFJ87" s="15"/>
      <c r="MFK87" s="15"/>
      <c r="MFL87" s="15"/>
      <c r="MFM87" s="15"/>
      <c r="MFN87" s="15"/>
      <c r="MFO87" s="15"/>
      <c r="MFP87" s="15"/>
      <c r="MFQ87" s="15"/>
      <c r="MFR87" s="15"/>
      <c r="MFS87" s="15"/>
      <c r="MFT87" s="15"/>
      <c r="MFU87" s="15"/>
      <c r="MFV87" s="15"/>
      <c r="MFW87" s="15"/>
      <c r="MFX87" s="15"/>
      <c r="MFY87" s="15"/>
      <c r="MFZ87" s="15"/>
      <c r="MGA87" s="15"/>
      <c r="MGB87" s="15"/>
      <c r="MGC87" s="15"/>
      <c r="MGD87" s="15"/>
      <c r="MGE87" s="15"/>
      <c r="MGF87" s="15"/>
      <c r="MGG87" s="15"/>
      <c r="MGH87" s="15"/>
      <c r="MGI87" s="15"/>
      <c r="MGJ87" s="15"/>
      <c r="MGK87" s="15"/>
      <c r="MGL87" s="15"/>
      <c r="MGM87" s="15"/>
      <c r="MGN87" s="15"/>
      <c r="MGO87" s="15"/>
      <c r="MGP87" s="15"/>
      <c r="MGQ87" s="15"/>
      <c r="MGR87" s="15"/>
      <c r="MGS87" s="15"/>
      <c r="MGT87" s="15"/>
      <c r="MGU87" s="15"/>
      <c r="MGV87" s="15"/>
      <c r="MGW87" s="15"/>
      <c r="MGX87" s="15"/>
      <c r="MGY87" s="15"/>
      <c r="MGZ87" s="15"/>
      <c r="MHA87" s="15"/>
      <c r="MHB87" s="15"/>
      <c r="MHC87" s="15"/>
      <c r="MHD87" s="15"/>
      <c r="MHE87" s="15"/>
      <c r="MHF87" s="15"/>
      <c r="MHG87" s="15"/>
      <c r="MHH87" s="15"/>
      <c r="MHI87" s="15"/>
      <c r="MHJ87" s="15"/>
      <c r="MHK87" s="15"/>
      <c r="MHL87" s="15"/>
      <c r="MHM87" s="15"/>
      <c r="MHN87" s="15"/>
      <c r="MHO87" s="15"/>
      <c r="MHP87" s="15"/>
      <c r="MHQ87" s="15"/>
      <c r="MHR87" s="15"/>
      <c r="MHS87" s="15"/>
      <c r="MHT87" s="15"/>
      <c r="MHU87" s="15"/>
      <c r="MHV87" s="15"/>
      <c r="MHW87" s="15"/>
      <c r="MHX87" s="15"/>
      <c r="MHY87" s="15"/>
      <c r="MHZ87" s="15"/>
      <c r="MIA87" s="15"/>
      <c r="MIB87" s="15"/>
      <c r="MIC87" s="15"/>
      <c r="MID87" s="15"/>
      <c r="MIE87" s="15"/>
      <c r="MIF87" s="15"/>
      <c r="MIG87" s="15"/>
      <c r="MIH87" s="15"/>
      <c r="MII87" s="15"/>
      <c r="MIJ87" s="15"/>
      <c r="MIK87" s="15"/>
      <c r="MIL87" s="15"/>
      <c r="MIM87" s="15"/>
      <c r="MIN87" s="15"/>
      <c r="MIO87" s="15"/>
      <c r="MIP87" s="15"/>
      <c r="MIQ87" s="15"/>
      <c r="MIR87" s="15"/>
      <c r="MIS87" s="15"/>
      <c r="MIT87" s="15"/>
      <c r="MIU87" s="15"/>
      <c r="MIV87" s="15"/>
      <c r="MIW87" s="15"/>
      <c r="MIX87" s="15"/>
      <c r="MIY87" s="15"/>
      <c r="MIZ87" s="15"/>
      <c r="MJA87" s="15"/>
      <c r="MJB87" s="15"/>
      <c r="MJC87" s="15"/>
      <c r="MJD87" s="15"/>
      <c r="MJE87" s="15"/>
      <c r="MJF87" s="15"/>
      <c r="MJG87" s="15"/>
      <c r="MJH87" s="15"/>
      <c r="MJI87" s="15"/>
      <c r="MJJ87" s="15"/>
      <c r="MJK87" s="15"/>
      <c r="MJL87" s="15"/>
      <c r="MJM87" s="15"/>
      <c r="MJN87" s="15"/>
      <c r="MJO87" s="15"/>
      <c r="MJP87" s="15"/>
      <c r="MJQ87" s="15"/>
      <c r="MJR87" s="15"/>
      <c r="MJS87" s="15"/>
      <c r="MJT87" s="15"/>
      <c r="MJU87" s="15"/>
      <c r="MJV87" s="15"/>
      <c r="MJW87" s="15"/>
      <c r="MJX87" s="15"/>
      <c r="MJY87" s="15"/>
      <c r="MJZ87" s="15"/>
      <c r="MKA87" s="15"/>
      <c r="MKB87" s="15"/>
      <c r="MKC87" s="15"/>
      <c r="MKD87" s="15"/>
      <c r="MKE87" s="15"/>
      <c r="MKF87" s="15"/>
      <c r="MKG87" s="15"/>
      <c r="MKH87" s="15"/>
      <c r="MKI87" s="15"/>
      <c r="MKJ87" s="15"/>
      <c r="MKK87" s="15"/>
      <c r="MKL87" s="15"/>
      <c r="MKM87" s="15"/>
      <c r="MKN87" s="15"/>
      <c r="MKO87" s="15"/>
      <c r="MKP87" s="15"/>
      <c r="MKQ87" s="15"/>
      <c r="MKR87" s="15"/>
      <c r="MKS87" s="15"/>
      <c r="MKT87" s="15"/>
      <c r="MKU87" s="15"/>
      <c r="MKV87" s="15"/>
      <c r="MKW87" s="15"/>
      <c r="MKX87" s="15"/>
      <c r="MKY87" s="15"/>
      <c r="MKZ87" s="15"/>
      <c r="MLA87" s="15"/>
      <c r="MLB87" s="15"/>
      <c r="MLC87" s="15"/>
      <c r="MLD87" s="15"/>
      <c r="MLE87" s="15"/>
      <c r="MLF87" s="15"/>
      <c r="MLG87" s="15"/>
      <c r="MLH87" s="15"/>
      <c r="MLI87" s="15"/>
      <c r="MLJ87" s="15"/>
      <c r="MLK87" s="15"/>
      <c r="MLL87" s="15"/>
      <c r="MLM87" s="15"/>
      <c r="MLN87" s="15"/>
      <c r="MLO87" s="15"/>
      <c r="MLP87" s="15"/>
      <c r="MLQ87" s="15"/>
      <c r="MLR87" s="15"/>
      <c r="MLS87" s="15"/>
      <c r="MLT87" s="15"/>
      <c r="MLU87" s="15"/>
      <c r="MLV87" s="15"/>
      <c r="MLW87" s="15"/>
      <c r="MLX87" s="15"/>
      <c r="MLY87" s="15"/>
      <c r="MLZ87" s="15"/>
      <c r="MMA87" s="15"/>
      <c r="MMB87" s="15"/>
      <c r="MMC87" s="15"/>
      <c r="MMD87" s="15"/>
      <c r="MME87" s="15"/>
      <c r="MMF87" s="15"/>
      <c r="MMG87" s="15"/>
      <c r="MMH87" s="15"/>
      <c r="MMI87" s="15"/>
      <c r="MMJ87" s="15"/>
      <c r="MMK87" s="15"/>
      <c r="MML87" s="15"/>
      <c r="MMM87" s="15"/>
      <c r="MMN87" s="15"/>
      <c r="MMO87" s="15"/>
      <c r="MMP87" s="15"/>
      <c r="MMQ87" s="15"/>
      <c r="MMR87" s="15"/>
      <c r="MMS87" s="15"/>
      <c r="MMT87" s="15"/>
      <c r="MMU87" s="15"/>
      <c r="MMV87" s="15"/>
      <c r="MMW87" s="15"/>
      <c r="MMX87" s="15"/>
      <c r="MMY87" s="15"/>
      <c r="MMZ87" s="15"/>
      <c r="MNA87" s="15"/>
      <c r="MNB87" s="15"/>
      <c r="MNC87" s="15"/>
      <c r="MND87" s="15"/>
      <c r="MNE87" s="15"/>
      <c r="MNF87" s="15"/>
      <c r="MNG87" s="15"/>
      <c r="MNH87" s="15"/>
      <c r="MNI87" s="15"/>
      <c r="MNJ87" s="15"/>
      <c r="MNK87" s="15"/>
      <c r="MNL87" s="15"/>
      <c r="MNM87" s="15"/>
      <c r="MNN87" s="15"/>
      <c r="MNO87" s="15"/>
      <c r="MNP87" s="15"/>
      <c r="MNQ87" s="15"/>
      <c r="MNR87" s="15"/>
      <c r="MNS87" s="15"/>
      <c r="MNT87" s="15"/>
      <c r="MNU87" s="15"/>
      <c r="MNV87" s="15"/>
      <c r="MNW87" s="15"/>
      <c r="MNX87" s="15"/>
      <c r="MNY87" s="15"/>
      <c r="MNZ87" s="15"/>
      <c r="MOA87" s="15"/>
      <c r="MOB87" s="15"/>
      <c r="MOC87" s="15"/>
      <c r="MOD87" s="15"/>
      <c r="MOE87" s="15"/>
      <c r="MOF87" s="15"/>
      <c r="MOG87" s="15"/>
      <c r="MOH87" s="15"/>
      <c r="MOI87" s="15"/>
      <c r="MOJ87" s="15"/>
      <c r="MOK87" s="15"/>
      <c r="MOL87" s="15"/>
      <c r="MOM87" s="15"/>
      <c r="MON87" s="15"/>
      <c r="MOO87" s="15"/>
      <c r="MOP87" s="15"/>
      <c r="MOQ87" s="15"/>
      <c r="MOR87" s="15"/>
      <c r="MOS87" s="15"/>
      <c r="MOT87" s="15"/>
      <c r="MOU87" s="15"/>
      <c r="MOV87" s="15"/>
      <c r="MOW87" s="15"/>
      <c r="MOX87" s="15"/>
      <c r="MOY87" s="15"/>
      <c r="MOZ87" s="15"/>
      <c r="MPA87" s="15"/>
      <c r="MPB87" s="15"/>
      <c r="MPC87" s="15"/>
      <c r="MPD87" s="15"/>
      <c r="MPE87" s="15"/>
      <c r="MPF87" s="15"/>
      <c r="MPG87" s="15"/>
      <c r="MPH87" s="15"/>
      <c r="MPI87" s="15"/>
      <c r="MPJ87" s="15"/>
      <c r="MPK87" s="15"/>
      <c r="MPL87" s="15"/>
      <c r="MPM87" s="15"/>
      <c r="MPN87" s="15"/>
      <c r="MPO87" s="15"/>
      <c r="MPP87" s="15"/>
      <c r="MPQ87" s="15"/>
      <c r="MPR87" s="15"/>
      <c r="MPS87" s="15"/>
      <c r="MPT87" s="15"/>
      <c r="MPU87" s="15"/>
      <c r="MPV87" s="15"/>
      <c r="MPW87" s="15"/>
      <c r="MPX87" s="15"/>
      <c r="MPY87" s="15"/>
      <c r="MPZ87" s="15"/>
      <c r="MQA87" s="15"/>
      <c r="MQB87" s="15"/>
      <c r="MQC87" s="15"/>
      <c r="MQD87" s="15"/>
      <c r="MQE87" s="15"/>
      <c r="MQF87" s="15"/>
      <c r="MQG87" s="15"/>
      <c r="MQH87" s="15"/>
      <c r="MQI87" s="15"/>
      <c r="MQJ87" s="15"/>
      <c r="MQK87" s="15"/>
      <c r="MQL87" s="15"/>
      <c r="MQM87" s="15"/>
      <c r="MQN87" s="15"/>
      <c r="MQO87" s="15"/>
      <c r="MQP87" s="15"/>
      <c r="MQQ87" s="15"/>
      <c r="MQR87" s="15"/>
      <c r="MQS87" s="15"/>
      <c r="MQT87" s="15"/>
      <c r="MQU87" s="15"/>
      <c r="MQV87" s="15"/>
      <c r="MQW87" s="15"/>
      <c r="MQX87" s="15"/>
      <c r="MQY87" s="15"/>
      <c r="MQZ87" s="15"/>
      <c r="MRA87" s="15"/>
      <c r="MRB87" s="15"/>
      <c r="MRC87" s="15"/>
      <c r="MRD87" s="15"/>
      <c r="MRE87" s="15"/>
      <c r="MRF87" s="15"/>
      <c r="MRG87" s="15"/>
      <c r="MRH87" s="15"/>
      <c r="MRI87" s="15"/>
      <c r="MRJ87" s="15"/>
      <c r="MRK87" s="15"/>
      <c r="MRL87" s="15"/>
      <c r="MRM87" s="15"/>
      <c r="MRN87" s="15"/>
      <c r="MRO87" s="15"/>
      <c r="MRP87" s="15"/>
      <c r="MRQ87" s="15"/>
      <c r="MRR87" s="15"/>
      <c r="MRS87" s="15"/>
      <c r="MRT87" s="15"/>
      <c r="MRU87" s="15"/>
      <c r="MRV87" s="15"/>
      <c r="MRW87" s="15"/>
      <c r="MRX87" s="15"/>
      <c r="MRY87" s="15"/>
      <c r="MRZ87" s="15"/>
      <c r="MSA87" s="15"/>
      <c r="MSB87" s="15"/>
      <c r="MSC87" s="15"/>
      <c r="MSD87" s="15"/>
      <c r="MSE87" s="15"/>
      <c r="MSF87" s="15"/>
      <c r="MSG87" s="15"/>
      <c r="MSH87" s="15"/>
      <c r="MSI87" s="15"/>
      <c r="MSJ87" s="15"/>
      <c r="MSK87" s="15"/>
      <c r="MSL87" s="15"/>
      <c r="MSM87" s="15"/>
      <c r="MSN87" s="15"/>
      <c r="MSO87" s="15"/>
      <c r="MSP87" s="15"/>
      <c r="MSQ87" s="15"/>
      <c r="MSR87" s="15"/>
      <c r="MSS87" s="15"/>
      <c r="MST87" s="15"/>
      <c r="MSU87" s="15"/>
      <c r="MSV87" s="15"/>
      <c r="MSW87" s="15"/>
      <c r="MSX87" s="15"/>
      <c r="MSY87" s="15"/>
      <c r="MSZ87" s="15"/>
      <c r="MTA87" s="15"/>
      <c r="MTB87" s="15"/>
      <c r="MTC87" s="15"/>
      <c r="MTD87" s="15"/>
      <c r="MTE87" s="15"/>
      <c r="MTF87" s="15"/>
      <c r="MTG87" s="15"/>
      <c r="MTH87" s="15"/>
      <c r="MTI87" s="15"/>
      <c r="MTJ87" s="15"/>
      <c r="MTK87" s="15"/>
      <c r="MTL87" s="15"/>
      <c r="MTM87" s="15"/>
      <c r="MTN87" s="15"/>
      <c r="MTO87" s="15"/>
      <c r="MTP87" s="15"/>
      <c r="MTQ87" s="15"/>
      <c r="MTR87" s="15"/>
      <c r="MTS87" s="15"/>
      <c r="MTT87" s="15"/>
      <c r="MTU87" s="15"/>
      <c r="MTV87" s="15"/>
      <c r="MTW87" s="15"/>
      <c r="MTX87" s="15"/>
      <c r="MTY87" s="15"/>
      <c r="MTZ87" s="15"/>
      <c r="MUA87" s="15"/>
      <c r="MUB87" s="15"/>
      <c r="MUC87" s="15"/>
      <c r="MUD87" s="15"/>
      <c r="MUE87" s="15"/>
      <c r="MUF87" s="15"/>
      <c r="MUG87" s="15"/>
      <c r="MUH87" s="15"/>
      <c r="MUI87" s="15"/>
      <c r="MUJ87" s="15"/>
      <c r="MUK87" s="15"/>
      <c r="MUL87" s="15"/>
      <c r="MUM87" s="15"/>
      <c r="MUN87" s="15"/>
      <c r="MUO87" s="15"/>
      <c r="MUP87" s="15"/>
      <c r="MUQ87" s="15"/>
      <c r="MUR87" s="15"/>
      <c r="MUS87" s="15"/>
      <c r="MUT87" s="15"/>
      <c r="MUU87" s="15"/>
      <c r="MUV87" s="15"/>
      <c r="MUW87" s="15"/>
      <c r="MUX87" s="15"/>
      <c r="MUY87" s="15"/>
      <c r="MUZ87" s="15"/>
      <c r="MVA87" s="15"/>
      <c r="MVB87" s="15"/>
      <c r="MVC87" s="15"/>
      <c r="MVD87" s="15"/>
      <c r="MVE87" s="15"/>
      <c r="MVF87" s="15"/>
      <c r="MVG87" s="15"/>
      <c r="MVH87" s="15"/>
      <c r="MVI87" s="15"/>
      <c r="MVJ87" s="15"/>
      <c r="MVK87" s="15"/>
      <c r="MVL87" s="15"/>
      <c r="MVM87" s="15"/>
      <c r="MVN87" s="15"/>
      <c r="MVO87" s="15"/>
      <c r="MVP87" s="15"/>
      <c r="MVQ87" s="15"/>
      <c r="MVR87" s="15"/>
      <c r="MVS87" s="15"/>
      <c r="MVT87" s="15"/>
      <c r="MVU87" s="15"/>
      <c r="MVV87" s="15"/>
      <c r="MVW87" s="15"/>
      <c r="MVX87" s="15"/>
      <c r="MVY87" s="15"/>
      <c r="MVZ87" s="15"/>
      <c r="MWA87" s="15"/>
      <c r="MWB87" s="15"/>
      <c r="MWC87" s="15"/>
      <c r="MWD87" s="15"/>
      <c r="MWE87" s="15"/>
      <c r="MWF87" s="15"/>
      <c r="MWG87" s="15"/>
      <c r="MWH87" s="15"/>
      <c r="MWI87" s="15"/>
      <c r="MWJ87" s="15"/>
      <c r="MWK87" s="15"/>
      <c r="MWL87" s="15"/>
      <c r="MWM87" s="15"/>
      <c r="MWN87" s="15"/>
      <c r="MWO87" s="15"/>
      <c r="MWP87" s="15"/>
      <c r="MWQ87" s="15"/>
      <c r="MWR87" s="15"/>
      <c r="MWS87" s="15"/>
      <c r="MWT87" s="15"/>
      <c r="MWU87" s="15"/>
      <c r="MWV87" s="15"/>
      <c r="MWW87" s="15"/>
      <c r="MWX87" s="15"/>
      <c r="MWY87" s="15"/>
      <c r="MWZ87" s="15"/>
      <c r="MXA87" s="15"/>
      <c r="MXB87" s="15"/>
      <c r="MXC87" s="15"/>
      <c r="MXD87" s="15"/>
      <c r="MXE87" s="15"/>
      <c r="MXF87" s="15"/>
      <c r="MXG87" s="15"/>
      <c r="MXH87" s="15"/>
      <c r="MXI87" s="15"/>
      <c r="MXJ87" s="15"/>
      <c r="MXK87" s="15"/>
      <c r="MXL87" s="15"/>
      <c r="MXM87" s="15"/>
      <c r="MXN87" s="15"/>
      <c r="MXO87" s="15"/>
      <c r="MXP87" s="15"/>
      <c r="MXQ87" s="15"/>
      <c r="MXR87" s="15"/>
      <c r="MXS87" s="15"/>
      <c r="MXT87" s="15"/>
      <c r="MXU87" s="15"/>
      <c r="MXV87" s="15"/>
      <c r="MXW87" s="15"/>
      <c r="MXX87" s="15"/>
      <c r="MXY87" s="15"/>
      <c r="MXZ87" s="15"/>
      <c r="MYA87" s="15"/>
      <c r="MYB87" s="15"/>
      <c r="MYC87" s="15"/>
      <c r="MYD87" s="15"/>
      <c r="MYE87" s="15"/>
      <c r="MYF87" s="15"/>
      <c r="MYG87" s="15"/>
      <c r="MYH87" s="15"/>
      <c r="MYI87" s="15"/>
      <c r="MYJ87" s="15"/>
      <c r="MYK87" s="15"/>
      <c r="MYL87" s="15"/>
      <c r="MYM87" s="15"/>
      <c r="MYN87" s="15"/>
      <c r="MYO87" s="15"/>
      <c r="MYP87" s="15"/>
      <c r="MYQ87" s="15"/>
      <c r="MYR87" s="15"/>
      <c r="MYS87" s="15"/>
      <c r="MYT87" s="15"/>
      <c r="MYU87" s="15"/>
      <c r="MYV87" s="15"/>
      <c r="MYW87" s="15"/>
      <c r="MYX87" s="15"/>
      <c r="MYY87" s="15"/>
      <c r="MYZ87" s="15"/>
      <c r="MZA87" s="15"/>
      <c r="MZB87" s="15"/>
      <c r="MZC87" s="15"/>
      <c r="MZD87" s="15"/>
      <c r="MZE87" s="15"/>
      <c r="MZF87" s="15"/>
      <c r="MZG87" s="15"/>
      <c r="MZH87" s="15"/>
      <c r="MZI87" s="15"/>
      <c r="MZJ87" s="15"/>
      <c r="MZK87" s="15"/>
      <c r="MZL87" s="15"/>
      <c r="MZM87" s="15"/>
      <c r="MZN87" s="15"/>
      <c r="MZO87" s="15"/>
      <c r="MZP87" s="15"/>
      <c r="MZQ87" s="15"/>
      <c r="MZR87" s="15"/>
      <c r="MZS87" s="15"/>
      <c r="MZT87" s="15"/>
      <c r="MZU87" s="15"/>
      <c r="MZV87" s="15"/>
      <c r="MZW87" s="15"/>
      <c r="MZX87" s="15"/>
      <c r="MZY87" s="15"/>
      <c r="MZZ87" s="15"/>
      <c r="NAA87" s="15"/>
      <c r="NAB87" s="15"/>
      <c r="NAC87" s="15"/>
      <c r="NAD87" s="15"/>
      <c r="NAE87" s="15"/>
      <c r="NAF87" s="15"/>
      <c r="NAG87" s="15"/>
      <c r="NAH87" s="15"/>
      <c r="NAI87" s="15"/>
      <c r="NAJ87" s="15"/>
      <c r="NAK87" s="15"/>
      <c r="NAL87" s="15"/>
      <c r="NAM87" s="15"/>
      <c r="NAN87" s="15"/>
      <c r="NAO87" s="15"/>
      <c r="NAP87" s="15"/>
      <c r="NAQ87" s="15"/>
      <c r="NAR87" s="15"/>
      <c r="NAS87" s="15"/>
      <c r="NAT87" s="15"/>
      <c r="NAU87" s="15"/>
      <c r="NAV87" s="15"/>
      <c r="NAW87" s="15"/>
      <c r="NAX87" s="15"/>
      <c r="NAY87" s="15"/>
      <c r="NAZ87" s="15"/>
      <c r="NBA87" s="15"/>
      <c r="NBB87" s="15"/>
      <c r="NBC87" s="15"/>
      <c r="NBD87" s="15"/>
      <c r="NBE87" s="15"/>
      <c r="NBF87" s="15"/>
      <c r="NBG87" s="15"/>
      <c r="NBH87" s="15"/>
      <c r="NBI87" s="15"/>
      <c r="NBJ87" s="15"/>
      <c r="NBK87" s="15"/>
      <c r="NBL87" s="15"/>
      <c r="NBM87" s="15"/>
      <c r="NBN87" s="15"/>
      <c r="NBO87" s="15"/>
      <c r="NBP87" s="15"/>
      <c r="NBQ87" s="15"/>
      <c r="NBR87" s="15"/>
      <c r="NBS87" s="15"/>
      <c r="NBT87" s="15"/>
      <c r="NBU87" s="15"/>
      <c r="NBV87" s="15"/>
      <c r="NBW87" s="15"/>
      <c r="NBX87" s="15"/>
      <c r="NBY87" s="15"/>
      <c r="NBZ87" s="15"/>
      <c r="NCA87" s="15"/>
      <c r="NCB87" s="15"/>
      <c r="NCC87" s="15"/>
      <c r="NCD87" s="15"/>
      <c r="NCE87" s="15"/>
      <c r="NCF87" s="15"/>
      <c r="NCG87" s="15"/>
      <c r="NCH87" s="15"/>
      <c r="NCI87" s="15"/>
      <c r="NCJ87" s="15"/>
      <c r="NCK87" s="15"/>
      <c r="NCL87" s="15"/>
      <c r="NCM87" s="15"/>
      <c r="NCN87" s="15"/>
      <c r="NCO87" s="15"/>
      <c r="NCP87" s="15"/>
      <c r="NCQ87" s="15"/>
      <c r="NCR87" s="15"/>
      <c r="NCS87" s="15"/>
      <c r="NCT87" s="15"/>
      <c r="NCU87" s="15"/>
      <c r="NCV87" s="15"/>
      <c r="NCW87" s="15"/>
      <c r="NCX87" s="15"/>
      <c r="NCY87" s="15"/>
      <c r="NCZ87" s="15"/>
      <c r="NDA87" s="15"/>
      <c r="NDB87" s="15"/>
      <c r="NDC87" s="15"/>
      <c r="NDD87" s="15"/>
      <c r="NDE87" s="15"/>
      <c r="NDF87" s="15"/>
      <c r="NDG87" s="15"/>
      <c r="NDH87" s="15"/>
      <c r="NDI87" s="15"/>
      <c r="NDJ87" s="15"/>
      <c r="NDK87" s="15"/>
      <c r="NDL87" s="15"/>
      <c r="NDM87" s="15"/>
      <c r="NDN87" s="15"/>
      <c r="NDO87" s="15"/>
      <c r="NDP87" s="15"/>
      <c r="NDQ87" s="15"/>
      <c r="NDR87" s="15"/>
      <c r="NDS87" s="15"/>
      <c r="NDT87" s="15"/>
      <c r="NDU87" s="15"/>
      <c r="NDV87" s="15"/>
      <c r="NDW87" s="15"/>
      <c r="NDX87" s="15"/>
      <c r="NDY87" s="15"/>
      <c r="NDZ87" s="15"/>
      <c r="NEA87" s="15"/>
      <c r="NEB87" s="15"/>
      <c r="NEC87" s="15"/>
      <c r="NED87" s="15"/>
      <c r="NEE87" s="15"/>
      <c r="NEF87" s="15"/>
      <c r="NEG87" s="15"/>
      <c r="NEH87" s="15"/>
      <c r="NEI87" s="15"/>
      <c r="NEJ87" s="15"/>
      <c r="NEK87" s="15"/>
      <c r="NEL87" s="15"/>
      <c r="NEM87" s="15"/>
      <c r="NEN87" s="15"/>
      <c r="NEO87" s="15"/>
      <c r="NEP87" s="15"/>
      <c r="NEQ87" s="15"/>
      <c r="NER87" s="15"/>
      <c r="NES87" s="15"/>
      <c r="NET87" s="15"/>
      <c r="NEU87" s="15"/>
      <c r="NEV87" s="15"/>
      <c r="NEW87" s="15"/>
      <c r="NEX87" s="15"/>
      <c r="NEY87" s="15"/>
      <c r="NEZ87" s="15"/>
      <c r="NFA87" s="15"/>
      <c r="NFB87" s="15"/>
      <c r="NFC87" s="15"/>
      <c r="NFD87" s="15"/>
      <c r="NFE87" s="15"/>
      <c r="NFF87" s="15"/>
      <c r="NFG87" s="15"/>
      <c r="NFH87" s="15"/>
      <c r="NFI87" s="15"/>
      <c r="NFJ87" s="15"/>
      <c r="NFK87" s="15"/>
      <c r="NFL87" s="15"/>
      <c r="NFM87" s="15"/>
      <c r="NFN87" s="15"/>
      <c r="NFO87" s="15"/>
      <c r="NFP87" s="15"/>
      <c r="NFQ87" s="15"/>
      <c r="NFR87" s="15"/>
      <c r="NFS87" s="15"/>
      <c r="NFT87" s="15"/>
      <c r="NFU87" s="15"/>
      <c r="NFV87" s="15"/>
      <c r="NFW87" s="15"/>
      <c r="NFX87" s="15"/>
      <c r="NFY87" s="15"/>
      <c r="NFZ87" s="15"/>
      <c r="NGA87" s="15"/>
      <c r="NGB87" s="15"/>
      <c r="NGC87" s="15"/>
      <c r="NGD87" s="15"/>
      <c r="NGE87" s="15"/>
      <c r="NGF87" s="15"/>
      <c r="NGG87" s="15"/>
      <c r="NGH87" s="15"/>
      <c r="NGI87" s="15"/>
      <c r="NGJ87" s="15"/>
      <c r="NGK87" s="15"/>
      <c r="NGL87" s="15"/>
      <c r="NGM87" s="15"/>
      <c r="NGN87" s="15"/>
      <c r="NGO87" s="15"/>
      <c r="NGP87" s="15"/>
      <c r="NGQ87" s="15"/>
      <c r="NGR87" s="15"/>
      <c r="NGS87" s="15"/>
      <c r="NGT87" s="15"/>
      <c r="NGU87" s="15"/>
      <c r="NGV87" s="15"/>
      <c r="NGW87" s="15"/>
      <c r="NGX87" s="15"/>
      <c r="NGY87" s="15"/>
      <c r="NGZ87" s="15"/>
      <c r="NHA87" s="15"/>
      <c r="NHB87" s="15"/>
      <c r="NHC87" s="15"/>
      <c r="NHD87" s="15"/>
      <c r="NHE87" s="15"/>
      <c r="NHF87" s="15"/>
      <c r="NHG87" s="15"/>
      <c r="NHH87" s="15"/>
      <c r="NHI87" s="15"/>
      <c r="NHJ87" s="15"/>
      <c r="NHK87" s="15"/>
      <c r="NHL87" s="15"/>
      <c r="NHM87" s="15"/>
      <c r="NHN87" s="15"/>
      <c r="NHO87" s="15"/>
      <c r="NHP87" s="15"/>
      <c r="NHQ87" s="15"/>
      <c r="NHR87" s="15"/>
      <c r="NHS87" s="15"/>
      <c r="NHT87" s="15"/>
      <c r="NHU87" s="15"/>
      <c r="NHV87" s="15"/>
      <c r="NHW87" s="15"/>
      <c r="NHX87" s="15"/>
      <c r="NHY87" s="15"/>
      <c r="NHZ87" s="15"/>
      <c r="NIA87" s="15"/>
      <c r="NIB87" s="15"/>
      <c r="NIC87" s="15"/>
      <c r="NID87" s="15"/>
      <c r="NIE87" s="15"/>
      <c r="NIF87" s="15"/>
      <c r="NIG87" s="15"/>
      <c r="NIH87" s="15"/>
      <c r="NII87" s="15"/>
      <c r="NIJ87" s="15"/>
      <c r="NIK87" s="15"/>
      <c r="NIL87" s="15"/>
      <c r="NIM87" s="15"/>
      <c r="NIN87" s="15"/>
      <c r="NIO87" s="15"/>
      <c r="NIP87" s="15"/>
      <c r="NIQ87" s="15"/>
      <c r="NIR87" s="15"/>
      <c r="NIS87" s="15"/>
      <c r="NIT87" s="15"/>
      <c r="NIU87" s="15"/>
      <c r="NIV87" s="15"/>
      <c r="NIW87" s="15"/>
      <c r="NIX87" s="15"/>
      <c r="NIY87" s="15"/>
      <c r="NIZ87" s="15"/>
      <c r="NJA87" s="15"/>
      <c r="NJB87" s="15"/>
      <c r="NJC87" s="15"/>
      <c r="NJD87" s="15"/>
      <c r="NJE87" s="15"/>
      <c r="NJF87" s="15"/>
      <c r="NJG87" s="15"/>
      <c r="NJH87" s="15"/>
      <c r="NJI87" s="15"/>
      <c r="NJJ87" s="15"/>
      <c r="NJK87" s="15"/>
      <c r="NJL87" s="15"/>
      <c r="NJM87" s="15"/>
      <c r="NJN87" s="15"/>
      <c r="NJO87" s="15"/>
      <c r="NJP87" s="15"/>
      <c r="NJQ87" s="15"/>
      <c r="NJR87" s="15"/>
      <c r="NJS87" s="15"/>
      <c r="NJT87" s="15"/>
      <c r="NJU87" s="15"/>
      <c r="NJV87" s="15"/>
      <c r="NJW87" s="15"/>
      <c r="NJX87" s="15"/>
      <c r="NJY87" s="15"/>
      <c r="NJZ87" s="15"/>
      <c r="NKA87" s="15"/>
      <c r="NKB87" s="15"/>
      <c r="NKC87" s="15"/>
      <c r="NKD87" s="15"/>
      <c r="NKE87" s="15"/>
      <c r="NKF87" s="15"/>
      <c r="NKG87" s="15"/>
      <c r="NKH87" s="15"/>
      <c r="NKI87" s="15"/>
      <c r="NKJ87" s="15"/>
      <c r="NKK87" s="15"/>
      <c r="NKL87" s="15"/>
      <c r="NKM87" s="15"/>
      <c r="NKN87" s="15"/>
      <c r="NKO87" s="15"/>
      <c r="NKP87" s="15"/>
      <c r="NKQ87" s="15"/>
      <c r="NKR87" s="15"/>
      <c r="NKS87" s="15"/>
      <c r="NKT87" s="15"/>
      <c r="NKU87" s="15"/>
      <c r="NKV87" s="15"/>
      <c r="NKW87" s="15"/>
      <c r="NKX87" s="15"/>
      <c r="NKY87" s="15"/>
      <c r="NKZ87" s="15"/>
      <c r="NLA87" s="15"/>
      <c r="NLB87" s="15"/>
      <c r="NLC87" s="15"/>
      <c r="NLD87" s="15"/>
      <c r="NLE87" s="15"/>
      <c r="NLF87" s="15"/>
      <c r="NLG87" s="15"/>
      <c r="NLH87" s="15"/>
      <c r="NLI87" s="15"/>
      <c r="NLJ87" s="15"/>
      <c r="NLK87" s="15"/>
      <c r="NLL87" s="15"/>
      <c r="NLM87" s="15"/>
      <c r="NLN87" s="15"/>
      <c r="NLO87" s="15"/>
      <c r="NLP87" s="15"/>
      <c r="NLQ87" s="15"/>
      <c r="NLR87" s="15"/>
      <c r="NLS87" s="15"/>
      <c r="NLT87" s="15"/>
      <c r="NLU87" s="15"/>
      <c r="NLV87" s="15"/>
      <c r="NLW87" s="15"/>
      <c r="NLX87" s="15"/>
      <c r="NLY87" s="15"/>
      <c r="NLZ87" s="15"/>
      <c r="NMA87" s="15"/>
      <c r="NMB87" s="15"/>
      <c r="NMC87" s="15"/>
      <c r="NMD87" s="15"/>
      <c r="NME87" s="15"/>
      <c r="NMF87" s="15"/>
      <c r="NMG87" s="15"/>
      <c r="NMH87" s="15"/>
      <c r="NMI87" s="15"/>
      <c r="NMJ87" s="15"/>
      <c r="NMK87" s="15"/>
      <c r="NML87" s="15"/>
      <c r="NMM87" s="15"/>
      <c r="NMN87" s="15"/>
      <c r="NMO87" s="15"/>
      <c r="NMP87" s="15"/>
      <c r="NMQ87" s="15"/>
      <c r="NMR87" s="15"/>
      <c r="NMS87" s="15"/>
      <c r="NMT87" s="15"/>
      <c r="NMU87" s="15"/>
      <c r="NMV87" s="15"/>
      <c r="NMW87" s="15"/>
      <c r="NMX87" s="15"/>
      <c r="NMY87" s="15"/>
      <c r="NMZ87" s="15"/>
      <c r="NNA87" s="15"/>
      <c r="NNB87" s="15"/>
      <c r="NNC87" s="15"/>
      <c r="NND87" s="15"/>
      <c r="NNE87" s="15"/>
      <c r="NNF87" s="15"/>
      <c r="NNG87" s="15"/>
      <c r="NNH87" s="15"/>
      <c r="NNI87" s="15"/>
      <c r="NNJ87" s="15"/>
      <c r="NNK87" s="15"/>
      <c r="NNL87" s="15"/>
      <c r="NNM87" s="15"/>
      <c r="NNN87" s="15"/>
      <c r="NNO87" s="15"/>
      <c r="NNP87" s="15"/>
      <c r="NNQ87" s="15"/>
      <c r="NNR87" s="15"/>
      <c r="NNS87" s="15"/>
      <c r="NNT87" s="15"/>
      <c r="NNU87" s="15"/>
      <c r="NNV87" s="15"/>
      <c r="NNW87" s="15"/>
      <c r="NNX87" s="15"/>
      <c r="NNY87" s="15"/>
      <c r="NNZ87" s="15"/>
      <c r="NOA87" s="15"/>
      <c r="NOB87" s="15"/>
      <c r="NOC87" s="15"/>
      <c r="NOD87" s="15"/>
      <c r="NOE87" s="15"/>
      <c r="NOF87" s="15"/>
      <c r="NOG87" s="15"/>
      <c r="NOH87" s="15"/>
      <c r="NOI87" s="15"/>
      <c r="NOJ87" s="15"/>
      <c r="NOK87" s="15"/>
      <c r="NOL87" s="15"/>
      <c r="NOM87" s="15"/>
      <c r="NON87" s="15"/>
      <c r="NOO87" s="15"/>
      <c r="NOP87" s="15"/>
      <c r="NOQ87" s="15"/>
      <c r="NOR87" s="15"/>
      <c r="NOS87" s="15"/>
      <c r="NOT87" s="15"/>
      <c r="NOU87" s="15"/>
      <c r="NOV87" s="15"/>
      <c r="NOW87" s="15"/>
      <c r="NOX87" s="15"/>
      <c r="NOY87" s="15"/>
      <c r="NOZ87" s="15"/>
      <c r="NPA87" s="15"/>
      <c r="NPB87" s="15"/>
      <c r="NPC87" s="15"/>
      <c r="NPD87" s="15"/>
      <c r="NPE87" s="15"/>
      <c r="NPF87" s="15"/>
      <c r="NPG87" s="15"/>
      <c r="NPH87" s="15"/>
      <c r="NPI87" s="15"/>
      <c r="NPJ87" s="15"/>
      <c r="NPK87" s="15"/>
      <c r="NPL87" s="15"/>
      <c r="NPM87" s="15"/>
      <c r="NPN87" s="15"/>
      <c r="NPO87" s="15"/>
      <c r="NPP87" s="15"/>
      <c r="NPQ87" s="15"/>
      <c r="NPR87" s="15"/>
      <c r="NPS87" s="15"/>
      <c r="NPT87" s="15"/>
      <c r="NPU87" s="15"/>
      <c r="NPV87" s="15"/>
      <c r="NPW87" s="15"/>
      <c r="NPX87" s="15"/>
      <c r="NPY87" s="15"/>
      <c r="NPZ87" s="15"/>
      <c r="NQA87" s="15"/>
      <c r="NQB87" s="15"/>
      <c r="NQC87" s="15"/>
      <c r="NQD87" s="15"/>
      <c r="NQE87" s="15"/>
      <c r="NQF87" s="15"/>
      <c r="NQG87" s="15"/>
      <c r="NQH87" s="15"/>
      <c r="NQI87" s="15"/>
      <c r="NQJ87" s="15"/>
      <c r="NQK87" s="15"/>
      <c r="NQL87" s="15"/>
      <c r="NQM87" s="15"/>
      <c r="NQN87" s="15"/>
      <c r="NQO87" s="15"/>
      <c r="NQP87" s="15"/>
      <c r="NQQ87" s="15"/>
      <c r="NQR87" s="15"/>
      <c r="NQS87" s="15"/>
      <c r="NQT87" s="15"/>
      <c r="NQU87" s="15"/>
      <c r="NQV87" s="15"/>
      <c r="NQW87" s="15"/>
      <c r="NQX87" s="15"/>
      <c r="NQY87" s="15"/>
      <c r="NQZ87" s="15"/>
      <c r="NRA87" s="15"/>
      <c r="NRB87" s="15"/>
      <c r="NRC87" s="15"/>
      <c r="NRD87" s="15"/>
      <c r="NRE87" s="15"/>
      <c r="NRF87" s="15"/>
      <c r="NRG87" s="15"/>
      <c r="NRH87" s="15"/>
      <c r="NRI87" s="15"/>
      <c r="NRJ87" s="15"/>
      <c r="NRK87" s="15"/>
      <c r="NRL87" s="15"/>
      <c r="NRM87" s="15"/>
      <c r="NRN87" s="15"/>
      <c r="NRO87" s="15"/>
      <c r="NRP87" s="15"/>
      <c r="NRQ87" s="15"/>
      <c r="NRR87" s="15"/>
      <c r="NRS87" s="15"/>
      <c r="NRT87" s="15"/>
      <c r="NRU87" s="15"/>
      <c r="NRV87" s="15"/>
      <c r="NRW87" s="15"/>
      <c r="NRX87" s="15"/>
      <c r="NRY87" s="15"/>
      <c r="NRZ87" s="15"/>
      <c r="NSA87" s="15"/>
      <c r="NSB87" s="15"/>
      <c r="NSC87" s="15"/>
      <c r="NSD87" s="15"/>
      <c r="NSE87" s="15"/>
      <c r="NSF87" s="15"/>
      <c r="NSG87" s="15"/>
      <c r="NSH87" s="15"/>
      <c r="NSI87" s="15"/>
      <c r="NSJ87" s="15"/>
      <c r="NSK87" s="15"/>
      <c r="NSL87" s="15"/>
      <c r="NSM87" s="15"/>
      <c r="NSN87" s="15"/>
      <c r="NSO87" s="15"/>
      <c r="NSP87" s="15"/>
      <c r="NSQ87" s="15"/>
      <c r="NSR87" s="15"/>
      <c r="NSS87" s="15"/>
      <c r="NST87" s="15"/>
      <c r="NSU87" s="15"/>
      <c r="NSV87" s="15"/>
      <c r="NSW87" s="15"/>
      <c r="NSX87" s="15"/>
      <c r="NSY87" s="15"/>
      <c r="NSZ87" s="15"/>
      <c r="NTA87" s="15"/>
      <c r="NTB87" s="15"/>
      <c r="NTC87" s="15"/>
      <c r="NTD87" s="15"/>
      <c r="NTE87" s="15"/>
      <c r="NTF87" s="15"/>
      <c r="NTG87" s="15"/>
      <c r="NTH87" s="15"/>
      <c r="NTI87" s="15"/>
      <c r="NTJ87" s="15"/>
      <c r="NTK87" s="15"/>
      <c r="NTL87" s="15"/>
      <c r="NTM87" s="15"/>
      <c r="NTN87" s="15"/>
      <c r="NTO87" s="15"/>
      <c r="NTP87" s="15"/>
      <c r="NTQ87" s="15"/>
      <c r="NTR87" s="15"/>
      <c r="NTS87" s="15"/>
      <c r="NTT87" s="15"/>
      <c r="NTU87" s="15"/>
      <c r="NTV87" s="15"/>
      <c r="NTW87" s="15"/>
      <c r="NTX87" s="15"/>
      <c r="NTY87" s="15"/>
      <c r="NTZ87" s="15"/>
      <c r="NUA87" s="15"/>
      <c r="NUB87" s="15"/>
      <c r="NUC87" s="15"/>
      <c r="NUD87" s="15"/>
      <c r="NUE87" s="15"/>
      <c r="NUF87" s="15"/>
      <c r="NUG87" s="15"/>
      <c r="NUH87" s="15"/>
      <c r="NUI87" s="15"/>
      <c r="NUJ87" s="15"/>
      <c r="NUK87" s="15"/>
      <c r="NUL87" s="15"/>
      <c r="NUM87" s="15"/>
      <c r="NUN87" s="15"/>
      <c r="NUO87" s="15"/>
      <c r="NUP87" s="15"/>
      <c r="NUQ87" s="15"/>
      <c r="NUR87" s="15"/>
      <c r="NUS87" s="15"/>
      <c r="NUT87" s="15"/>
      <c r="NUU87" s="15"/>
      <c r="NUV87" s="15"/>
      <c r="NUW87" s="15"/>
      <c r="NUX87" s="15"/>
      <c r="NUY87" s="15"/>
      <c r="NUZ87" s="15"/>
      <c r="NVA87" s="15"/>
      <c r="NVB87" s="15"/>
      <c r="NVC87" s="15"/>
      <c r="NVD87" s="15"/>
      <c r="NVE87" s="15"/>
      <c r="NVF87" s="15"/>
      <c r="NVG87" s="15"/>
      <c r="NVH87" s="15"/>
      <c r="NVI87" s="15"/>
      <c r="NVJ87" s="15"/>
      <c r="NVK87" s="15"/>
      <c r="NVL87" s="15"/>
      <c r="NVM87" s="15"/>
      <c r="NVN87" s="15"/>
      <c r="NVO87" s="15"/>
      <c r="NVP87" s="15"/>
      <c r="NVQ87" s="15"/>
      <c r="NVR87" s="15"/>
      <c r="NVS87" s="15"/>
      <c r="NVT87" s="15"/>
      <c r="NVU87" s="15"/>
      <c r="NVV87" s="15"/>
      <c r="NVW87" s="15"/>
      <c r="NVX87" s="15"/>
      <c r="NVY87" s="15"/>
      <c r="NVZ87" s="15"/>
      <c r="NWA87" s="15"/>
      <c r="NWB87" s="15"/>
      <c r="NWC87" s="15"/>
      <c r="NWD87" s="15"/>
      <c r="NWE87" s="15"/>
      <c r="NWF87" s="15"/>
      <c r="NWG87" s="15"/>
      <c r="NWH87" s="15"/>
      <c r="NWI87" s="15"/>
      <c r="NWJ87" s="15"/>
      <c r="NWK87" s="15"/>
      <c r="NWL87" s="15"/>
      <c r="NWM87" s="15"/>
      <c r="NWN87" s="15"/>
      <c r="NWO87" s="15"/>
      <c r="NWP87" s="15"/>
      <c r="NWQ87" s="15"/>
      <c r="NWR87" s="15"/>
      <c r="NWS87" s="15"/>
      <c r="NWT87" s="15"/>
      <c r="NWU87" s="15"/>
      <c r="NWV87" s="15"/>
      <c r="NWW87" s="15"/>
      <c r="NWX87" s="15"/>
      <c r="NWY87" s="15"/>
      <c r="NWZ87" s="15"/>
      <c r="NXA87" s="15"/>
      <c r="NXB87" s="15"/>
      <c r="NXC87" s="15"/>
      <c r="NXD87" s="15"/>
      <c r="NXE87" s="15"/>
      <c r="NXF87" s="15"/>
      <c r="NXG87" s="15"/>
      <c r="NXH87" s="15"/>
      <c r="NXI87" s="15"/>
      <c r="NXJ87" s="15"/>
      <c r="NXK87" s="15"/>
      <c r="NXL87" s="15"/>
      <c r="NXM87" s="15"/>
      <c r="NXN87" s="15"/>
      <c r="NXO87" s="15"/>
      <c r="NXP87" s="15"/>
      <c r="NXQ87" s="15"/>
      <c r="NXR87" s="15"/>
      <c r="NXS87" s="15"/>
      <c r="NXT87" s="15"/>
      <c r="NXU87" s="15"/>
      <c r="NXV87" s="15"/>
      <c r="NXW87" s="15"/>
      <c r="NXX87" s="15"/>
      <c r="NXY87" s="15"/>
      <c r="NXZ87" s="15"/>
      <c r="NYA87" s="15"/>
      <c r="NYB87" s="15"/>
      <c r="NYC87" s="15"/>
      <c r="NYD87" s="15"/>
      <c r="NYE87" s="15"/>
      <c r="NYF87" s="15"/>
      <c r="NYG87" s="15"/>
      <c r="NYH87" s="15"/>
      <c r="NYI87" s="15"/>
      <c r="NYJ87" s="15"/>
      <c r="NYK87" s="15"/>
      <c r="NYL87" s="15"/>
      <c r="NYM87" s="15"/>
      <c r="NYN87" s="15"/>
      <c r="NYO87" s="15"/>
      <c r="NYP87" s="15"/>
      <c r="NYQ87" s="15"/>
      <c r="NYR87" s="15"/>
      <c r="NYS87" s="15"/>
      <c r="NYT87" s="15"/>
      <c r="NYU87" s="15"/>
      <c r="NYV87" s="15"/>
      <c r="NYW87" s="15"/>
      <c r="NYX87" s="15"/>
      <c r="NYY87" s="15"/>
      <c r="NYZ87" s="15"/>
      <c r="NZA87" s="15"/>
      <c r="NZB87" s="15"/>
      <c r="NZC87" s="15"/>
      <c r="NZD87" s="15"/>
      <c r="NZE87" s="15"/>
      <c r="NZF87" s="15"/>
      <c r="NZG87" s="15"/>
      <c r="NZH87" s="15"/>
      <c r="NZI87" s="15"/>
      <c r="NZJ87" s="15"/>
      <c r="NZK87" s="15"/>
      <c r="NZL87" s="15"/>
      <c r="NZM87" s="15"/>
      <c r="NZN87" s="15"/>
      <c r="NZO87" s="15"/>
      <c r="NZP87" s="15"/>
      <c r="NZQ87" s="15"/>
      <c r="NZR87" s="15"/>
      <c r="NZS87" s="15"/>
      <c r="NZT87" s="15"/>
      <c r="NZU87" s="15"/>
      <c r="NZV87" s="15"/>
      <c r="NZW87" s="15"/>
      <c r="NZX87" s="15"/>
      <c r="NZY87" s="15"/>
      <c r="NZZ87" s="15"/>
      <c r="OAA87" s="15"/>
      <c r="OAB87" s="15"/>
      <c r="OAC87" s="15"/>
      <c r="OAD87" s="15"/>
      <c r="OAE87" s="15"/>
      <c r="OAF87" s="15"/>
      <c r="OAG87" s="15"/>
      <c r="OAH87" s="15"/>
      <c r="OAI87" s="15"/>
      <c r="OAJ87" s="15"/>
      <c r="OAK87" s="15"/>
      <c r="OAL87" s="15"/>
      <c r="OAM87" s="15"/>
      <c r="OAN87" s="15"/>
      <c r="OAO87" s="15"/>
      <c r="OAP87" s="15"/>
      <c r="OAQ87" s="15"/>
      <c r="OAR87" s="15"/>
      <c r="OAS87" s="15"/>
      <c r="OAT87" s="15"/>
      <c r="OAU87" s="15"/>
      <c r="OAV87" s="15"/>
      <c r="OAW87" s="15"/>
      <c r="OAX87" s="15"/>
      <c r="OAY87" s="15"/>
      <c r="OAZ87" s="15"/>
      <c r="OBA87" s="15"/>
      <c r="OBB87" s="15"/>
      <c r="OBC87" s="15"/>
      <c r="OBD87" s="15"/>
      <c r="OBE87" s="15"/>
      <c r="OBF87" s="15"/>
      <c r="OBG87" s="15"/>
      <c r="OBH87" s="15"/>
      <c r="OBI87" s="15"/>
      <c r="OBJ87" s="15"/>
      <c r="OBK87" s="15"/>
      <c r="OBL87" s="15"/>
      <c r="OBM87" s="15"/>
      <c r="OBN87" s="15"/>
      <c r="OBO87" s="15"/>
      <c r="OBP87" s="15"/>
      <c r="OBQ87" s="15"/>
      <c r="OBR87" s="15"/>
      <c r="OBS87" s="15"/>
      <c r="OBT87" s="15"/>
      <c r="OBU87" s="15"/>
      <c r="OBV87" s="15"/>
      <c r="OBW87" s="15"/>
      <c r="OBX87" s="15"/>
      <c r="OBY87" s="15"/>
      <c r="OBZ87" s="15"/>
      <c r="OCA87" s="15"/>
      <c r="OCB87" s="15"/>
      <c r="OCC87" s="15"/>
      <c r="OCD87" s="15"/>
      <c r="OCE87" s="15"/>
      <c r="OCF87" s="15"/>
      <c r="OCG87" s="15"/>
      <c r="OCH87" s="15"/>
      <c r="OCI87" s="15"/>
      <c r="OCJ87" s="15"/>
      <c r="OCK87" s="15"/>
      <c r="OCL87" s="15"/>
      <c r="OCM87" s="15"/>
      <c r="OCN87" s="15"/>
      <c r="OCO87" s="15"/>
      <c r="OCP87" s="15"/>
      <c r="OCQ87" s="15"/>
      <c r="OCR87" s="15"/>
      <c r="OCS87" s="15"/>
      <c r="OCT87" s="15"/>
      <c r="OCU87" s="15"/>
      <c r="OCV87" s="15"/>
      <c r="OCW87" s="15"/>
      <c r="OCX87" s="15"/>
      <c r="OCY87" s="15"/>
      <c r="OCZ87" s="15"/>
      <c r="ODA87" s="15"/>
      <c r="ODB87" s="15"/>
      <c r="ODC87" s="15"/>
      <c r="ODD87" s="15"/>
      <c r="ODE87" s="15"/>
      <c r="ODF87" s="15"/>
      <c r="ODG87" s="15"/>
      <c r="ODH87" s="15"/>
      <c r="ODI87" s="15"/>
      <c r="ODJ87" s="15"/>
      <c r="ODK87" s="15"/>
      <c r="ODL87" s="15"/>
      <c r="ODM87" s="15"/>
      <c r="ODN87" s="15"/>
      <c r="ODO87" s="15"/>
      <c r="ODP87" s="15"/>
      <c r="ODQ87" s="15"/>
      <c r="ODR87" s="15"/>
      <c r="ODS87" s="15"/>
      <c r="ODT87" s="15"/>
      <c r="ODU87" s="15"/>
      <c r="ODV87" s="15"/>
      <c r="ODW87" s="15"/>
      <c r="ODX87" s="15"/>
      <c r="ODY87" s="15"/>
      <c r="ODZ87" s="15"/>
      <c r="OEA87" s="15"/>
      <c r="OEB87" s="15"/>
      <c r="OEC87" s="15"/>
      <c r="OED87" s="15"/>
      <c r="OEE87" s="15"/>
      <c r="OEF87" s="15"/>
      <c r="OEG87" s="15"/>
      <c r="OEH87" s="15"/>
      <c r="OEI87" s="15"/>
      <c r="OEJ87" s="15"/>
      <c r="OEK87" s="15"/>
      <c r="OEL87" s="15"/>
      <c r="OEM87" s="15"/>
      <c r="OEN87" s="15"/>
      <c r="OEO87" s="15"/>
      <c r="OEP87" s="15"/>
      <c r="OEQ87" s="15"/>
      <c r="OER87" s="15"/>
      <c r="OES87" s="15"/>
      <c r="OET87" s="15"/>
      <c r="OEU87" s="15"/>
      <c r="OEV87" s="15"/>
      <c r="OEW87" s="15"/>
      <c r="OEX87" s="15"/>
      <c r="OEY87" s="15"/>
      <c r="OEZ87" s="15"/>
      <c r="OFA87" s="15"/>
      <c r="OFB87" s="15"/>
      <c r="OFC87" s="15"/>
      <c r="OFD87" s="15"/>
      <c r="OFE87" s="15"/>
      <c r="OFF87" s="15"/>
      <c r="OFG87" s="15"/>
      <c r="OFH87" s="15"/>
      <c r="OFI87" s="15"/>
      <c r="OFJ87" s="15"/>
      <c r="OFK87" s="15"/>
      <c r="OFL87" s="15"/>
      <c r="OFM87" s="15"/>
      <c r="OFN87" s="15"/>
      <c r="OFO87" s="15"/>
      <c r="OFP87" s="15"/>
      <c r="OFQ87" s="15"/>
      <c r="OFR87" s="15"/>
      <c r="OFS87" s="15"/>
      <c r="OFT87" s="15"/>
      <c r="OFU87" s="15"/>
      <c r="OFV87" s="15"/>
      <c r="OFW87" s="15"/>
      <c r="OFX87" s="15"/>
      <c r="OFY87" s="15"/>
      <c r="OFZ87" s="15"/>
      <c r="OGA87" s="15"/>
      <c r="OGB87" s="15"/>
      <c r="OGC87" s="15"/>
      <c r="OGD87" s="15"/>
      <c r="OGE87" s="15"/>
      <c r="OGF87" s="15"/>
      <c r="OGG87" s="15"/>
      <c r="OGH87" s="15"/>
      <c r="OGI87" s="15"/>
      <c r="OGJ87" s="15"/>
      <c r="OGK87" s="15"/>
      <c r="OGL87" s="15"/>
      <c r="OGM87" s="15"/>
      <c r="OGN87" s="15"/>
      <c r="OGO87" s="15"/>
      <c r="OGP87" s="15"/>
      <c r="OGQ87" s="15"/>
      <c r="OGR87" s="15"/>
      <c r="OGS87" s="15"/>
      <c r="OGT87" s="15"/>
      <c r="OGU87" s="15"/>
      <c r="OGV87" s="15"/>
      <c r="OGW87" s="15"/>
      <c r="OGX87" s="15"/>
      <c r="OGY87" s="15"/>
      <c r="OGZ87" s="15"/>
      <c r="OHA87" s="15"/>
      <c r="OHB87" s="15"/>
      <c r="OHC87" s="15"/>
      <c r="OHD87" s="15"/>
      <c r="OHE87" s="15"/>
      <c r="OHF87" s="15"/>
      <c r="OHG87" s="15"/>
      <c r="OHH87" s="15"/>
      <c r="OHI87" s="15"/>
      <c r="OHJ87" s="15"/>
      <c r="OHK87" s="15"/>
      <c r="OHL87" s="15"/>
      <c r="OHM87" s="15"/>
      <c r="OHN87" s="15"/>
      <c r="OHO87" s="15"/>
      <c r="OHP87" s="15"/>
      <c r="OHQ87" s="15"/>
      <c r="OHR87" s="15"/>
      <c r="OHS87" s="15"/>
      <c r="OHT87" s="15"/>
      <c r="OHU87" s="15"/>
      <c r="OHV87" s="15"/>
      <c r="OHW87" s="15"/>
      <c r="OHX87" s="15"/>
      <c r="OHY87" s="15"/>
      <c r="OHZ87" s="15"/>
      <c r="OIA87" s="15"/>
      <c r="OIB87" s="15"/>
      <c r="OIC87" s="15"/>
      <c r="OID87" s="15"/>
      <c r="OIE87" s="15"/>
      <c r="OIF87" s="15"/>
      <c r="OIG87" s="15"/>
      <c r="OIH87" s="15"/>
      <c r="OII87" s="15"/>
      <c r="OIJ87" s="15"/>
      <c r="OIK87" s="15"/>
      <c r="OIL87" s="15"/>
      <c r="OIM87" s="15"/>
      <c r="OIN87" s="15"/>
      <c r="OIO87" s="15"/>
      <c r="OIP87" s="15"/>
      <c r="OIQ87" s="15"/>
      <c r="OIR87" s="15"/>
      <c r="OIS87" s="15"/>
      <c r="OIT87" s="15"/>
      <c r="OIU87" s="15"/>
      <c r="OIV87" s="15"/>
      <c r="OIW87" s="15"/>
      <c r="OIX87" s="15"/>
      <c r="OIY87" s="15"/>
      <c r="OIZ87" s="15"/>
      <c r="OJA87" s="15"/>
      <c r="OJB87" s="15"/>
      <c r="OJC87" s="15"/>
      <c r="OJD87" s="15"/>
      <c r="OJE87" s="15"/>
      <c r="OJF87" s="15"/>
      <c r="OJG87" s="15"/>
      <c r="OJH87" s="15"/>
      <c r="OJI87" s="15"/>
      <c r="OJJ87" s="15"/>
      <c r="OJK87" s="15"/>
      <c r="OJL87" s="15"/>
      <c r="OJM87" s="15"/>
      <c r="OJN87" s="15"/>
      <c r="OJO87" s="15"/>
      <c r="OJP87" s="15"/>
      <c r="OJQ87" s="15"/>
      <c r="OJR87" s="15"/>
      <c r="OJS87" s="15"/>
      <c r="OJT87" s="15"/>
      <c r="OJU87" s="15"/>
      <c r="OJV87" s="15"/>
      <c r="OJW87" s="15"/>
      <c r="OJX87" s="15"/>
      <c r="OJY87" s="15"/>
      <c r="OJZ87" s="15"/>
      <c r="OKA87" s="15"/>
      <c r="OKB87" s="15"/>
      <c r="OKC87" s="15"/>
      <c r="OKD87" s="15"/>
      <c r="OKE87" s="15"/>
      <c r="OKF87" s="15"/>
      <c r="OKG87" s="15"/>
      <c r="OKH87" s="15"/>
      <c r="OKI87" s="15"/>
      <c r="OKJ87" s="15"/>
      <c r="OKK87" s="15"/>
      <c r="OKL87" s="15"/>
      <c r="OKM87" s="15"/>
      <c r="OKN87" s="15"/>
      <c r="OKO87" s="15"/>
      <c r="OKP87" s="15"/>
      <c r="OKQ87" s="15"/>
      <c r="OKR87" s="15"/>
      <c r="OKS87" s="15"/>
      <c r="OKT87" s="15"/>
      <c r="OKU87" s="15"/>
      <c r="OKV87" s="15"/>
      <c r="OKW87" s="15"/>
      <c r="OKX87" s="15"/>
      <c r="OKY87" s="15"/>
      <c r="OKZ87" s="15"/>
      <c r="OLA87" s="15"/>
      <c r="OLB87" s="15"/>
      <c r="OLC87" s="15"/>
      <c r="OLD87" s="15"/>
      <c r="OLE87" s="15"/>
      <c r="OLF87" s="15"/>
      <c r="OLG87" s="15"/>
      <c r="OLH87" s="15"/>
      <c r="OLI87" s="15"/>
      <c r="OLJ87" s="15"/>
      <c r="OLK87" s="15"/>
      <c r="OLL87" s="15"/>
      <c r="OLM87" s="15"/>
      <c r="OLN87" s="15"/>
      <c r="OLO87" s="15"/>
      <c r="OLP87" s="15"/>
      <c r="OLQ87" s="15"/>
      <c r="OLR87" s="15"/>
      <c r="OLS87" s="15"/>
      <c r="OLT87" s="15"/>
      <c r="OLU87" s="15"/>
      <c r="OLV87" s="15"/>
      <c r="OLW87" s="15"/>
      <c r="OLX87" s="15"/>
      <c r="OLY87" s="15"/>
      <c r="OLZ87" s="15"/>
      <c r="OMA87" s="15"/>
      <c r="OMB87" s="15"/>
      <c r="OMC87" s="15"/>
      <c r="OMD87" s="15"/>
      <c r="OME87" s="15"/>
      <c r="OMF87" s="15"/>
      <c r="OMG87" s="15"/>
      <c r="OMH87" s="15"/>
      <c r="OMI87" s="15"/>
      <c r="OMJ87" s="15"/>
      <c r="OMK87" s="15"/>
      <c r="OML87" s="15"/>
      <c r="OMM87" s="15"/>
      <c r="OMN87" s="15"/>
      <c r="OMO87" s="15"/>
      <c r="OMP87" s="15"/>
      <c r="OMQ87" s="15"/>
      <c r="OMR87" s="15"/>
      <c r="OMS87" s="15"/>
      <c r="OMT87" s="15"/>
      <c r="OMU87" s="15"/>
      <c r="OMV87" s="15"/>
      <c r="OMW87" s="15"/>
      <c r="OMX87" s="15"/>
      <c r="OMY87" s="15"/>
      <c r="OMZ87" s="15"/>
      <c r="ONA87" s="15"/>
      <c r="ONB87" s="15"/>
      <c r="ONC87" s="15"/>
      <c r="OND87" s="15"/>
      <c r="ONE87" s="15"/>
      <c r="ONF87" s="15"/>
      <c r="ONG87" s="15"/>
      <c r="ONH87" s="15"/>
      <c r="ONI87" s="15"/>
      <c r="ONJ87" s="15"/>
      <c r="ONK87" s="15"/>
      <c r="ONL87" s="15"/>
      <c r="ONM87" s="15"/>
      <c r="ONN87" s="15"/>
      <c r="ONO87" s="15"/>
      <c r="ONP87" s="15"/>
      <c r="ONQ87" s="15"/>
      <c r="ONR87" s="15"/>
      <c r="ONS87" s="15"/>
      <c r="ONT87" s="15"/>
      <c r="ONU87" s="15"/>
      <c r="ONV87" s="15"/>
      <c r="ONW87" s="15"/>
      <c r="ONX87" s="15"/>
      <c r="ONY87" s="15"/>
      <c r="ONZ87" s="15"/>
      <c r="OOA87" s="15"/>
      <c r="OOB87" s="15"/>
      <c r="OOC87" s="15"/>
      <c r="OOD87" s="15"/>
      <c r="OOE87" s="15"/>
      <c r="OOF87" s="15"/>
      <c r="OOG87" s="15"/>
      <c r="OOH87" s="15"/>
      <c r="OOI87" s="15"/>
      <c r="OOJ87" s="15"/>
      <c r="OOK87" s="15"/>
      <c r="OOL87" s="15"/>
      <c r="OOM87" s="15"/>
      <c r="OON87" s="15"/>
      <c r="OOO87" s="15"/>
      <c r="OOP87" s="15"/>
      <c r="OOQ87" s="15"/>
      <c r="OOR87" s="15"/>
      <c r="OOS87" s="15"/>
      <c r="OOT87" s="15"/>
      <c r="OOU87" s="15"/>
      <c r="OOV87" s="15"/>
      <c r="OOW87" s="15"/>
      <c r="OOX87" s="15"/>
      <c r="OOY87" s="15"/>
      <c r="OOZ87" s="15"/>
      <c r="OPA87" s="15"/>
      <c r="OPB87" s="15"/>
      <c r="OPC87" s="15"/>
      <c r="OPD87" s="15"/>
      <c r="OPE87" s="15"/>
      <c r="OPF87" s="15"/>
      <c r="OPG87" s="15"/>
      <c r="OPH87" s="15"/>
      <c r="OPI87" s="15"/>
      <c r="OPJ87" s="15"/>
      <c r="OPK87" s="15"/>
      <c r="OPL87" s="15"/>
      <c r="OPM87" s="15"/>
      <c r="OPN87" s="15"/>
      <c r="OPO87" s="15"/>
      <c r="OPP87" s="15"/>
      <c r="OPQ87" s="15"/>
      <c r="OPR87" s="15"/>
      <c r="OPS87" s="15"/>
      <c r="OPT87" s="15"/>
      <c r="OPU87" s="15"/>
      <c r="OPV87" s="15"/>
      <c r="OPW87" s="15"/>
      <c r="OPX87" s="15"/>
      <c r="OPY87" s="15"/>
      <c r="OPZ87" s="15"/>
      <c r="OQA87" s="15"/>
      <c r="OQB87" s="15"/>
      <c r="OQC87" s="15"/>
      <c r="OQD87" s="15"/>
      <c r="OQE87" s="15"/>
      <c r="OQF87" s="15"/>
      <c r="OQG87" s="15"/>
      <c r="OQH87" s="15"/>
      <c r="OQI87" s="15"/>
      <c r="OQJ87" s="15"/>
      <c r="OQK87" s="15"/>
      <c r="OQL87" s="15"/>
      <c r="OQM87" s="15"/>
      <c r="OQN87" s="15"/>
      <c r="OQO87" s="15"/>
      <c r="OQP87" s="15"/>
      <c r="OQQ87" s="15"/>
      <c r="OQR87" s="15"/>
      <c r="OQS87" s="15"/>
      <c r="OQT87" s="15"/>
      <c r="OQU87" s="15"/>
      <c r="OQV87" s="15"/>
      <c r="OQW87" s="15"/>
      <c r="OQX87" s="15"/>
      <c r="OQY87" s="15"/>
      <c r="OQZ87" s="15"/>
      <c r="ORA87" s="15"/>
      <c r="ORB87" s="15"/>
      <c r="ORC87" s="15"/>
      <c r="ORD87" s="15"/>
      <c r="ORE87" s="15"/>
      <c r="ORF87" s="15"/>
      <c r="ORG87" s="15"/>
      <c r="ORH87" s="15"/>
      <c r="ORI87" s="15"/>
      <c r="ORJ87" s="15"/>
      <c r="ORK87" s="15"/>
      <c r="ORL87" s="15"/>
      <c r="ORM87" s="15"/>
      <c r="ORN87" s="15"/>
      <c r="ORO87" s="15"/>
      <c r="ORP87" s="15"/>
      <c r="ORQ87" s="15"/>
      <c r="ORR87" s="15"/>
      <c r="ORS87" s="15"/>
      <c r="ORT87" s="15"/>
      <c r="ORU87" s="15"/>
      <c r="ORV87" s="15"/>
      <c r="ORW87" s="15"/>
      <c r="ORX87" s="15"/>
      <c r="ORY87" s="15"/>
      <c r="ORZ87" s="15"/>
      <c r="OSA87" s="15"/>
      <c r="OSB87" s="15"/>
      <c r="OSC87" s="15"/>
      <c r="OSD87" s="15"/>
      <c r="OSE87" s="15"/>
      <c r="OSF87" s="15"/>
      <c r="OSG87" s="15"/>
      <c r="OSH87" s="15"/>
      <c r="OSI87" s="15"/>
      <c r="OSJ87" s="15"/>
      <c r="OSK87" s="15"/>
      <c r="OSL87" s="15"/>
      <c r="OSM87" s="15"/>
      <c r="OSN87" s="15"/>
      <c r="OSO87" s="15"/>
      <c r="OSP87" s="15"/>
      <c r="OSQ87" s="15"/>
      <c r="OSR87" s="15"/>
      <c r="OSS87" s="15"/>
      <c r="OST87" s="15"/>
      <c r="OSU87" s="15"/>
      <c r="OSV87" s="15"/>
      <c r="OSW87" s="15"/>
      <c r="OSX87" s="15"/>
      <c r="OSY87" s="15"/>
      <c r="OSZ87" s="15"/>
      <c r="OTA87" s="15"/>
      <c r="OTB87" s="15"/>
      <c r="OTC87" s="15"/>
      <c r="OTD87" s="15"/>
      <c r="OTE87" s="15"/>
      <c r="OTF87" s="15"/>
      <c r="OTG87" s="15"/>
      <c r="OTH87" s="15"/>
      <c r="OTI87" s="15"/>
      <c r="OTJ87" s="15"/>
      <c r="OTK87" s="15"/>
      <c r="OTL87" s="15"/>
      <c r="OTM87" s="15"/>
      <c r="OTN87" s="15"/>
      <c r="OTO87" s="15"/>
      <c r="OTP87" s="15"/>
      <c r="OTQ87" s="15"/>
      <c r="OTR87" s="15"/>
      <c r="OTS87" s="15"/>
      <c r="OTT87" s="15"/>
      <c r="OTU87" s="15"/>
      <c r="OTV87" s="15"/>
      <c r="OTW87" s="15"/>
      <c r="OTX87" s="15"/>
      <c r="OTY87" s="15"/>
      <c r="OTZ87" s="15"/>
      <c r="OUA87" s="15"/>
      <c r="OUB87" s="15"/>
      <c r="OUC87" s="15"/>
      <c r="OUD87" s="15"/>
      <c r="OUE87" s="15"/>
      <c r="OUF87" s="15"/>
      <c r="OUG87" s="15"/>
      <c r="OUH87" s="15"/>
      <c r="OUI87" s="15"/>
      <c r="OUJ87" s="15"/>
      <c r="OUK87" s="15"/>
      <c r="OUL87" s="15"/>
      <c r="OUM87" s="15"/>
      <c r="OUN87" s="15"/>
      <c r="OUO87" s="15"/>
      <c r="OUP87" s="15"/>
      <c r="OUQ87" s="15"/>
      <c r="OUR87" s="15"/>
      <c r="OUS87" s="15"/>
      <c r="OUT87" s="15"/>
      <c r="OUU87" s="15"/>
      <c r="OUV87" s="15"/>
      <c r="OUW87" s="15"/>
      <c r="OUX87" s="15"/>
      <c r="OUY87" s="15"/>
      <c r="OUZ87" s="15"/>
      <c r="OVA87" s="15"/>
      <c r="OVB87" s="15"/>
      <c r="OVC87" s="15"/>
      <c r="OVD87" s="15"/>
      <c r="OVE87" s="15"/>
      <c r="OVF87" s="15"/>
      <c r="OVG87" s="15"/>
      <c r="OVH87" s="15"/>
      <c r="OVI87" s="15"/>
      <c r="OVJ87" s="15"/>
      <c r="OVK87" s="15"/>
      <c r="OVL87" s="15"/>
      <c r="OVM87" s="15"/>
      <c r="OVN87" s="15"/>
      <c r="OVO87" s="15"/>
      <c r="OVP87" s="15"/>
      <c r="OVQ87" s="15"/>
      <c r="OVR87" s="15"/>
      <c r="OVS87" s="15"/>
      <c r="OVT87" s="15"/>
      <c r="OVU87" s="15"/>
      <c r="OVV87" s="15"/>
      <c r="OVW87" s="15"/>
      <c r="OVX87" s="15"/>
      <c r="OVY87" s="15"/>
      <c r="OVZ87" s="15"/>
      <c r="OWA87" s="15"/>
      <c r="OWB87" s="15"/>
      <c r="OWC87" s="15"/>
      <c r="OWD87" s="15"/>
      <c r="OWE87" s="15"/>
      <c r="OWF87" s="15"/>
      <c r="OWG87" s="15"/>
      <c r="OWH87" s="15"/>
      <c r="OWI87" s="15"/>
      <c r="OWJ87" s="15"/>
      <c r="OWK87" s="15"/>
      <c r="OWL87" s="15"/>
      <c r="OWM87" s="15"/>
      <c r="OWN87" s="15"/>
      <c r="OWO87" s="15"/>
      <c r="OWP87" s="15"/>
      <c r="OWQ87" s="15"/>
      <c r="OWR87" s="15"/>
      <c r="OWS87" s="15"/>
      <c r="OWT87" s="15"/>
      <c r="OWU87" s="15"/>
      <c r="OWV87" s="15"/>
      <c r="OWW87" s="15"/>
      <c r="OWX87" s="15"/>
      <c r="OWY87" s="15"/>
      <c r="OWZ87" s="15"/>
      <c r="OXA87" s="15"/>
      <c r="OXB87" s="15"/>
      <c r="OXC87" s="15"/>
      <c r="OXD87" s="15"/>
      <c r="OXE87" s="15"/>
      <c r="OXF87" s="15"/>
      <c r="OXG87" s="15"/>
      <c r="OXH87" s="15"/>
      <c r="OXI87" s="15"/>
      <c r="OXJ87" s="15"/>
      <c r="OXK87" s="15"/>
      <c r="OXL87" s="15"/>
      <c r="OXM87" s="15"/>
      <c r="OXN87" s="15"/>
      <c r="OXO87" s="15"/>
      <c r="OXP87" s="15"/>
      <c r="OXQ87" s="15"/>
      <c r="OXR87" s="15"/>
      <c r="OXS87" s="15"/>
      <c r="OXT87" s="15"/>
      <c r="OXU87" s="15"/>
      <c r="OXV87" s="15"/>
      <c r="OXW87" s="15"/>
      <c r="OXX87" s="15"/>
      <c r="OXY87" s="15"/>
      <c r="OXZ87" s="15"/>
      <c r="OYA87" s="15"/>
      <c r="OYB87" s="15"/>
      <c r="OYC87" s="15"/>
      <c r="OYD87" s="15"/>
      <c r="OYE87" s="15"/>
      <c r="OYF87" s="15"/>
      <c r="OYG87" s="15"/>
      <c r="OYH87" s="15"/>
      <c r="OYI87" s="15"/>
      <c r="OYJ87" s="15"/>
      <c r="OYK87" s="15"/>
      <c r="OYL87" s="15"/>
      <c r="OYM87" s="15"/>
      <c r="OYN87" s="15"/>
      <c r="OYO87" s="15"/>
      <c r="OYP87" s="15"/>
      <c r="OYQ87" s="15"/>
      <c r="OYR87" s="15"/>
      <c r="OYS87" s="15"/>
      <c r="OYT87" s="15"/>
      <c r="OYU87" s="15"/>
      <c r="OYV87" s="15"/>
      <c r="OYW87" s="15"/>
      <c r="OYX87" s="15"/>
      <c r="OYY87" s="15"/>
      <c r="OYZ87" s="15"/>
      <c r="OZA87" s="15"/>
      <c r="OZB87" s="15"/>
      <c r="OZC87" s="15"/>
      <c r="OZD87" s="15"/>
      <c r="OZE87" s="15"/>
      <c r="OZF87" s="15"/>
      <c r="OZG87" s="15"/>
      <c r="OZH87" s="15"/>
      <c r="OZI87" s="15"/>
      <c r="OZJ87" s="15"/>
      <c r="OZK87" s="15"/>
      <c r="OZL87" s="15"/>
      <c r="OZM87" s="15"/>
      <c r="OZN87" s="15"/>
      <c r="OZO87" s="15"/>
      <c r="OZP87" s="15"/>
      <c r="OZQ87" s="15"/>
      <c r="OZR87" s="15"/>
      <c r="OZS87" s="15"/>
      <c r="OZT87" s="15"/>
      <c r="OZU87" s="15"/>
      <c r="OZV87" s="15"/>
      <c r="OZW87" s="15"/>
      <c r="OZX87" s="15"/>
      <c r="OZY87" s="15"/>
      <c r="OZZ87" s="15"/>
      <c r="PAA87" s="15"/>
      <c r="PAB87" s="15"/>
      <c r="PAC87" s="15"/>
      <c r="PAD87" s="15"/>
      <c r="PAE87" s="15"/>
      <c r="PAF87" s="15"/>
      <c r="PAG87" s="15"/>
      <c r="PAH87" s="15"/>
      <c r="PAI87" s="15"/>
      <c r="PAJ87" s="15"/>
      <c r="PAK87" s="15"/>
      <c r="PAL87" s="15"/>
      <c r="PAM87" s="15"/>
      <c r="PAN87" s="15"/>
      <c r="PAO87" s="15"/>
      <c r="PAP87" s="15"/>
      <c r="PAQ87" s="15"/>
      <c r="PAR87" s="15"/>
      <c r="PAS87" s="15"/>
      <c r="PAT87" s="15"/>
      <c r="PAU87" s="15"/>
      <c r="PAV87" s="15"/>
      <c r="PAW87" s="15"/>
      <c r="PAX87" s="15"/>
      <c r="PAY87" s="15"/>
      <c r="PAZ87" s="15"/>
      <c r="PBA87" s="15"/>
      <c r="PBB87" s="15"/>
      <c r="PBC87" s="15"/>
      <c r="PBD87" s="15"/>
      <c r="PBE87" s="15"/>
      <c r="PBF87" s="15"/>
      <c r="PBG87" s="15"/>
      <c r="PBH87" s="15"/>
      <c r="PBI87" s="15"/>
      <c r="PBJ87" s="15"/>
      <c r="PBK87" s="15"/>
      <c r="PBL87" s="15"/>
      <c r="PBM87" s="15"/>
      <c r="PBN87" s="15"/>
      <c r="PBO87" s="15"/>
      <c r="PBP87" s="15"/>
      <c r="PBQ87" s="15"/>
      <c r="PBR87" s="15"/>
      <c r="PBS87" s="15"/>
      <c r="PBT87" s="15"/>
      <c r="PBU87" s="15"/>
      <c r="PBV87" s="15"/>
      <c r="PBW87" s="15"/>
      <c r="PBX87" s="15"/>
      <c r="PBY87" s="15"/>
      <c r="PBZ87" s="15"/>
      <c r="PCA87" s="15"/>
      <c r="PCB87" s="15"/>
      <c r="PCC87" s="15"/>
      <c r="PCD87" s="15"/>
      <c r="PCE87" s="15"/>
      <c r="PCF87" s="15"/>
      <c r="PCG87" s="15"/>
      <c r="PCH87" s="15"/>
      <c r="PCI87" s="15"/>
      <c r="PCJ87" s="15"/>
      <c r="PCK87" s="15"/>
      <c r="PCL87" s="15"/>
      <c r="PCM87" s="15"/>
      <c r="PCN87" s="15"/>
      <c r="PCO87" s="15"/>
      <c r="PCP87" s="15"/>
      <c r="PCQ87" s="15"/>
      <c r="PCR87" s="15"/>
      <c r="PCS87" s="15"/>
      <c r="PCT87" s="15"/>
      <c r="PCU87" s="15"/>
      <c r="PCV87" s="15"/>
      <c r="PCW87" s="15"/>
      <c r="PCX87" s="15"/>
      <c r="PCY87" s="15"/>
      <c r="PCZ87" s="15"/>
      <c r="PDA87" s="15"/>
      <c r="PDB87" s="15"/>
      <c r="PDC87" s="15"/>
      <c r="PDD87" s="15"/>
      <c r="PDE87" s="15"/>
      <c r="PDF87" s="15"/>
      <c r="PDG87" s="15"/>
      <c r="PDH87" s="15"/>
      <c r="PDI87" s="15"/>
      <c r="PDJ87" s="15"/>
      <c r="PDK87" s="15"/>
      <c r="PDL87" s="15"/>
      <c r="PDM87" s="15"/>
      <c r="PDN87" s="15"/>
      <c r="PDO87" s="15"/>
      <c r="PDP87" s="15"/>
      <c r="PDQ87" s="15"/>
      <c r="PDR87" s="15"/>
      <c r="PDS87" s="15"/>
      <c r="PDT87" s="15"/>
      <c r="PDU87" s="15"/>
      <c r="PDV87" s="15"/>
      <c r="PDW87" s="15"/>
      <c r="PDX87" s="15"/>
      <c r="PDY87" s="15"/>
      <c r="PDZ87" s="15"/>
      <c r="PEA87" s="15"/>
      <c r="PEB87" s="15"/>
      <c r="PEC87" s="15"/>
      <c r="PED87" s="15"/>
      <c r="PEE87" s="15"/>
      <c r="PEF87" s="15"/>
      <c r="PEG87" s="15"/>
      <c r="PEH87" s="15"/>
      <c r="PEI87" s="15"/>
      <c r="PEJ87" s="15"/>
      <c r="PEK87" s="15"/>
      <c r="PEL87" s="15"/>
      <c r="PEM87" s="15"/>
      <c r="PEN87" s="15"/>
      <c r="PEO87" s="15"/>
      <c r="PEP87" s="15"/>
      <c r="PEQ87" s="15"/>
      <c r="PER87" s="15"/>
      <c r="PES87" s="15"/>
      <c r="PET87" s="15"/>
      <c r="PEU87" s="15"/>
      <c r="PEV87" s="15"/>
      <c r="PEW87" s="15"/>
      <c r="PEX87" s="15"/>
      <c r="PEY87" s="15"/>
      <c r="PEZ87" s="15"/>
      <c r="PFA87" s="15"/>
      <c r="PFB87" s="15"/>
      <c r="PFC87" s="15"/>
      <c r="PFD87" s="15"/>
      <c r="PFE87" s="15"/>
      <c r="PFF87" s="15"/>
      <c r="PFG87" s="15"/>
      <c r="PFH87" s="15"/>
      <c r="PFI87" s="15"/>
      <c r="PFJ87" s="15"/>
      <c r="PFK87" s="15"/>
      <c r="PFL87" s="15"/>
      <c r="PFM87" s="15"/>
      <c r="PFN87" s="15"/>
      <c r="PFO87" s="15"/>
      <c r="PFP87" s="15"/>
      <c r="PFQ87" s="15"/>
      <c r="PFR87" s="15"/>
      <c r="PFS87" s="15"/>
      <c r="PFT87" s="15"/>
      <c r="PFU87" s="15"/>
      <c r="PFV87" s="15"/>
      <c r="PFW87" s="15"/>
      <c r="PFX87" s="15"/>
      <c r="PFY87" s="15"/>
      <c r="PFZ87" s="15"/>
      <c r="PGA87" s="15"/>
      <c r="PGB87" s="15"/>
      <c r="PGC87" s="15"/>
      <c r="PGD87" s="15"/>
      <c r="PGE87" s="15"/>
      <c r="PGF87" s="15"/>
      <c r="PGG87" s="15"/>
      <c r="PGH87" s="15"/>
      <c r="PGI87" s="15"/>
      <c r="PGJ87" s="15"/>
      <c r="PGK87" s="15"/>
      <c r="PGL87" s="15"/>
      <c r="PGM87" s="15"/>
      <c r="PGN87" s="15"/>
      <c r="PGO87" s="15"/>
      <c r="PGP87" s="15"/>
      <c r="PGQ87" s="15"/>
      <c r="PGR87" s="15"/>
      <c r="PGS87" s="15"/>
      <c r="PGT87" s="15"/>
      <c r="PGU87" s="15"/>
      <c r="PGV87" s="15"/>
      <c r="PGW87" s="15"/>
      <c r="PGX87" s="15"/>
      <c r="PGY87" s="15"/>
      <c r="PGZ87" s="15"/>
      <c r="PHA87" s="15"/>
      <c r="PHB87" s="15"/>
      <c r="PHC87" s="15"/>
      <c r="PHD87" s="15"/>
      <c r="PHE87" s="15"/>
      <c r="PHF87" s="15"/>
      <c r="PHG87" s="15"/>
      <c r="PHH87" s="15"/>
      <c r="PHI87" s="15"/>
      <c r="PHJ87" s="15"/>
      <c r="PHK87" s="15"/>
      <c r="PHL87" s="15"/>
      <c r="PHM87" s="15"/>
      <c r="PHN87" s="15"/>
      <c r="PHO87" s="15"/>
      <c r="PHP87" s="15"/>
      <c r="PHQ87" s="15"/>
      <c r="PHR87" s="15"/>
      <c r="PHS87" s="15"/>
      <c r="PHT87" s="15"/>
      <c r="PHU87" s="15"/>
      <c r="PHV87" s="15"/>
      <c r="PHW87" s="15"/>
      <c r="PHX87" s="15"/>
      <c r="PHY87" s="15"/>
      <c r="PHZ87" s="15"/>
      <c r="PIA87" s="15"/>
      <c r="PIB87" s="15"/>
      <c r="PIC87" s="15"/>
      <c r="PID87" s="15"/>
      <c r="PIE87" s="15"/>
      <c r="PIF87" s="15"/>
      <c r="PIG87" s="15"/>
      <c r="PIH87" s="15"/>
      <c r="PII87" s="15"/>
      <c r="PIJ87" s="15"/>
      <c r="PIK87" s="15"/>
      <c r="PIL87" s="15"/>
      <c r="PIM87" s="15"/>
      <c r="PIN87" s="15"/>
      <c r="PIO87" s="15"/>
      <c r="PIP87" s="15"/>
      <c r="PIQ87" s="15"/>
      <c r="PIR87" s="15"/>
      <c r="PIS87" s="15"/>
      <c r="PIT87" s="15"/>
      <c r="PIU87" s="15"/>
      <c r="PIV87" s="15"/>
      <c r="PIW87" s="15"/>
      <c r="PIX87" s="15"/>
      <c r="PIY87" s="15"/>
      <c r="PIZ87" s="15"/>
      <c r="PJA87" s="15"/>
      <c r="PJB87" s="15"/>
      <c r="PJC87" s="15"/>
      <c r="PJD87" s="15"/>
      <c r="PJE87" s="15"/>
      <c r="PJF87" s="15"/>
      <c r="PJG87" s="15"/>
      <c r="PJH87" s="15"/>
      <c r="PJI87" s="15"/>
      <c r="PJJ87" s="15"/>
      <c r="PJK87" s="15"/>
      <c r="PJL87" s="15"/>
      <c r="PJM87" s="15"/>
      <c r="PJN87" s="15"/>
      <c r="PJO87" s="15"/>
      <c r="PJP87" s="15"/>
      <c r="PJQ87" s="15"/>
      <c r="PJR87" s="15"/>
      <c r="PJS87" s="15"/>
      <c r="PJT87" s="15"/>
      <c r="PJU87" s="15"/>
      <c r="PJV87" s="15"/>
      <c r="PJW87" s="15"/>
      <c r="PJX87" s="15"/>
      <c r="PJY87" s="15"/>
      <c r="PJZ87" s="15"/>
      <c r="PKA87" s="15"/>
      <c r="PKB87" s="15"/>
      <c r="PKC87" s="15"/>
      <c r="PKD87" s="15"/>
      <c r="PKE87" s="15"/>
      <c r="PKF87" s="15"/>
      <c r="PKG87" s="15"/>
      <c r="PKH87" s="15"/>
      <c r="PKI87" s="15"/>
      <c r="PKJ87" s="15"/>
      <c r="PKK87" s="15"/>
      <c r="PKL87" s="15"/>
      <c r="PKM87" s="15"/>
      <c r="PKN87" s="15"/>
      <c r="PKO87" s="15"/>
      <c r="PKP87" s="15"/>
      <c r="PKQ87" s="15"/>
      <c r="PKR87" s="15"/>
      <c r="PKS87" s="15"/>
      <c r="PKT87" s="15"/>
      <c r="PKU87" s="15"/>
      <c r="PKV87" s="15"/>
      <c r="PKW87" s="15"/>
      <c r="PKX87" s="15"/>
      <c r="PKY87" s="15"/>
      <c r="PKZ87" s="15"/>
      <c r="PLA87" s="15"/>
      <c r="PLB87" s="15"/>
      <c r="PLC87" s="15"/>
      <c r="PLD87" s="15"/>
      <c r="PLE87" s="15"/>
      <c r="PLF87" s="15"/>
      <c r="PLG87" s="15"/>
      <c r="PLH87" s="15"/>
      <c r="PLI87" s="15"/>
      <c r="PLJ87" s="15"/>
      <c r="PLK87" s="15"/>
      <c r="PLL87" s="15"/>
      <c r="PLM87" s="15"/>
      <c r="PLN87" s="15"/>
      <c r="PLO87" s="15"/>
      <c r="PLP87" s="15"/>
      <c r="PLQ87" s="15"/>
      <c r="PLR87" s="15"/>
      <c r="PLS87" s="15"/>
      <c r="PLT87" s="15"/>
      <c r="PLU87" s="15"/>
      <c r="PLV87" s="15"/>
      <c r="PLW87" s="15"/>
      <c r="PLX87" s="15"/>
      <c r="PLY87" s="15"/>
      <c r="PLZ87" s="15"/>
      <c r="PMA87" s="15"/>
      <c r="PMB87" s="15"/>
      <c r="PMC87" s="15"/>
      <c r="PMD87" s="15"/>
      <c r="PME87" s="15"/>
      <c r="PMF87" s="15"/>
      <c r="PMG87" s="15"/>
      <c r="PMH87" s="15"/>
      <c r="PMI87" s="15"/>
      <c r="PMJ87" s="15"/>
      <c r="PMK87" s="15"/>
      <c r="PML87" s="15"/>
      <c r="PMM87" s="15"/>
      <c r="PMN87" s="15"/>
      <c r="PMO87" s="15"/>
      <c r="PMP87" s="15"/>
      <c r="PMQ87" s="15"/>
      <c r="PMR87" s="15"/>
      <c r="PMS87" s="15"/>
      <c r="PMT87" s="15"/>
      <c r="PMU87" s="15"/>
      <c r="PMV87" s="15"/>
      <c r="PMW87" s="15"/>
      <c r="PMX87" s="15"/>
      <c r="PMY87" s="15"/>
      <c r="PMZ87" s="15"/>
      <c r="PNA87" s="15"/>
      <c r="PNB87" s="15"/>
      <c r="PNC87" s="15"/>
      <c r="PND87" s="15"/>
      <c r="PNE87" s="15"/>
      <c r="PNF87" s="15"/>
      <c r="PNG87" s="15"/>
      <c r="PNH87" s="15"/>
      <c r="PNI87" s="15"/>
      <c r="PNJ87" s="15"/>
      <c r="PNK87" s="15"/>
      <c r="PNL87" s="15"/>
      <c r="PNM87" s="15"/>
      <c r="PNN87" s="15"/>
      <c r="PNO87" s="15"/>
      <c r="PNP87" s="15"/>
      <c r="PNQ87" s="15"/>
      <c r="PNR87" s="15"/>
      <c r="PNS87" s="15"/>
      <c r="PNT87" s="15"/>
      <c r="PNU87" s="15"/>
      <c r="PNV87" s="15"/>
      <c r="PNW87" s="15"/>
      <c r="PNX87" s="15"/>
      <c r="PNY87" s="15"/>
      <c r="PNZ87" s="15"/>
      <c r="POA87" s="15"/>
      <c r="POB87" s="15"/>
      <c r="POC87" s="15"/>
      <c r="POD87" s="15"/>
      <c r="POE87" s="15"/>
      <c r="POF87" s="15"/>
      <c r="POG87" s="15"/>
      <c r="POH87" s="15"/>
      <c r="POI87" s="15"/>
      <c r="POJ87" s="15"/>
      <c r="POK87" s="15"/>
      <c r="POL87" s="15"/>
      <c r="POM87" s="15"/>
      <c r="PON87" s="15"/>
      <c r="POO87" s="15"/>
      <c r="POP87" s="15"/>
      <c r="POQ87" s="15"/>
      <c r="POR87" s="15"/>
      <c r="POS87" s="15"/>
      <c r="POT87" s="15"/>
      <c r="POU87" s="15"/>
      <c r="POV87" s="15"/>
      <c r="POW87" s="15"/>
      <c r="POX87" s="15"/>
      <c r="POY87" s="15"/>
      <c r="POZ87" s="15"/>
      <c r="PPA87" s="15"/>
      <c r="PPB87" s="15"/>
      <c r="PPC87" s="15"/>
      <c r="PPD87" s="15"/>
      <c r="PPE87" s="15"/>
      <c r="PPF87" s="15"/>
      <c r="PPG87" s="15"/>
      <c r="PPH87" s="15"/>
      <c r="PPI87" s="15"/>
      <c r="PPJ87" s="15"/>
      <c r="PPK87" s="15"/>
      <c r="PPL87" s="15"/>
      <c r="PPM87" s="15"/>
      <c r="PPN87" s="15"/>
      <c r="PPO87" s="15"/>
      <c r="PPP87" s="15"/>
      <c r="PPQ87" s="15"/>
      <c r="PPR87" s="15"/>
      <c r="PPS87" s="15"/>
      <c r="PPT87" s="15"/>
      <c r="PPU87" s="15"/>
      <c r="PPV87" s="15"/>
      <c r="PPW87" s="15"/>
      <c r="PPX87" s="15"/>
      <c r="PPY87" s="15"/>
      <c r="PPZ87" s="15"/>
      <c r="PQA87" s="15"/>
      <c r="PQB87" s="15"/>
      <c r="PQC87" s="15"/>
      <c r="PQD87" s="15"/>
      <c r="PQE87" s="15"/>
      <c r="PQF87" s="15"/>
      <c r="PQG87" s="15"/>
      <c r="PQH87" s="15"/>
      <c r="PQI87" s="15"/>
      <c r="PQJ87" s="15"/>
      <c r="PQK87" s="15"/>
      <c r="PQL87" s="15"/>
      <c r="PQM87" s="15"/>
      <c r="PQN87" s="15"/>
      <c r="PQO87" s="15"/>
      <c r="PQP87" s="15"/>
      <c r="PQQ87" s="15"/>
      <c r="PQR87" s="15"/>
      <c r="PQS87" s="15"/>
      <c r="PQT87" s="15"/>
      <c r="PQU87" s="15"/>
      <c r="PQV87" s="15"/>
      <c r="PQW87" s="15"/>
      <c r="PQX87" s="15"/>
      <c r="PQY87" s="15"/>
      <c r="PQZ87" s="15"/>
      <c r="PRA87" s="15"/>
      <c r="PRB87" s="15"/>
      <c r="PRC87" s="15"/>
      <c r="PRD87" s="15"/>
      <c r="PRE87" s="15"/>
      <c r="PRF87" s="15"/>
      <c r="PRG87" s="15"/>
      <c r="PRH87" s="15"/>
      <c r="PRI87" s="15"/>
      <c r="PRJ87" s="15"/>
      <c r="PRK87" s="15"/>
      <c r="PRL87" s="15"/>
      <c r="PRM87" s="15"/>
      <c r="PRN87" s="15"/>
      <c r="PRO87" s="15"/>
      <c r="PRP87" s="15"/>
      <c r="PRQ87" s="15"/>
      <c r="PRR87" s="15"/>
      <c r="PRS87" s="15"/>
      <c r="PRT87" s="15"/>
      <c r="PRU87" s="15"/>
      <c r="PRV87" s="15"/>
      <c r="PRW87" s="15"/>
      <c r="PRX87" s="15"/>
      <c r="PRY87" s="15"/>
      <c r="PRZ87" s="15"/>
      <c r="PSA87" s="15"/>
      <c r="PSB87" s="15"/>
      <c r="PSC87" s="15"/>
      <c r="PSD87" s="15"/>
      <c r="PSE87" s="15"/>
      <c r="PSF87" s="15"/>
      <c r="PSG87" s="15"/>
      <c r="PSH87" s="15"/>
      <c r="PSI87" s="15"/>
      <c r="PSJ87" s="15"/>
      <c r="PSK87" s="15"/>
      <c r="PSL87" s="15"/>
      <c r="PSM87" s="15"/>
      <c r="PSN87" s="15"/>
      <c r="PSO87" s="15"/>
      <c r="PSP87" s="15"/>
      <c r="PSQ87" s="15"/>
      <c r="PSR87" s="15"/>
      <c r="PSS87" s="15"/>
      <c r="PST87" s="15"/>
      <c r="PSU87" s="15"/>
      <c r="PSV87" s="15"/>
      <c r="PSW87" s="15"/>
      <c r="PSX87" s="15"/>
      <c r="PSY87" s="15"/>
      <c r="PSZ87" s="15"/>
      <c r="PTA87" s="15"/>
      <c r="PTB87" s="15"/>
      <c r="PTC87" s="15"/>
      <c r="PTD87" s="15"/>
      <c r="PTE87" s="15"/>
      <c r="PTF87" s="15"/>
      <c r="PTG87" s="15"/>
      <c r="PTH87" s="15"/>
      <c r="PTI87" s="15"/>
      <c r="PTJ87" s="15"/>
      <c r="PTK87" s="15"/>
      <c r="PTL87" s="15"/>
      <c r="PTM87" s="15"/>
      <c r="PTN87" s="15"/>
      <c r="PTO87" s="15"/>
      <c r="PTP87" s="15"/>
      <c r="PTQ87" s="15"/>
      <c r="PTR87" s="15"/>
      <c r="PTS87" s="15"/>
      <c r="PTT87" s="15"/>
      <c r="PTU87" s="15"/>
      <c r="PTV87" s="15"/>
      <c r="PTW87" s="15"/>
      <c r="PTX87" s="15"/>
      <c r="PTY87" s="15"/>
      <c r="PTZ87" s="15"/>
      <c r="PUA87" s="15"/>
      <c r="PUB87" s="15"/>
      <c r="PUC87" s="15"/>
      <c r="PUD87" s="15"/>
      <c r="PUE87" s="15"/>
      <c r="PUF87" s="15"/>
      <c r="PUG87" s="15"/>
      <c r="PUH87" s="15"/>
      <c r="PUI87" s="15"/>
      <c r="PUJ87" s="15"/>
      <c r="PUK87" s="15"/>
      <c r="PUL87" s="15"/>
      <c r="PUM87" s="15"/>
      <c r="PUN87" s="15"/>
      <c r="PUO87" s="15"/>
      <c r="PUP87" s="15"/>
      <c r="PUQ87" s="15"/>
      <c r="PUR87" s="15"/>
      <c r="PUS87" s="15"/>
      <c r="PUT87" s="15"/>
      <c r="PUU87" s="15"/>
      <c r="PUV87" s="15"/>
      <c r="PUW87" s="15"/>
      <c r="PUX87" s="15"/>
      <c r="PUY87" s="15"/>
      <c r="PUZ87" s="15"/>
      <c r="PVA87" s="15"/>
      <c r="PVB87" s="15"/>
      <c r="PVC87" s="15"/>
      <c r="PVD87" s="15"/>
      <c r="PVE87" s="15"/>
      <c r="PVF87" s="15"/>
      <c r="PVG87" s="15"/>
      <c r="PVH87" s="15"/>
      <c r="PVI87" s="15"/>
      <c r="PVJ87" s="15"/>
      <c r="PVK87" s="15"/>
      <c r="PVL87" s="15"/>
      <c r="PVM87" s="15"/>
      <c r="PVN87" s="15"/>
      <c r="PVO87" s="15"/>
      <c r="PVP87" s="15"/>
      <c r="PVQ87" s="15"/>
      <c r="PVR87" s="15"/>
      <c r="PVS87" s="15"/>
      <c r="PVT87" s="15"/>
      <c r="PVU87" s="15"/>
      <c r="PVV87" s="15"/>
      <c r="PVW87" s="15"/>
      <c r="PVX87" s="15"/>
      <c r="PVY87" s="15"/>
      <c r="PVZ87" s="15"/>
      <c r="PWA87" s="15"/>
      <c r="PWB87" s="15"/>
      <c r="PWC87" s="15"/>
      <c r="PWD87" s="15"/>
      <c r="PWE87" s="15"/>
      <c r="PWF87" s="15"/>
      <c r="PWG87" s="15"/>
      <c r="PWH87" s="15"/>
      <c r="PWI87" s="15"/>
      <c r="PWJ87" s="15"/>
      <c r="PWK87" s="15"/>
      <c r="PWL87" s="15"/>
      <c r="PWM87" s="15"/>
      <c r="PWN87" s="15"/>
      <c r="PWO87" s="15"/>
      <c r="PWP87" s="15"/>
      <c r="PWQ87" s="15"/>
      <c r="PWR87" s="15"/>
      <c r="PWS87" s="15"/>
      <c r="PWT87" s="15"/>
      <c r="PWU87" s="15"/>
      <c r="PWV87" s="15"/>
      <c r="PWW87" s="15"/>
      <c r="PWX87" s="15"/>
      <c r="PWY87" s="15"/>
      <c r="PWZ87" s="15"/>
      <c r="PXA87" s="15"/>
      <c r="PXB87" s="15"/>
      <c r="PXC87" s="15"/>
      <c r="PXD87" s="15"/>
      <c r="PXE87" s="15"/>
      <c r="PXF87" s="15"/>
      <c r="PXG87" s="15"/>
      <c r="PXH87" s="15"/>
      <c r="PXI87" s="15"/>
      <c r="PXJ87" s="15"/>
      <c r="PXK87" s="15"/>
      <c r="PXL87" s="15"/>
      <c r="PXM87" s="15"/>
      <c r="PXN87" s="15"/>
      <c r="PXO87" s="15"/>
      <c r="PXP87" s="15"/>
      <c r="PXQ87" s="15"/>
      <c r="PXR87" s="15"/>
      <c r="PXS87" s="15"/>
      <c r="PXT87" s="15"/>
      <c r="PXU87" s="15"/>
      <c r="PXV87" s="15"/>
      <c r="PXW87" s="15"/>
      <c r="PXX87" s="15"/>
      <c r="PXY87" s="15"/>
      <c r="PXZ87" s="15"/>
      <c r="PYA87" s="15"/>
      <c r="PYB87" s="15"/>
      <c r="PYC87" s="15"/>
      <c r="PYD87" s="15"/>
      <c r="PYE87" s="15"/>
      <c r="PYF87" s="15"/>
      <c r="PYG87" s="15"/>
      <c r="PYH87" s="15"/>
      <c r="PYI87" s="15"/>
      <c r="PYJ87" s="15"/>
      <c r="PYK87" s="15"/>
      <c r="PYL87" s="15"/>
      <c r="PYM87" s="15"/>
      <c r="PYN87" s="15"/>
      <c r="PYO87" s="15"/>
      <c r="PYP87" s="15"/>
      <c r="PYQ87" s="15"/>
      <c r="PYR87" s="15"/>
      <c r="PYS87" s="15"/>
      <c r="PYT87" s="15"/>
      <c r="PYU87" s="15"/>
      <c r="PYV87" s="15"/>
      <c r="PYW87" s="15"/>
      <c r="PYX87" s="15"/>
      <c r="PYY87" s="15"/>
      <c r="PYZ87" s="15"/>
      <c r="PZA87" s="15"/>
      <c r="PZB87" s="15"/>
      <c r="PZC87" s="15"/>
      <c r="PZD87" s="15"/>
      <c r="PZE87" s="15"/>
      <c r="PZF87" s="15"/>
      <c r="PZG87" s="15"/>
      <c r="PZH87" s="15"/>
      <c r="PZI87" s="15"/>
      <c r="PZJ87" s="15"/>
      <c r="PZK87" s="15"/>
      <c r="PZL87" s="15"/>
      <c r="PZM87" s="15"/>
      <c r="PZN87" s="15"/>
      <c r="PZO87" s="15"/>
      <c r="PZP87" s="15"/>
      <c r="PZQ87" s="15"/>
      <c r="PZR87" s="15"/>
      <c r="PZS87" s="15"/>
      <c r="PZT87" s="15"/>
      <c r="PZU87" s="15"/>
      <c r="PZV87" s="15"/>
      <c r="PZW87" s="15"/>
      <c r="PZX87" s="15"/>
      <c r="PZY87" s="15"/>
      <c r="PZZ87" s="15"/>
      <c r="QAA87" s="15"/>
      <c r="QAB87" s="15"/>
      <c r="QAC87" s="15"/>
      <c r="QAD87" s="15"/>
      <c r="QAE87" s="15"/>
      <c r="QAF87" s="15"/>
      <c r="QAG87" s="15"/>
      <c r="QAH87" s="15"/>
      <c r="QAI87" s="15"/>
      <c r="QAJ87" s="15"/>
      <c r="QAK87" s="15"/>
      <c r="QAL87" s="15"/>
      <c r="QAM87" s="15"/>
      <c r="QAN87" s="15"/>
      <c r="QAO87" s="15"/>
      <c r="QAP87" s="15"/>
      <c r="QAQ87" s="15"/>
      <c r="QAR87" s="15"/>
      <c r="QAS87" s="15"/>
      <c r="QAT87" s="15"/>
      <c r="QAU87" s="15"/>
      <c r="QAV87" s="15"/>
      <c r="QAW87" s="15"/>
      <c r="QAX87" s="15"/>
      <c r="QAY87" s="15"/>
      <c r="QAZ87" s="15"/>
      <c r="QBA87" s="15"/>
      <c r="QBB87" s="15"/>
      <c r="QBC87" s="15"/>
      <c r="QBD87" s="15"/>
      <c r="QBE87" s="15"/>
      <c r="QBF87" s="15"/>
      <c r="QBG87" s="15"/>
      <c r="QBH87" s="15"/>
      <c r="QBI87" s="15"/>
      <c r="QBJ87" s="15"/>
      <c r="QBK87" s="15"/>
      <c r="QBL87" s="15"/>
      <c r="QBM87" s="15"/>
      <c r="QBN87" s="15"/>
      <c r="QBO87" s="15"/>
      <c r="QBP87" s="15"/>
      <c r="QBQ87" s="15"/>
      <c r="QBR87" s="15"/>
      <c r="QBS87" s="15"/>
      <c r="QBT87" s="15"/>
      <c r="QBU87" s="15"/>
      <c r="QBV87" s="15"/>
      <c r="QBW87" s="15"/>
      <c r="QBX87" s="15"/>
      <c r="QBY87" s="15"/>
      <c r="QBZ87" s="15"/>
      <c r="QCA87" s="15"/>
      <c r="QCB87" s="15"/>
      <c r="QCC87" s="15"/>
      <c r="QCD87" s="15"/>
      <c r="QCE87" s="15"/>
      <c r="QCF87" s="15"/>
      <c r="QCG87" s="15"/>
      <c r="QCH87" s="15"/>
      <c r="QCI87" s="15"/>
      <c r="QCJ87" s="15"/>
      <c r="QCK87" s="15"/>
      <c r="QCL87" s="15"/>
      <c r="QCM87" s="15"/>
      <c r="QCN87" s="15"/>
      <c r="QCO87" s="15"/>
      <c r="QCP87" s="15"/>
      <c r="QCQ87" s="15"/>
      <c r="QCR87" s="15"/>
      <c r="QCS87" s="15"/>
      <c r="QCT87" s="15"/>
      <c r="QCU87" s="15"/>
      <c r="QCV87" s="15"/>
      <c r="QCW87" s="15"/>
      <c r="QCX87" s="15"/>
      <c r="QCY87" s="15"/>
      <c r="QCZ87" s="15"/>
      <c r="QDA87" s="15"/>
      <c r="QDB87" s="15"/>
      <c r="QDC87" s="15"/>
      <c r="QDD87" s="15"/>
      <c r="QDE87" s="15"/>
      <c r="QDF87" s="15"/>
      <c r="QDG87" s="15"/>
      <c r="QDH87" s="15"/>
      <c r="QDI87" s="15"/>
      <c r="QDJ87" s="15"/>
      <c r="QDK87" s="15"/>
      <c r="QDL87" s="15"/>
      <c r="QDM87" s="15"/>
      <c r="QDN87" s="15"/>
      <c r="QDO87" s="15"/>
      <c r="QDP87" s="15"/>
      <c r="QDQ87" s="15"/>
      <c r="QDR87" s="15"/>
      <c r="QDS87" s="15"/>
      <c r="QDT87" s="15"/>
      <c r="QDU87" s="15"/>
      <c r="QDV87" s="15"/>
      <c r="QDW87" s="15"/>
      <c r="QDX87" s="15"/>
      <c r="QDY87" s="15"/>
      <c r="QDZ87" s="15"/>
      <c r="QEA87" s="15"/>
      <c r="QEB87" s="15"/>
      <c r="QEC87" s="15"/>
      <c r="QED87" s="15"/>
      <c r="QEE87" s="15"/>
      <c r="QEF87" s="15"/>
      <c r="QEG87" s="15"/>
      <c r="QEH87" s="15"/>
      <c r="QEI87" s="15"/>
      <c r="QEJ87" s="15"/>
      <c r="QEK87" s="15"/>
      <c r="QEL87" s="15"/>
      <c r="QEM87" s="15"/>
      <c r="QEN87" s="15"/>
      <c r="QEO87" s="15"/>
      <c r="QEP87" s="15"/>
      <c r="QEQ87" s="15"/>
      <c r="QER87" s="15"/>
      <c r="QES87" s="15"/>
      <c r="QET87" s="15"/>
      <c r="QEU87" s="15"/>
      <c r="QEV87" s="15"/>
      <c r="QEW87" s="15"/>
      <c r="QEX87" s="15"/>
      <c r="QEY87" s="15"/>
      <c r="QEZ87" s="15"/>
      <c r="QFA87" s="15"/>
      <c r="QFB87" s="15"/>
      <c r="QFC87" s="15"/>
      <c r="QFD87" s="15"/>
      <c r="QFE87" s="15"/>
      <c r="QFF87" s="15"/>
      <c r="QFG87" s="15"/>
      <c r="QFH87" s="15"/>
      <c r="QFI87" s="15"/>
      <c r="QFJ87" s="15"/>
      <c r="QFK87" s="15"/>
      <c r="QFL87" s="15"/>
      <c r="QFM87" s="15"/>
      <c r="QFN87" s="15"/>
      <c r="QFO87" s="15"/>
      <c r="QFP87" s="15"/>
      <c r="QFQ87" s="15"/>
      <c r="QFR87" s="15"/>
      <c r="QFS87" s="15"/>
      <c r="QFT87" s="15"/>
      <c r="QFU87" s="15"/>
      <c r="QFV87" s="15"/>
      <c r="QFW87" s="15"/>
      <c r="QFX87" s="15"/>
      <c r="QFY87" s="15"/>
      <c r="QFZ87" s="15"/>
      <c r="QGA87" s="15"/>
      <c r="QGB87" s="15"/>
      <c r="QGC87" s="15"/>
      <c r="QGD87" s="15"/>
      <c r="QGE87" s="15"/>
      <c r="QGF87" s="15"/>
      <c r="QGG87" s="15"/>
      <c r="QGH87" s="15"/>
      <c r="QGI87" s="15"/>
      <c r="QGJ87" s="15"/>
      <c r="QGK87" s="15"/>
      <c r="QGL87" s="15"/>
      <c r="QGM87" s="15"/>
      <c r="QGN87" s="15"/>
      <c r="QGO87" s="15"/>
      <c r="QGP87" s="15"/>
      <c r="QGQ87" s="15"/>
      <c r="QGR87" s="15"/>
      <c r="QGS87" s="15"/>
      <c r="QGT87" s="15"/>
      <c r="QGU87" s="15"/>
      <c r="QGV87" s="15"/>
      <c r="QGW87" s="15"/>
      <c r="QGX87" s="15"/>
      <c r="QGY87" s="15"/>
      <c r="QGZ87" s="15"/>
      <c r="QHA87" s="15"/>
      <c r="QHB87" s="15"/>
      <c r="QHC87" s="15"/>
      <c r="QHD87" s="15"/>
      <c r="QHE87" s="15"/>
      <c r="QHF87" s="15"/>
      <c r="QHG87" s="15"/>
      <c r="QHH87" s="15"/>
      <c r="QHI87" s="15"/>
      <c r="QHJ87" s="15"/>
      <c r="QHK87" s="15"/>
      <c r="QHL87" s="15"/>
      <c r="QHM87" s="15"/>
      <c r="QHN87" s="15"/>
      <c r="QHO87" s="15"/>
      <c r="QHP87" s="15"/>
      <c r="QHQ87" s="15"/>
      <c r="QHR87" s="15"/>
      <c r="QHS87" s="15"/>
      <c r="QHT87" s="15"/>
      <c r="QHU87" s="15"/>
      <c r="QHV87" s="15"/>
      <c r="QHW87" s="15"/>
      <c r="QHX87" s="15"/>
      <c r="QHY87" s="15"/>
      <c r="QHZ87" s="15"/>
      <c r="QIA87" s="15"/>
      <c r="QIB87" s="15"/>
      <c r="QIC87" s="15"/>
      <c r="QID87" s="15"/>
      <c r="QIE87" s="15"/>
      <c r="QIF87" s="15"/>
      <c r="QIG87" s="15"/>
      <c r="QIH87" s="15"/>
      <c r="QII87" s="15"/>
      <c r="QIJ87" s="15"/>
      <c r="QIK87" s="15"/>
      <c r="QIL87" s="15"/>
      <c r="QIM87" s="15"/>
      <c r="QIN87" s="15"/>
      <c r="QIO87" s="15"/>
      <c r="QIP87" s="15"/>
      <c r="QIQ87" s="15"/>
      <c r="QIR87" s="15"/>
      <c r="QIS87" s="15"/>
      <c r="QIT87" s="15"/>
      <c r="QIU87" s="15"/>
      <c r="QIV87" s="15"/>
      <c r="QIW87" s="15"/>
      <c r="QIX87" s="15"/>
      <c r="QIY87" s="15"/>
      <c r="QIZ87" s="15"/>
      <c r="QJA87" s="15"/>
      <c r="QJB87" s="15"/>
      <c r="QJC87" s="15"/>
      <c r="QJD87" s="15"/>
      <c r="QJE87" s="15"/>
      <c r="QJF87" s="15"/>
      <c r="QJG87" s="15"/>
      <c r="QJH87" s="15"/>
      <c r="QJI87" s="15"/>
      <c r="QJJ87" s="15"/>
      <c r="QJK87" s="15"/>
      <c r="QJL87" s="15"/>
      <c r="QJM87" s="15"/>
      <c r="QJN87" s="15"/>
      <c r="QJO87" s="15"/>
      <c r="QJP87" s="15"/>
      <c r="QJQ87" s="15"/>
      <c r="QJR87" s="15"/>
      <c r="QJS87" s="15"/>
      <c r="QJT87" s="15"/>
      <c r="QJU87" s="15"/>
      <c r="QJV87" s="15"/>
      <c r="QJW87" s="15"/>
      <c r="QJX87" s="15"/>
      <c r="QJY87" s="15"/>
      <c r="QJZ87" s="15"/>
      <c r="QKA87" s="15"/>
      <c r="QKB87" s="15"/>
      <c r="QKC87" s="15"/>
      <c r="QKD87" s="15"/>
      <c r="QKE87" s="15"/>
      <c r="QKF87" s="15"/>
      <c r="QKG87" s="15"/>
      <c r="QKH87" s="15"/>
      <c r="QKI87" s="15"/>
      <c r="QKJ87" s="15"/>
      <c r="QKK87" s="15"/>
      <c r="QKL87" s="15"/>
      <c r="QKM87" s="15"/>
      <c r="QKN87" s="15"/>
      <c r="QKO87" s="15"/>
      <c r="QKP87" s="15"/>
      <c r="QKQ87" s="15"/>
      <c r="QKR87" s="15"/>
      <c r="QKS87" s="15"/>
      <c r="QKT87" s="15"/>
      <c r="QKU87" s="15"/>
      <c r="QKV87" s="15"/>
      <c r="QKW87" s="15"/>
      <c r="QKX87" s="15"/>
      <c r="QKY87" s="15"/>
      <c r="QKZ87" s="15"/>
      <c r="QLA87" s="15"/>
      <c r="QLB87" s="15"/>
      <c r="QLC87" s="15"/>
      <c r="QLD87" s="15"/>
      <c r="QLE87" s="15"/>
      <c r="QLF87" s="15"/>
      <c r="QLG87" s="15"/>
      <c r="QLH87" s="15"/>
      <c r="QLI87" s="15"/>
      <c r="QLJ87" s="15"/>
      <c r="QLK87" s="15"/>
      <c r="QLL87" s="15"/>
      <c r="QLM87" s="15"/>
      <c r="QLN87" s="15"/>
      <c r="QLO87" s="15"/>
      <c r="QLP87" s="15"/>
      <c r="QLQ87" s="15"/>
      <c r="QLR87" s="15"/>
      <c r="QLS87" s="15"/>
      <c r="QLT87" s="15"/>
      <c r="QLU87" s="15"/>
      <c r="QLV87" s="15"/>
      <c r="QLW87" s="15"/>
      <c r="QLX87" s="15"/>
      <c r="QLY87" s="15"/>
      <c r="QLZ87" s="15"/>
      <c r="QMA87" s="15"/>
      <c r="QMB87" s="15"/>
      <c r="QMC87" s="15"/>
      <c r="QMD87" s="15"/>
      <c r="QME87" s="15"/>
      <c r="QMF87" s="15"/>
      <c r="QMG87" s="15"/>
      <c r="QMH87" s="15"/>
      <c r="QMI87" s="15"/>
      <c r="QMJ87" s="15"/>
      <c r="QMK87" s="15"/>
      <c r="QML87" s="15"/>
      <c r="QMM87" s="15"/>
      <c r="QMN87" s="15"/>
      <c r="QMO87" s="15"/>
      <c r="QMP87" s="15"/>
      <c r="QMQ87" s="15"/>
      <c r="QMR87" s="15"/>
      <c r="QMS87" s="15"/>
      <c r="QMT87" s="15"/>
      <c r="QMU87" s="15"/>
      <c r="QMV87" s="15"/>
      <c r="QMW87" s="15"/>
      <c r="QMX87" s="15"/>
      <c r="QMY87" s="15"/>
      <c r="QMZ87" s="15"/>
      <c r="QNA87" s="15"/>
      <c r="QNB87" s="15"/>
      <c r="QNC87" s="15"/>
      <c r="QND87" s="15"/>
      <c r="QNE87" s="15"/>
      <c r="QNF87" s="15"/>
      <c r="QNG87" s="15"/>
      <c r="QNH87" s="15"/>
      <c r="QNI87" s="15"/>
      <c r="QNJ87" s="15"/>
      <c r="QNK87" s="15"/>
      <c r="QNL87" s="15"/>
      <c r="QNM87" s="15"/>
      <c r="QNN87" s="15"/>
      <c r="QNO87" s="15"/>
      <c r="QNP87" s="15"/>
      <c r="QNQ87" s="15"/>
      <c r="QNR87" s="15"/>
      <c r="QNS87" s="15"/>
      <c r="QNT87" s="15"/>
      <c r="QNU87" s="15"/>
      <c r="QNV87" s="15"/>
      <c r="QNW87" s="15"/>
      <c r="QNX87" s="15"/>
      <c r="QNY87" s="15"/>
      <c r="QNZ87" s="15"/>
      <c r="QOA87" s="15"/>
      <c r="QOB87" s="15"/>
      <c r="QOC87" s="15"/>
      <c r="QOD87" s="15"/>
      <c r="QOE87" s="15"/>
      <c r="QOF87" s="15"/>
      <c r="QOG87" s="15"/>
      <c r="QOH87" s="15"/>
      <c r="QOI87" s="15"/>
      <c r="QOJ87" s="15"/>
      <c r="QOK87" s="15"/>
      <c r="QOL87" s="15"/>
      <c r="QOM87" s="15"/>
      <c r="QON87" s="15"/>
      <c r="QOO87" s="15"/>
      <c r="QOP87" s="15"/>
      <c r="QOQ87" s="15"/>
      <c r="QOR87" s="15"/>
      <c r="QOS87" s="15"/>
      <c r="QOT87" s="15"/>
      <c r="QOU87" s="15"/>
      <c r="QOV87" s="15"/>
      <c r="QOW87" s="15"/>
      <c r="QOX87" s="15"/>
      <c r="QOY87" s="15"/>
      <c r="QOZ87" s="15"/>
      <c r="QPA87" s="15"/>
      <c r="QPB87" s="15"/>
      <c r="QPC87" s="15"/>
      <c r="QPD87" s="15"/>
      <c r="QPE87" s="15"/>
      <c r="QPF87" s="15"/>
      <c r="QPG87" s="15"/>
      <c r="QPH87" s="15"/>
      <c r="QPI87" s="15"/>
      <c r="QPJ87" s="15"/>
      <c r="QPK87" s="15"/>
      <c r="QPL87" s="15"/>
      <c r="QPM87" s="15"/>
      <c r="QPN87" s="15"/>
      <c r="QPO87" s="15"/>
      <c r="QPP87" s="15"/>
      <c r="QPQ87" s="15"/>
      <c r="QPR87" s="15"/>
      <c r="QPS87" s="15"/>
      <c r="QPT87" s="15"/>
      <c r="QPU87" s="15"/>
      <c r="QPV87" s="15"/>
      <c r="QPW87" s="15"/>
      <c r="QPX87" s="15"/>
      <c r="QPY87" s="15"/>
      <c r="QPZ87" s="15"/>
      <c r="QQA87" s="15"/>
      <c r="QQB87" s="15"/>
      <c r="QQC87" s="15"/>
      <c r="QQD87" s="15"/>
      <c r="QQE87" s="15"/>
      <c r="QQF87" s="15"/>
      <c r="QQG87" s="15"/>
      <c r="QQH87" s="15"/>
      <c r="QQI87" s="15"/>
      <c r="QQJ87" s="15"/>
      <c r="QQK87" s="15"/>
      <c r="QQL87" s="15"/>
      <c r="QQM87" s="15"/>
      <c r="QQN87" s="15"/>
      <c r="QQO87" s="15"/>
      <c r="QQP87" s="15"/>
      <c r="QQQ87" s="15"/>
      <c r="QQR87" s="15"/>
      <c r="QQS87" s="15"/>
      <c r="QQT87" s="15"/>
      <c r="QQU87" s="15"/>
      <c r="QQV87" s="15"/>
      <c r="QQW87" s="15"/>
      <c r="QQX87" s="15"/>
      <c r="QQY87" s="15"/>
      <c r="QQZ87" s="15"/>
      <c r="QRA87" s="15"/>
      <c r="QRB87" s="15"/>
      <c r="QRC87" s="15"/>
      <c r="QRD87" s="15"/>
      <c r="QRE87" s="15"/>
      <c r="QRF87" s="15"/>
      <c r="QRG87" s="15"/>
      <c r="QRH87" s="15"/>
      <c r="QRI87" s="15"/>
      <c r="QRJ87" s="15"/>
      <c r="QRK87" s="15"/>
      <c r="QRL87" s="15"/>
      <c r="QRM87" s="15"/>
      <c r="QRN87" s="15"/>
      <c r="QRO87" s="15"/>
      <c r="QRP87" s="15"/>
      <c r="QRQ87" s="15"/>
      <c r="QRR87" s="15"/>
      <c r="QRS87" s="15"/>
      <c r="QRT87" s="15"/>
      <c r="QRU87" s="15"/>
      <c r="QRV87" s="15"/>
      <c r="QRW87" s="15"/>
      <c r="QRX87" s="15"/>
      <c r="QRY87" s="15"/>
      <c r="QRZ87" s="15"/>
      <c r="QSA87" s="15"/>
      <c r="QSB87" s="15"/>
      <c r="QSC87" s="15"/>
      <c r="QSD87" s="15"/>
      <c r="QSE87" s="15"/>
      <c r="QSF87" s="15"/>
      <c r="QSG87" s="15"/>
      <c r="QSH87" s="15"/>
      <c r="QSI87" s="15"/>
      <c r="QSJ87" s="15"/>
      <c r="QSK87" s="15"/>
      <c r="QSL87" s="15"/>
      <c r="QSM87" s="15"/>
      <c r="QSN87" s="15"/>
      <c r="QSO87" s="15"/>
      <c r="QSP87" s="15"/>
      <c r="QSQ87" s="15"/>
      <c r="QSR87" s="15"/>
      <c r="QSS87" s="15"/>
      <c r="QST87" s="15"/>
      <c r="QSU87" s="15"/>
      <c r="QSV87" s="15"/>
      <c r="QSW87" s="15"/>
      <c r="QSX87" s="15"/>
      <c r="QSY87" s="15"/>
      <c r="QSZ87" s="15"/>
      <c r="QTA87" s="15"/>
      <c r="QTB87" s="15"/>
      <c r="QTC87" s="15"/>
      <c r="QTD87" s="15"/>
      <c r="QTE87" s="15"/>
      <c r="QTF87" s="15"/>
      <c r="QTG87" s="15"/>
      <c r="QTH87" s="15"/>
      <c r="QTI87" s="15"/>
      <c r="QTJ87" s="15"/>
      <c r="QTK87" s="15"/>
      <c r="QTL87" s="15"/>
      <c r="QTM87" s="15"/>
      <c r="QTN87" s="15"/>
      <c r="QTO87" s="15"/>
      <c r="QTP87" s="15"/>
      <c r="QTQ87" s="15"/>
      <c r="QTR87" s="15"/>
      <c r="QTS87" s="15"/>
      <c r="QTT87" s="15"/>
      <c r="QTU87" s="15"/>
      <c r="QTV87" s="15"/>
      <c r="QTW87" s="15"/>
      <c r="QTX87" s="15"/>
      <c r="QTY87" s="15"/>
      <c r="QTZ87" s="15"/>
      <c r="QUA87" s="15"/>
      <c r="QUB87" s="15"/>
      <c r="QUC87" s="15"/>
      <c r="QUD87" s="15"/>
      <c r="QUE87" s="15"/>
      <c r="QUF87" s="15"/>
      <c r="QUG87" s="15"/>
      <c r="QUH87" s="15"/>
      <c r="QUI87" s="15"/>
      <c r="QUJ87" s="15"/>
      <c r="QUK87" s="15"/>
      <c r="QUL87" s="15"/>
      <c r="QUM87" s="15"/>
      <c r="QUN87" s="15"/>
      <c r="QUO87" s="15"/>
      <c r="QUP87" s="15"/>
      <c r="QUQ87" s="15"/>
      <c r="QUR87" s="15"/>
      <c r="QUS87" s="15"/>
      <c r="QUT87" s="15"/>
      <c r="QUU87" s="15"/>
      <c r="QUV87" s="15"/>
      <c r="QUW87" s="15"/>
      <c r="QUX87" s="15"/>
      <c r="QUY87" s="15"/>
      <c r="QUZ87" s="15"/>
      <c r="QVA87" s="15"/>
      <c r="QVB87" s="15"/>
      <c r="QVC87" s="15"/>
      <c r="QVD87" s="15"/>
      <c r="QVE87" s="15"/>
      <c r="QVF87" s="15"/>
      <c r="QVG87" s="15"/>
      <c r="QVH87" s="15"/>
      <c r="QVI87" s="15"/>
      <c r="QVJ87" s="15"/>
      <c r="QVK87" s="15"/>
      <c r="QVL87" s="15"/>
      <c r="QVM87" s="15"/>
      <c r="QVN87" s="15"/>
      <c r="QVO87" s="15"/>
      <c r="QVP87" s="15"/>
      <c r="QVQ87" s="15"/>
      <c r="QVR87" s="15"/>
      <c r="QVS87" s="15"/>
      <c r="QVT87" s="15"/>
      <c r="QVU87" s="15"/>
      <c r="QVV87" s="15"/>
      <c r="QVW87" s="15"/>
      <c r="QVX87" s="15"/>
      <c r="QVY87" s="15"/>
      <c r="QVZ87" s="15"/>
      <c r="QWA87" s="15"/>
      <c r="QWB87" s="15"/>
      <c r="QWC87" s="15"/>
      <c r="QWD87" s="15"/>
      <c r="QWE87" s="15"/>
      <c r="QWF87" s="15"/>
      <c r="QWG87" s="15"/>
      <c r="QWH87" s="15"/>
      <c r="QWI87" s="15"/>
      <c r="QWJ87" s="15"/>
      <c r="QWK87" s="15"/>
      <c r="QWL87" s="15"/>
      <c r="QWM87" s="15"/>
      <c r="QWN87" s="15"/>
      <c r="QWO87" s="15"/>
      <c r="QWP87" s="15"/>
      <c r="QWQ87" s="15"/>
      <c r="QWR87" s="15"/>
      <c r="QWS87" s="15"/>
      <c r="QWT87" s="15"/>
      <c r="QWU87" s="15"/>
      <c r="QWV87" s="15"/>
      <c r="QWW87" s="15"/>
      <c r="QWX87" s="15"/>
      <c r="QWY87" s="15"/>
      <c r="QWZ87" s="15"/>
      <c r="QXA87" s="15"/>
      <c r="QXB87" s="15"/>
      <c r="QXC87" s="15"/>
      <c r="QXD87" s="15"/>
      <c r="QXE87" s="15"/>
      <c r="QXF87" s="15"/>
      <c r="QXG87" s="15"/>
      <c r="QXH87" s="15"/>
      <c r="QXI87" s="15"/>
      <c r="QXJ87" s="15"/>
      <c r="QXK87" s="15"/>
      <c r="QXL87" s="15"/>
      <c r="QXM87" s="15"/>
      <c r="QXN87" s="15"/>
      <c r="QXO87" s="15"/>
      <c r="QXP87" s="15"/>
      <c r="QXQ87" s="15"/>
      <c r="QXR87" s="15"/>
      <c r="QXS87" s="15"/>
      <c r="QXT87" s="15"/>
      <c r="QXU87" s="15"/>
      <c r="QXV87" s="15"/>
      <c r="QXW87" s="15"/>
      <c r="QXX87" s="15"/>
      <c r="QXY87" s="15"/>
      <c r="QXZ87" s="15"/>
      <c r="QYA87" s="15"/>
      <c r="QYB87" s="15"/>
      <c r="QYC87" s="15"/>
      <c r="QYD87" s="15"/>
      <c r="QYE87" s="15"/>
      <c r="QYF87" s="15"/>
      <c r="QYG87" s="15"/>
      <c r="QYH87" s="15"/>
      <c r="QYI87" s="15"/>
      <c r="QYJ87" s="15"/>
      <c r="QYK87" s="15"/>
      <c r="QYL87" s="15"/>
      <c r="QYM87" s="15"/>
      <c r="QYN87" s="15"/>
      <c r="QYO87" s="15"/>
      <c r="QYP87" s="15"/>
      <c r="QYQ87" s="15"/>
      <c r="QYR87" s="15"/>
      <c r="QYS87" s="15"/>
      <c r="QYT87" s="15"/>
      <c r="QYU87" s="15"/>
      <c r="QYV87" s="15"/>
      <c r="QYW87" s="15"/>
      <c r="QYX87" s="15"/>
      <c r="QYY87" s="15"/>
      <c r="QYZ87" s="15"/>
      <c r="QZA87" s="15"/>
      <c r="QZB87" s="15"/>
      <c r="QZC87" s="15"/>
      <c r="QZD87" s="15"/>
      <c r="QZE87" s="15"/>
      <c r="QZF87" s="15"/>
      <c r="QZG87" s="15"/>
      <c r="QZH87" s="15"/>
      <c r="QZI87" s="15"/>
      <c r="QZJ87" s="15"/>
      <c r="QZK87" s="15"/>
      <c r="QZL87" s="15"/>
      <c r="QZM87" s="15"/>
      <c r="QZN87" s="15"/>
      <c r="QZO87" s="15"/>
      <c r="QZP87" s="15"/>
      <c r="QZQ87" s="15"/>
      <c r="QZR87" s="15"/>
      <c r="QZS87" s="15"/>
      <c r="QZT87" s="15"/>
      <c r="QZU87" s="15"/>
      <c r="QZV87" s="15"/>
      <c r="QZW87" s="15"/>
      <c r="QZX87" s="15"/>
      <c r="QZY87" s="15"/>
      <c r="QZZ87" s="15"/>
      <c r="RAA87" s="15"/>
      <c r="RAB87" s="15"/>
      <c r="RAC87" s="15"/>
      <c r="RAD87" s="15"/>
      <c r="RAE87" s="15"/>
      <c r="RAF87" s="15"/>
      <c r="RAG87" s="15"/>
      <c r="RAH87" s="15"/>
      <c r="RAI87" s="15"/>
      <c r="RAJ87" s="15"/>
      <c r="RAK87" s="15"/>
      <c r="RAL87" s="15"/>
      <c r="RAM87" s="15"/>
      <c r="RAN87" s="15"/>
      <c r="RAO87" s="15"/>
      <c r="RAP87" s="15"/>
      <c r="RAQ87" s="15"/>
      <c r="RAR87" s="15"/>
      <c r="RAS87" s="15"/>
      <c r="RAT87" s="15"/>
      <c r="RAU87" s="15"/>
      <c r="RAV87" s="15"/>
      <c r="RAW87" s="15"/>
      <c r="RAX87" s="15"/>
      <c r="RAY87" s="15"/>
      <c r="RAZ87" s="15"/>
      <c r="RBA87" s="15"/>
      <c r="RBB87" s="15"/>
      <c r="RBC87" s="15"/>
      <c r="RBD87" s="15"/>
      <c r="RBE87" s="15"/>
      <c r="RBF87" s="15"/>
      <c r="RBG87" s="15"/>
      <c r="RBH87" s="15"/>
      <c r="RBI87" s="15"/>
      <c r="RBJ87" s="15"/>
      <c r="RBK87" s="15"/>
      <c r="RBL87" s="15"/>
      <c r="RBM87" s="15"/>
      <c r="RBN87" s="15"/>
      <c r="RBO87" s="15"/>
      <c r="RBP87" s="15"/>
      <c r="RBQ87" s="15"/>
      <c r="RBR87" s="15"/>
      <c r="RBS87" s="15"/>
      <c r="RBT87" s="15"/>
      <c r="RBU87" s="15"/>
      <c r="RBV87" s="15"/>
      <c r="RBW87" s="15"/>
      <c r="RBX87" s="15"/>
      <c r="RBY87" s="15"/>
      <c r="RBZ87" s="15"/>
      <c r="RCA87" s="15"/>
      <c r="RCB87" s="15"/>
      <c r="RCC87" s="15"/>
      <c r="RCD87" s="15"/>
      <c r="RCE87" s="15"/>
      <c r="RCF87" s="15"/>
      <c r="RCG87" s="15"/>
      <c r="RCH87" s="15"/>
      <c r="RCI87" s="15"/>
      <c r="RCJ87" s="15"/>
      <c r="RCK87" s="15"/>
      <c r="RCL87" s="15"/>
      <c r="RCM87" s="15"/>
      <c r="RCN87" s="15"/>
      <c r="RCO87" s="15"/>
      <c r="RCP87" s="15"/>
      <c r="RCQ87" s="15"/>
      <c r="RCR87" s="15"/>
      <c r="RCS87" s="15"/>
      <c r="RCT87" s="15"/>
      <c r="RCU87" s="15"/>
      <c r="RCV87" s="15"/>
      <c r="RCW87" s="15"/>
      <c r="RCX87" s="15"/>
      <c r="RCY87" s="15"/>
      <c r="RCZ87" s="15"/>
      <c r="RDA87" s="15"/>
      <c r="RDB87" s="15"/>
      <c r="RDC87" s="15"/>
      <c r="RDD87" s="15"/>
      <c r="RDE87" s="15"/>
      <c r="RDF87" s="15"/>
      <c r="RDG87" s="15"/>
      <c r="RDH87" s="15"/>
      <c r="RDI87" s="15"/>
      <c r="RDJ87" s="15"/>
      <c r="RDK87" s="15"/>
      <c r="RDL87" s="15"/>
      <c r="RDM87" s="15"/>
      <c r="RDN87" s="15"/>
      <c r="RDO87" s="15"/>
      <c r="RDP87" s="15"/>
      <c r="RDQ87" s="15"/>
      <c r="RDR87" s="15"/>
      <c r="RDS87" s="15"/>
      <c r="RDT87" s="15"/>
      <c r="RDU87" s="15"/>
      <c r="RDV87" s="15"/>
      <c r="RDW87" s="15"/>
      <c r="RDX87" s="15"/>
      <c r="RDY87" s="15"/>
      <c r="RDZ87" s="15"/>
      <c r="REA87" s="15"/>
      <c r="REB87" s="15"/>
      <c r="REC87" s="15"/>
      <c r="RED87" s="15"/>
      <c r="REE87" s="15"/>
      <c r="REF87" s="15"/>
      <c r="REG87" s="15"/>
      <c r="REH87" s="15"/>
      <c r="REI87" s="15"/>
      <c r="REJ87" s="15"/>
      <c r="REK87" s="15"/>
      <c r="REL87" s="15"/>
      <c r="REM87" s="15"/>
      <c r="REN87" s="15"/>
      <c r="REO87" s="15"/>
      <c r="REP87" s="15"/>
      <c r="REQ87" s="15"/>
      <c r="RER87" s="15"/>
      <c r="RES87" s="15"/>
      <c r="RET87" s="15"/>
      <c r="REU87" s="15"/>
      <c r="REV87" s="15"/>
      <c r="REW87" s="15"/>
      <c r="REX87" s="15"/>
      <c r="REY87" s="15"/>
      <c r="REZ87" s="15"/>
      <c r="RFA87" s="15"/>
      <c r="RFB87" s="15"/>
      <c r="RFC87" s="15"/>
      <c r="RFD87" s="15"/>
      <c r="RFE87" s="15"/>
      <c r="RFF87" s="15"/>
      <c r="RFG87" s="15"/>
      <c r="RFH87" s="15"/>
      <c r="RFI87" s="15"/>
      <c r="RFJ87" s="15"/>
      <c r="RFK87" s="15"/>
      <c r="RFL87" s="15"/>
      <c r="RFM87" s="15"/>
      <c r="RFN87" s="15"/>
      <c r="RFO87" s="15"/>
      <c r="RFP87" s="15"/>
      <c r="RFQ87" s="15"/>
      <c r="RFR87" s="15"/>
      <c r="RFS87" s="15"/>
      <c r="RFT87" s="15"/>
      <c r="RFU87" s="15"/>
      <c r="RFV87" s="15"/>
      <c r="RFW87" s="15"/>
      <c r="RFX87" s="15"/>
      <c r="RFY87" s="15"/>
      <c r="RFZ87" s="15"/>
      <c r="RGA87" s="15"/>
      <c r="RGB87" s="15"/>
      <c r="RGC87" s="15"/>
      <c r="RGD87" s="15"/>
      <c r="RGE87" s="15"/>
      <c r="RGF87" s="15"/>
      <c r="RGG87" s="15"/>
      <c r="RGH87" s="15"/>
      <c r="RGI87" s="15"/>
      <c r="RGJ87" s="15"/>
      <c r="RGK87" s="15"/>
      <c r="RGL87" s="15"/>
      <c r="RGM87" s="15"/>
      <c r="RGN87" s="15"/>
      <c r="RGO87" s="15"/>
      <c r="RGP87" s="15"/>
      <c r="RGQ87" s="15"/>
      <c r="RGR87" s="15"/>
      <c r="RGS87" s="15"/>
      <c r="RGT87" s="15"/>
      <c r="RGU87" s="15"/>
      <c r="RGV87" s="15"/>
      <c r="RGW87" s="15"/>
      <c r="RGX87" s="15"/>
      <c r="RGY87" s="15"/>
      <c r="RGZ87" s="15"/>
      <c r="RHA87" s="15"/>
      <c r="RHB87" s="15"/>
      <c r="RHC87" s="15"/>
      <c r="RHD87" s="15"/>
      <c r="RHE87" s="15"/>
      <c r="RHF87" s="15"/>
      <c r="RHG87" s="15"/>
      <c r="RHH87" s="15"/>
      <c r="RHI87" s="15"/>
      <c r="RHJ87" s="15"/>
      <c r="RHK87" s="15"/>
      <c r="RHL87" s="15"/>
      <c r="RHM87" s="15"/>
      <c r="RHN87" s="15"/>
      <c r="RHO87" s="15"/>
      <c r="RHP87" s="15"/>
      <c r="RHQ87" s="15"/>
      <c r="RHR87" s="15"/>
      <c r="RHS87" s="15"/>
      <c r="RHT87" s="15"/>
      <c r="RHU87" s="15"/>
      <c r="RHV87" s="15"/>
      <c r="RHW87" s="15"/>
      <c r="RHX87" s="15"/>
      <c r="RHY87" s="15"/>
      <c r="RHZ87" s="15"/>
      <c r="RIA87" s="15"/>
      <c r="RIB87" s="15"/>
      <c r="RIC87" s="15"/>
      <c r="RID87" s="15"/>
      <c r="RIE87" s="15"/>
      <c r="RIF87" s="15"/>
      <c r="RIG87" s="15"/>
      <c r="RIH87" s="15"/>
      <c r="RII87" s="15"/>
      <c r="RIJ87" s="15"/>
      <c r="RIK87" s="15"/>
      <c r="RIL87" s="15"/>
      <c r="RIM87" s="15"/>
      <c r="RIN87" s="15"/>
      <c r="RIO87" s="15"/>
      <c r="RIP87" s="15"/>
      <c r="RIQ87" s="15"/>
      <c r="RIR87" s="15"/>
      <c r="RIS87" s="15"/>
      <c r="RIT87" s="15"/>
      <c r="RIU87" s="15"/>
      <c r="RIV87" s="15"/>
      <c r="RIW87" s="15"/>
      <c r="RIX87" s="15"/>
      <c r="RIY87" s="15"/>
      <c r="RIZ87" s="15"/>
      <c r="RJA87" s="15"/>
      <c r="RJB87" s="15"/>
      <c r="RJC87" s="15"/>
      <c r="RJD87" s="15"/>
      <c r="RJE87" s="15"/>
      <c r="RJF87" s="15"/>
      <c r="RJG87" s="15"/>
      <c r="RJH87" s="15"/>
      <c r="RJI87" s="15"/>
      <c r="RJJ87" s="15"/>
      <c r="RJK87" s="15"/>
      <c r="RJL87" s="15"/>
      <c r="RJM87" s="15"/>
      <c r="RJN87" s="15"/>
      <c r="RJO87" s="15"/>
      <c r="RJP87" s="15"/>
      <c r="RJQ87" s="15"/>
      <c r="RJR87" s="15"/>
      <c r="RJS87" s="15"/>
      <c r="RJT87" s="15"/>
      <c r="RJU87" s="15"/>
      <c r="RJV87" s="15"/>
      <c r="RJW87" s="15"/>
      <c r="RJX87" s="15"/>
      <c r="RJY87" s="15"/>
      <c r="RJZ87" s="15"/>
      <c r="RKA87" s="15"/>
      <c r="RKB87" s="15"/>
      <c r="RKC87" s="15"/>
      <c r="RKD87" s="15"/>
      <c r="RKE87" s="15"/>
      <c r="RKF87" s="15"/>
      <c r="RKG87" s="15"/>
      <c r="RKH87" s="15"/>
      <c r="RKI87" s="15"/>
      <c r="RKJ87" s="15"/>
      <c r="RKK87" s="15"/>
      <c r="RKL87" s="15"/>
      <c r="RKM87" s="15"/>
      <c r="RKN87" s="15"/>
      <c r="RKO87" s="15"/>
      <c r="RKP87" s="15"/>
      <c r="RKQ87" s="15"/>
      <c r="RKR87" s="15"/>
      <c r="RKS87" s="15"/>
      <c r="RKT87" s="15"/>
      <c r="RKU87" s="15"/>
      <c r="RKV87" s="15"/>
      <c r="RKW87" s="15"/>
      <c r="RKX87" s="15"/>
      <c r="RKY87" s="15"/>
      <c r="RKZ87" s="15"/>
      <c r="RLA87" s="15"/>
      <c r="RLB87" s="15"/>
      <c r="RLC87" s="15"/>
      <c r="RLD87" s="15"/>
      <c r="RLE87" s="15"/>
      <c r="RLF87" s="15"/>
      <c r="RLG87" s="15"/>
      <c r="RLH87" s="15"/>
      <c r="RLI87" s="15"/>
      <c r="RLJ87" s="15"/>
      <c r="RLK87" s="15"/>
      <c r="RLL87" s="15"/>
      <c r="RLM87" s="15"/>
      <c r="RLN87" s="15"/>
      <c r="RLO87" s="15"/>
      <c r="RLP87" s="15"/>
      <c r="RLQ87" s="15"/>
      <c r="RLR87" s="15"/>
      <c r="RLS87" s="15"/>
      <c r="RLT87" s="15"/>
      <c r="RLU87" s="15"/>
      <c r="RLV87" s="15"/>
      <c r="RLW87" s="15"/>
      <c r="RLX87" s="15"/>
      <c r="RLY87" s="15"/>
      <c r="RLZ87" s="15"/>
      <c r="RMA87" s="15"/>
      <c r="RMB87" s="15"/>
      <c r="RMC87" s="15"/>
      <c r="RMD87" s="15"/>
      <c r="RME87" s="15"/>
      <c r="RMF87" s="15"/>
      <c r="RMG87" s="15"/>
      <c r="RMH87" s="15"/>
      <c r="RMI87" s="15"/>
      <c r="RMJ87" s="15"/>
      <c r="RMK87" s="15"/>
      <c r="RML87" s="15"/>
      <c r="RMM87" s="15"/>
      <c r="RMN87" s="15"/>
      <c r="RMO87" s="15"/>
      <c r="RMP87" s="15"/>
      <c r="RMQ87" s="15"/>
      <c r="RMR87" s="15"/>
      <c r="RMS87" s="15"/>
      <c r="RMT87" s="15"/>
      <c r="RMU87" s="15"/>
      <c r="RMV87" s="15"/>
      <c r="RMW87" s="15"/>
      <c r="RMX87" s="15"/>
      <c r="RMY87" s="15"/>
      <c r="RMZ87" s="15"/>
      <c r="RNA87" s="15"/>
      <c r="RNB87" s="15"/>
      <c r="RNC87" s="15"/>
      <c r="RND87" s="15"/>
      <c r="RNE87" s="15"/>
      <c r="RNF87" s="15"/>
      <c r="RNG87" s="15"/>
      <c r="RNH87" s="15"/>
      <c r="RNI87" s="15"/>
      <c r="RNJ87" s="15"/>
      <c r="RNK87" s="15"/>
      <c r="RNL87" s="15"/>
      <c r="RNM87" s="15"/>
      <c r="RNN87" s="15"/>
      <c r="RNO87" s="15"/>
      <c r="RNP87" s="15"/>
      <c r="RNQ87" s="15"/>
      <c r="RNR87" s="15"/>
      <c r="RNS87" s="15"/>
      <c r="RNT87" s="15"/>
      <c r="RNU87" s="15"/>
      <c r="RNV87" s="15"/>
      <c r="RNW87" s="15"/>
      <c r="RNX87" s="15"/>
      <c r="RNY87" s="15"/>
      <c r="RNZ87" s="15"/>
      <c r="ROA87" s="15"/>
      <c r="ROB87" s="15"/>
      <c r="ROC87" s="15"/>
      <c r="ROD87" s="15"/>
      <c r="ROE87" s="15"/>
      <c r="ROF87" s="15"/>
      <c r="ROG87" s="15"/>
      <c r="ROH87" s="15"/>
      <c r="ROI87" s="15"/>
      <c r="ROJ87" s="15"/>
      <c r="ROK87" s="15"/>
      <c r="ROL87" s="15"/>
      <c r="ROM87" s="15"/>
      <c r="RON87" s="15"/>
      <c r="ROO87" s="15"/>
      <c r="ROP87" s="15"/>
      <c r="ROQ87" s="15"/>
      <c r="ROR87" s="15"/>
      <c r="ROS87" s="15"/>
      <c r="ROT87" s="15"/>
      <c r="ROU87" s="15"/>
      <c r="ROV87" s="15"/>
      <c r="ROW87" s="15"/>
      <c r="ROX87" s="15"/>
      <c r="ROY87" s="15"/>
      <c r="ROZ87" s="15"/>
      <c r="RPA87" s="15"/>
      <c r="RPB87" s="15"/>
      <c r="RPC87" s="15"/>
      <c r="RPD87" s="15"/>
      <c r="RPE87" s="15"/>
      <c r="RPF87" s="15"/>
      <c r="RPG87" s="15"/>
      <c r="RPH87" s="15"/>
      <c r="RPI87" s="15"/>
      <c r="RPJ87" s="15"/>
      <c r="RPK87" s="15"/>
      <c r="RPL87" s="15"/>
      <c r="RPM87" s="15"/>
      <c r="RPN87" s="15"/>
      <c r="RPO87" s="15"/>
      <c r="RPP87" s="15"/>
      <c r="RPQ87" s="15"/>
      <c r="RPR87" s="15"/>
      <c r="RPS87" s="15"/>
      <c r="RPT87" s="15"/>
      <c r="RPU87" s="15"/>
      <c r="RPV87" s="15"/>
      <c r="RPW87" s="15"/>
      <c r="RPX87" s="15"/>
      <c r="RPY87" s="15"/>
      <c r="RPZ87" s="15"/>
      <c r="RQA87" s="15"/>
      <c r="RQB87" s="15"/>
      <c r="RQC87" s="15"/>
      <c r="RQD87" s="15"/>
      <c r="RQE87" s="15"/>
      <c r="RQF87" s="15"/>
      <c r="RQG87" s="15"/>
      <c r="RQH87" s="15"/>
      <c r="RQI87" s="15"/>
      <c r="RQJ87" s="15"/>
      <c r="RQK87" s="15"/>
      <c r="RQL87" s="15"/>
      <c r="RQM87" s="15"/>
      <c r="RQN87" s="15"/>
      <c r="RQO87" s="15"/>
      <c r="RQP87" s="15"/>
      <c r="RQQ87" s="15"/>
      <c r="RQR87" s="15"/>
      <c r="RQS87" s="15"/>
      <c r="RQT87" s="15"/>
      <c r="RQU87" s="15"/>
      <c r="RQV87" s="15"/>
      <c r="RQW87" s="15"/>
      <c r="RQX87" s="15"/>
      <c r="RQY87" s="15"/>
      <c r="RQZ87" s="15"/>
      <c r="RRA87" s="15"/>
      <c r="RRB87" s="15"/>
      <c r="RRC87" s="15"/>
      <c r="RRD87" s="15"/>
      <c r="RRE87" s="15"/>
      <c r="RRF87" s="15"/>
      <c r="RRG87" s="15"/>
      <c r="RRH87" s="15"/>
      <c r="RRI87" s="15"/>
      <c r="RRJ87" s="15"/>
      <c r="RRK87" s="15"/>
      <c r="RRL87" s="15"/>
      <c r="RRM87" s="15"/>
      <c r="RRN87" s="15"/>
      <c r="RRO87" s="15"/>
      <c r="RRP87" s="15"/>
      <c r="RRQ87" s="15"/>
      <c r="RRR87" s="15"/>
      <c r="RRS87" s="15"/>
      <c r="RRT87" s="15"/>
      <c r="RRU87" s="15"/>
      <c r="RRV87" s="15"/>
      <c r="RRW87" s="15"/>
      <c r="RRX87" s="15"/>
      <c r="RRY87" s="15"/>
      <c r="RRZ87" s="15"/>
      <c r="RSA87" s="15"/>
      <c r="RSB87" s="15"/>
      <c r="RSC87" s="15"/>
      <c r="RSD87" s="15"/>
      <c r="RSE87" s="15"/>
      <c r="RSF87" s="15"/>
      <c r="RSG87" s="15"/>
      <c r="RSH87" s="15"/>
      <c r="RSI87" s="15"/>
      <c r="RSJ87" s="15"/>
      <c r="RSK87" s="15"/>
      <c r="RSL87" s="15"/>
      <c r="RSM87" s="15"/>
      <c r="RSN87" s="15"/>
      <c r="RSO87" s="15"/>
      <c r="RSP87" s="15"/>
      <c r="RSQ87" s="15"/>
      <c r="RSR87" s="15"/>
      <c r="RSS87" s="15"/>
      <c r="RST87" s="15"/>
      <c r="RSU87" s="15"/>
      <c r="RSV87" s="15"/>
      <c r="RSW87" s="15"/>
      <c r="RSX87" s="15"/>
      <c r="RSY87" s="15"/>
      <c r="RSZ87" s="15"/>
      <c r="RTA87" s="15"/>
      <c r="RTB87" s="15"/>
      <c r="RTC87" s="15"/>
      <c r="RTD87" s="15"/>
      <c r="RTE87" s="15"/>
      <c r="RTF87" s="15"/>
      <c r="RTG87" s="15"/>
      <c r="RTH87" s="15"/>
      <c r="RTI87" s="15"/>
      <c r="RTJ87" s="15"/>
      <c r="RTK87" s="15"/>
      <c r="RTL87" s="15"/>
      <c r="RTM87" s="15"/>
      <c r="RTN87" s="15"/>
      <c r="RTO87" s="15"/>
      <c r="RTP87" s="15"/>
      <c r="RTQ87" s="15"/>
      <c r="RTR87" s="15"/>
      <c r="RTS87" s="15"/>
      <c r="RTT87" s="15"/>
      <c r="RTU87" s="15"/>
      <c r="RTV87" s="15"/>
      <c r="RTW87" s="15"/>
      <c r="RTX87" s="15"/>
      <c r="RTY87" s="15"/>
      <c r="RTZ87" s="15"/>
      <c r="RUA87" s="15"/>
      <c r="RUB87" s="15"/>
      <c r="RUC87" s="15"/>
      <c r="RUD87" s="15"/>
      <c r="RUE87" s="15"/>
      <c r="RUF87" s="15"/>
      <c r="RUG87" s="15"/>
      <c r="RUH87" s="15"/>
      <c r="RUI87" s="15"/>
      <c r="RUJ87" s="15"/>
      <c r="RUK87" s="15"/>
      <c r="RUL87" s="15"/>
      <c r="RUM87" s="15"/>
      <c r="RUN87" s="15"/>
      <c r="RUO87" s="15"/>
      <c r="RUP87" s="15"/>
      <c r="RUQ87" s="15"/>
      <c r="RUR87" s="15"/>
      <c r="RUS87" s="15"/>
      <c r="RUT87" s="15"/>
      <c r="RUU87" s="15"/>
      <c r="RUV87" s="15"/>
      <c r="RUW87" s="15"/>
      <c r="RUX87" s="15"/>
      <c r="RUY87" s="15"/>
      <c r="RUZ87" s="15"/>
      <c r="RVA87" s="15"/>
      <c r="RVB87" s="15"/>
      <c r="RVC87" s="15"/>
      <c r="RVD87" s="15"/>
      <c r="RVE87" s="15"/>
      <c r="RVF87" s="15"/>
      <c r="RVG87" s="15"/>
      <c r="RVH87" s="15"/>
      <c r="RVI87" s="15"/>
      <c r="RVJ87" s="15"/>
      <c r="RVK87" s="15"/>
      <c r="RVL87" s="15"/>
      <c r="RVM87" s="15"/>
      <c r="RVN87" s="15"/>
      <c r="RVO87" s="15"/>
      <c r="RVP87" s="15"/>
      <c r="RVQ87" s="15"/>
      <c r="RVR87" s="15"/>
      <c r="RVS87" s="15"/>
      <c r="RVT87" s="15"/>
      <c r="RVU87" s="15"/>
      <c r="RVV87" s="15"/>
      <c r="RVW87" s="15"/>
      <c r="RVX87" s="15"/>
      <c r="RVY87" s="15"/>
      <c r="RVZ87" s="15"/>
      <c r="RWA87" s="15"/>
      <c r="RWB87" s="15"/>
      <c r="RWC87" s="15"/>
      <c r="RWD87" s="15"/>
      <c r="RWE87" s="15"/>
      <c r="RWF87" s="15"/>
      <c r="RWG87" s="15"/>
      <c r="RWH87" s="15"/>
      <c r="RWI87" s="15"/>
      <c r="RWJ87" s="15"/>
      <c r="RWK87" s="15"/>
      <c r="RWL87" s="15"/>
      <c r="RWM87" s="15"/>
      <c r="RWN87" s="15"/>
      <c r="RWO87" s="15"/>
      <c r="RWP87" s="15"/>
      <c r="RWQ87" s="15"/>
      <c r="RWR87" s="15"/>
      <c r="RWS87" s="15"/>
      <c r="RWT87" s="15"/>
      <c r="RWU87" s="15"/>
      <c r="RWV87" s="15"/>
      <c r="RWW87" s="15"/>
      <c r="RWX87" s="15"/>
      <c r="RWY87" s="15"/>
      <c r="RWZ87" s="15"/>
      <c r="RXA87" s="15"/>
      <c r="RXB87" s="15"/>
      <c r="RXC87" s="15"/>
      <c r="RXD87" s="15"/>
      <c r="RXE87" s="15"/>
      <c r="RXF87" s="15"/>
      <c r="RXG87" s="15"/>
      <c r="RXH87" s="15"/>
      <c r="RXI87" s="15"/>
      <c r="RXJ87" s="15"/>
      <c r="RXK87" s="15"/>
      <c r="RXL87" s="15"/>
      <c r="RXM87" s="15"/>
      <c r="RXN87" s="15"/>
      <c r="RXO87" s="15"/>
      <c r="RXP87" s="15"/>
      <c r="RXQ87" s="15"/>
      <c r="RXR87" s="15"/>
      <c r="RXS87" s="15"/>
      <c r="RXT87" s="15"/>
      <c r="RXU87" s="15"/>
      <c r="RXV87" s="15"/>
      <c r="RXW87" s="15"/>
      <c r="RXX87" s="15"/>
      <c r="RXY87" s="15"/>
      <c r="RXZ87" s="15"/>
      <c r="RYA87" s="15"/>
      <c r="RYB87" s="15"/>
      <c r="RYC87" s="15"/>
      <c r="RYD87" s="15"/>
      <c r="RYE87" s="15"/>
      <c r="RYF87" s="15"/>
      <c r="RYG87" s="15"/>
      <c r="RYH87" s="15"/>
      <c r="RYI87" s="15"/>
      <c r="RYJ87" s="15"/>
      <c r="RYK87" s="15"/>
      <c r="RYL87" s="15"/>
      <c r="RYM87" s="15"/>
      <c r="RYN87" s="15"/>
      <c r="RYO87" s="15"/>
      <c r="RYP87" s="15"/>
      <c r="RYQ87" s="15"/>
      <c r="RYR87" s="15"/>
      <c r="RYS87" s="15"/>
      <c r="RYT87" s="15"/>
      <c r="RYU87" s="15"/>
      <c r="RYV87" s="15"/>
      <c r="RYW87" s="15"/>
      <c r="RYX87" s="15"/>
      <c r="RYY87" s="15"/>
      <c r="RYZ87" s="15"/>
      <c r="RZA87" s="15"/>
      <c r="RZB87" s="15"/>
      <c r="RZC87" s="15"/>
      <c r="RZD87" s="15"/>
      <c r="RZE87" s="15"/>
      <c r="RZF87" s="15"/>
      <c r="RZG87" s="15"/>
      <c r="RZH87" s="15"/>
      <c r="RZI87" s="15"/>
      <c r="RZJ87" s="15"/>
      <c r="RZK87" s="15"/>
      <c r="RZL87" s="15"/>
      <c r="RZM87" s="15"/>
      <c r="RZN87" s="15"/>
      <c r="RZO87" s="15"/>
      <c r="RZP87" s="15"/>
      <c r="RZQ87" s="15"/>
      <c r="RZR87" s="15"/>
      <c r="RZS87" s="15"/>
      <c r="RZT87" s="15"/>
      <c r="RZU87" s="15"/>
      <c r="RZV87" s="15"/>
      <c r="RZW87" s="15"/>
      <c r="RZX87" s="15"/>
      <c r="RZY87" s="15"/>
      <c r="RZZ87" s="15"/>
      <c r="SAA87" s="15"/>
      <c r="SAB87" s="15"/>
      <c r="SAC87" s="15"/>
      <c r="SAD87" s="15"/>
      <c r="SAE87" s="15"/>
      <c r="SAF87" s="15"/>
      <c r="SAG87" s="15"/>
      <c r="SAH87" s="15"/>
      <c r="SAI87" s="15"/>
      <c r="SAJ87" s="15"/>
      <c r="SAK87" s="15"/>
      <c r="SAL87" s="15"/>
      <c r="SAM87" s="15"/>
      <c r="SAN87" s="15"/>
      <c r="SAO87" s="15"/>
      <c r="SAP87" s="15"/>
      <c r="SAQ87" s="15"/>
      <c r="SAR87" s="15"/>
      <c r="SAS87" s="15"/>
      <c r="SAT87" s="15"/>
      <c r="SAU87" s="15"/>
      <c r="SAV87" s="15"/>
      <c r="SAW87" s="15"/>
      <c r="SAX87" s="15"/>
      <c r="SAY87" s="15"/>
      <c r="SAZ87" s="15"/>
      <c r="SBA87" s="15"/>
      <c r="SBB87" s="15"/>
      <c r="SBC87" s="15"/>
      <c r="SBD87" s="15"/>
      <c r="SBE87" s="15"/>
      <c r="SBF87" s="15"/>
      <c r="SBG87" s="15"/>
      <c r="SBH87" s="15"/>
      <c r="SBI87" s="15"/>
      <c r="SBJ87" s="15"/>
      <c r="SBK87" s="15"/>
      <c r="SBL87" s="15"/>
      <c r="SBM87" s="15"/>
      <c r="SBN87" s="15"/>
      <c r="SBO87" s="15"/>
      <c r="SBP87" s="15"/>
      <c r="SBQ87" s="15"/>
      <c r="SBR87" s="15"/>
      <c r="SBS87" s="15"/>
      <c r="SBT87" s="15"/>
      <c r="SBU87" s="15"/>
      <c r="SBV87" s="15"/>
      <c r="SBW87" s="15"/>
      <c r="SBX87" s="15"/>
      <c r="SBY87" s="15"/>
      <c r="SBZ87" s="15"/>
      <c r="SCA87" s="15"/>
      <c r="SCB87" s="15"/>
      <c r="SCC87" s="15"/>
      <c r="SCD87" s="15"/>
      <c r="SCE87" s="15"/>
      <c r="SCF87" s="15"/>
      <c r="SCG87" s="15"/>
      <c r="SCH87" s="15"/>
      <c r="SCI87" s="15"/>
      <c r="SCJ87" s="15"/>
      <c r="SCK87" s="15"/>
      <c r="SCL87" s="15"/>
      <c r="SCM87" s="15"/>
      <c r="SCN87" s="15"/>
      <c r="SCO87" s="15"/>
      <c r="SCP87" s="15"/>
      <c r="SCQ87" s="15"/>
      <c r="SCR87" s="15"/>
      <c r="SCS87" s="15"/>
      <c r="SCT87" s="15"/>
      <c r="SCU87" s="15"/>
      <c r="SCV87" s="15"/>
      <c r="SCW87" s="15"/>
      <c r="SCX87" s="15"/>
      <c r="SCY87" s="15"/>
      <c r="SCZ87" s="15"/>
      <c r="SDA87" s="15"/>
      <c r="SDB87" s="15"/>
      <c r="SDC87" s="15"/>
      <c r="SDD87" s="15"/>
      <c r="SDE87" s="15"/>
      <c r="SDF87" s="15"/>
      <c r="SDG87" s="15"/>
      <c r="SDH87" s="15"/>
      <c r="SDI87" s="15"/>
      <c r="SDJ87" s="15"/>
      <c r="SDK87" s="15"/>
      <c r="SDL87" s="15"/>
      <c r="SDM87" s="15"/>
      <c r="SDN87" s="15"/>
      <c r="SDO87" s="15"/>
      <c r="SDP87" s="15"/>
      <c r="SDQ87" s="15"/>
      <c r="SDR87" s="15"/>
      <c r="SDS87" s="15"/>
      <c r="SDT87" s="15"/>
      <c r="SDU87" s="15"/>
      <c r="SDV87" s="15"/>
      <c r="SDW87" s="15"/>
      <c r="SDX87" s="15"/>
      <c r="SDY87" s="15"/>
      <c r="SDZ87" s="15"/>
      <c r="SEA87" s="15"/>
      <c r="SEB87" s="15"/>
      <c r="SEC87" s="15"/>
      <c r="SED87" s="15"/>
      <c r="SEE87" s="15"/>
      <c r="SEF87" s="15"/>
      <c r="SEG87" s="15"/>
      <c r="SEH87" s="15"/>
      <c r="SEI87" s="15"/>
      <c r="SEJ87" s="15"/>
      <c r="SEK87" s="15"/>
      <c r="SEL87" s="15"/>
      <c r="SEM87" s="15"/>
      <c r="SEN87" s="15"/>
      <c r="SEO87" s="15"/>
      <c r="SEP87" s="15"/>
      <c r="SEQ87" s="15"/>
      <c r="SER87" s="15"/>
      <c r="SES87" s="15"/>
      <c r="SET87" s="15"/>
      <c r="SEU87" s="15"/>
      <c r="SEV87" s="15"/>
      <c r="SEW87" s="15"/>
      <c r="SEX87" s="15"/>
      <c r="SEY87" s="15"/>
      <c r="SEZ87" s="15"/>
      <c r="SFA87" s="15"/>
      <c r="SFB87" s="15"/>
      <c r="SFC87" s="15"/>
      <c r="SFD87" s="15"/>
      <c r="SFE87" s="15"/>
      <c r="SFF87" s="15"/>
      <c r="SFG87" s="15"/>
      <c r="SFH87" s="15"/>
      <c r="SFI87" s="15"/>
      <c r="SFJ87" s="15"/>
      <c r="SFK87" s="15"/>
      <c r="SFL87" s="15"/>
      <c r="SFM87" s="15"/>
      <c r="SFN87" s="15"/>
      <c r="SFO87" s="15"/>
      <c r="SFP87" s="15"/>
      <c r="SFQ87" s="15"/>
      <c r="SFR87" s="15"/>
      <c r="SFS87" s="15"/>
      <c r="SFT87" s="15"/>
      <c r="SFU87" s="15"/>
      <c r="SFV87" s="15"/>
      <c r="SFW87" s="15"/>
      <c r="SFX87" s="15"/>
      <c r="SFY87" s="15"/>
      <c r="SFZ87" s="15"/>
      <c r="SGA87" s="15"/>
      <c r="SGB87" s="15"/>
      <c r="SGC87" s="15"/>
      <c r="SGD87" s="15"/>
      <c r="SGE87" s="15"/>
      <c r="SGF87" s="15"/>
      <c r="SGG87" s="15"/>
      <c r="SGH87" s="15"/>
      <c r="SGI87" s="15"/>
      <c r="SGJ87" s="15"/>
      <c r="SGK87" s="15"/>
      <c r="SGL87" s="15"/>
      <c r="SGM87" s="15"/>
      <c r="SGN87" s="15"/>
      <c r="SGO87" s="15"/>
      <c r="SGP87" s="15"/>
      <c r="SGQ87" s="15"/>
      <c r="SGR87" s="15"/>
      <c r="SGS87" s="15"/>
      <c r="SGT87" s="15"/>
      <c r="SGU87" s="15"/>
      <c r="SGV87" s="15"/>
      <c r="SGW87" s="15"/>
      <c r="SGX87" s="15"/>
      <c r="SGY87" s="15"/>
      <c r="SGZ87" s="15"/>
      <c r="SHA87" s="15"/>
      <c r="SHB87" s="15"/>
      <c r="SHC87" s="15"/>
      <c r="SHD87" s="15"/>
      <c r="SHE87" s="15"/>
      <c r="SHF87" s="15"/>
      <c r="SHG87" s="15"/>
      <c r="SHH87" s="15"/>
      <c r="SHI87" s="15"/>
      <c r="SHJ87" s="15"/>
      <c r="SHK87" s="15"/>
      <c r="SHL87" s="15"/>
      <c r="SHM87" s="15"/>
      <c r="SHN87" s="15"/>
      <c r="SHO87" s="15"/>
      <c r="SHP87" s="15"/>
      <c r="SHQ87" s="15"/>
      <c r="SHR87" s="15"/>
      <c r="SHS87" s="15"/>
      <c r="SHT87" s="15"/>
      <c r="SHU87" s="15"/>
      <c r="SHV87" s="15"/>
      <c r="SHW87" s="15"/>
      <c r="SHX87" s="15"/>
      <c r="SHY87" s="15"/>
      <c r="SHZ87" s="15"/>
      <c r="SIA87" s="15"/>
      <c r="SIB87" s="15"/>
      <c r="SIC87" s="15"/>
      <c r="SID87" s="15"/>
      <c r="SIE87" s="15"/>
      <c r="SIF87" s="15"/>
      <c r="SIG87" s="15"/>
      <c r="SIH87" s="15"/>
      <c r="SII87" s="15"/>
      <c r="SIJ87" s="15"/>
      <c r="SIK87" s="15"/>
      <c r="SIL87" s="15"/>
      <c r="SIM87" s="15"/>
      <c r="SIN87" s="15"/>
      <c r="SIO87" s="15"/>
      <c r="SIP87" s="15"/>
      <c r="SIQ87" s="15"/>
      <c r="SIR87" s="15"/>
      <c r="SIS87" s="15"/>
      <c r="SIT87" s="15"/>
      <c r="SIU87" s="15"/>
      <c r="SIV87" s="15"/>
      <c r="SIW87" s="15"/>
      <c r="SIX87" s="15"/>
      <c r="SIY87" s="15"/>
      <c r="SIZ87" s="15"/>
      <c r="SJA87" s="15"/>
      <c r="SJB87" s="15"/>
      <c r="SJC87" s="15"/>
      <c r="SJD87" s="15"/>
      <c r="SJE87" s="15"/>
      <c r="SJF87" s="15"/>
      <c r="SJG87" s="15"/>
      <c r="SJH87" s="15"/>
      <c r="SJI87" s="15"/>
      <c r="SJJ87" s="15"/>
      <c r="SJK87" s="15"/>
      <c r="SJL87" s="15"/>
      <c r="SJM87" s="15"/>
      <c r="SJN87" s="15"/>
      <c r="SJO87" s="15"/>
      <c r="SJP87" s="15"/>
      <c r="SJQ87" s="15"/>
      <c r="SJR87" s="15"/>
      <c r="SJS87" s="15"/>
      <c r="SJT87" s="15"/>
      <c r="SJU87" s="15"/>
      <c r="SJV87" s="15"/>
      <c r="SJW87" s="15"/>
      <c r="SJX87" s="15"/>
      <c r="SJY87" s="15"/>
      <c r="SJZ87" s="15"/>
      <c r="SKA87" s="15"/>
      <c r="SKB87" s="15"/>
      <c r="SKC87" s="15"/>
      <c r="SKD87" s="15"/>
      <c r="SKE87" s="15"/>
      <c r="SKF87" s="15"/>
      <c r="SKG87" s="15"/>
      <c r="SKH87" s="15"/>
      <c r="SKI87" s="15"/>
      <c r="SKJ87" s="15"/>
      <c r="SKK87" s="15"/>
      <c r="SKL87" s="15"/>
      <c r="SKM87" s="15"/>
      <c r="SKN87" s="15"/>
      <c r="SKO87" s="15"/>
      <c r="SKP87" s="15"/>
      <c r="SKQ87" s="15"/>
      <c r="SKR87" s="15"/>
      <c r="SKS87" s="15"/>
      <c r="SKT87" s="15"/>
      <c r="SKU87" s="15"/>
      <c r="SKV87" s="15"/>
      <c r="SKW87" s="15"/>
      <c r="SKX87" s="15"/>
      <c r="SKY87" s="15"/>
      <c r="SKZ87" s="15"/>
      <c r="SLA87" s="15"/>
      <c r="SLB87" s="15"/>
      <c r="SLC87" s="15"/>
      <c r="SLD87" s="15"/>
      <c r="SLE87" s="15"/>
      <c r="SLF87" s="15"/>
      <c r="SLG87" s="15"/>
      <c r="SLH87" s="15"/>
      <c r="SLI87" s="15"/>
      <c r="SLJ87" s="15"/>
      <c r="SLK87" s="15"/>
      <c r="SLL87" s="15"/>
      <c r="SLM87" s="15"/>
      <c r="SLN87" s="15"/>
      <c r="SLO87" s="15"/>
      <c r="SLP87" s="15"/>
      <c r="SLQ87" s="15"/>
      <c r="SLR87" s="15"/>
      <c r="SLS87" s="15"/>
      <c r="SLT87" s="15"/>
      <c r="SLU87" s="15"/>
      <c r="SLV87" s="15"/>
      <c r="SLW87" s="15"/>
      <c r="SLX87" s="15"/>
      <c r="SLY87" s="15"/>
      <c r="SLZ87" s="15"/>
      <c r="SMA87" s="15"/>
      <c r="SMB87" s="15"/>
      <c r="SMC87" s="15"/>
      <c r="SMD87" s="15"/>
      <c r="SME87" s="15"/>
      <c r="SMF87" s="15"/>
      <c r="SMG87" s="15"/>
      <c r="SMH87" s="15"/>
      <c r="SMI87" s="15"/>
      <c r="SMJ87" s="15"/>
      <c r="SMK87" s="15"/>
      <c r="SML87" s="15"/>
      <c r="SMM87" s="15"/>
      <c r="SMN87" s="15"/>
      <c r="SMO87" s="15"/>
      <c r="SMP87" s="15"/>
      <c r="SMQ87" s="15"/>
      <c r="SMR87" s="15"/>
      <c r="SMS87" s="15"/>
      <c r="SMT87" s="15"/>
      <c r="SMU87" s="15"/>
      <c r="SMV87" s="15"/>
      <c r="SMW87" s="15"/>
      <c r="SMX87" s="15"/>
      <c r="SMY87" s="15"/>
      <c r="SMZ87" s="15"/>
      <c r="SNA87" s="15"/>
      <c r="SNB87" s="15"/>
      <c r="SNC87" s="15"/>
      <c r="SND87" s="15"/>
      <c r="SNE87" s="15"/>
      <c r="SNF87" s="15"/>
      <c r="SNG87" s="15"/>
      <c r="SNH87" s="15"/>
      <c r="SNI87" s="15"/>
      <c r="SNJ87" s="15"/>
      <c r="SNK87" s="15"/>
      <c r="SNL87" s="15"/>
      <c r="SNM87" s="15"/>
      <c r="SNN87" s="15"/>
      <c r="SNO87" s="15"/>
      <c r="SNP87" s="15"/>
      <c r="SNQ87" s="15"/>
      <c r="SNR87" s="15"/>
      <c r="SNS87" s="15"/>
      <c r="SNT87" s="15"/>
      <c r="SNU87" s="15"/>
      <c r="SNV87" s="15"/>
      <c r="SNW87" s="15"/>
      <c r="SNX87" s="15"/>
      <c r="SNY87" s="15"/>
      <c r="SNZ87" s="15"/>
      <c r="SOA87" s="15"/>
      <c r="SOB87" s="15"/>
      <c r="SOC87" s="15"/>
      <c r="SOD87" s="15"/>
      <c r="SOE87" s="15"/>
      <c r="SOF87" s="15"/>
      <c r="SOG87" s="15"/>
      <c r="SOH87" s="15"/>
      <c r="SOI87" s="15"/>
      <c r="SOJ87" s="15"/>
      <c r="SOK87" s="15"/>
      <c r="SOL87" s="15"/>
      <c r="SOM87" s="15"/>
      <c r="SON87" s="15"/>
      <c r="SOO87" s="15"/>
      <c r="SOP87" s="15"/>
      <c r="SOQ87" s="15"/>
      <c r="SOR87" s="15"/>
      <c r="SOS87" s="15"/>
      <c r="SOT87" s="15"/>
      <c r="SOU87" s="15"/>
      <c r="SOV87" s="15"/>
      <c r="SOW87" s="15"/>
      <c r="SOX87" s="15"/>
      <c r="SOY87" s="15"/>
      <c r="SOZ87" s="15"/>
      <c r="SPA87" s="15"/>
      <c r="SPB87" s="15"/>
      <c r="SPC87" s="15"/>
      <c r="SPD87" s="15"/>
      <c r="SPE87" s="15"/>
      <c r="SPF87" s="15"/>
      <c r="SPG87" s="15"/>
      <c r="SPH87" s="15"/>
      <c r="SPI87" s="15"/>
      <c r="SPJ87" s="15"/>
      <c r="SPK87" s="15"/>
      <c r="SPL87" s="15"/>
      <c r="SPM87" s="15"/>
      <c r="SPN87" s="15"/>
      <c r="SPO87" s="15"/>
      <c r="SPP87" s="15"/>
      <c r="SPQ87" s="15"/>
      <c r="SPR87" s="15"/>
      <c r="SPS87" s="15"/>
      <c r="SPT87" s="15"/>
      <c r="SPU87" s="15"/>
      <c r="SPV87" s="15"/>
      <c r="SPW87" s="15"/>
      <c r="SPX87" s="15"/>
      <c r="SPY87" s="15"/>
      <c r="SPZ87" s="15"/>
      <c r="SQA87" s="15"/>
      <c r="SQB87" s="15"/>
      <c r="SQC87" s="15"/>
      <c r="SQD87" s="15"/>
      <c r="SQE87" s="15"/>
      <c r="SQF87" s="15"/>
      <c r="SQG87" s="15"/>
      <c r="SQH87" s="15"/>
      <c r="SQI87" s="15"/>
      <c r="SQJ87" s="15"/>
      <c r="SQK87" s="15"/>
      <c r="SQL87" s="15"/>
      <c r="SQM87" s="15"/>
      <c r="SQN87" s="15"/>
      <c r="SQO87" s="15"/>
      <c r="SQP87" s="15"/>
      <c r="SQQ87" s="15"/>
      <c r="SQR87" s="15"/>
      <c r="SQS87" s="15"/>
      <c r="SQT87" s="15"/>
      <c r="SQU87" s="15"/>
      <c r="SQV87" s="15"/>
      <c r="SQW87" s="15"/>
      <c r="SQX87" s="15"/>
      <c r="SQY87" s="15"/>
      <c r="SQZ87" s="15"/>
      <c r="SRA87" s="15"/>
      <c r="SRB87" s="15"/>
      <c r="SRC87" s="15"/>
      <c r="SRD87" s="15"/>
      <c r="SRE87" s="15"/>
      <c r="SRF87" s="15"/>
      <c r="SRG87" s="15"/>
      <c r="SRH87" s="15"/>
      <c r="SRI87" s="15"/>
      <c r="SRJ87" s="15"/>
      <c r="SRK87" s="15"/>
      <c r="SRL87" s="15"/>
      <c r="SRM87" s="15"/>
      <c r="SRN87" s="15"/>
      <c r="SRO87" s="15"/>
      <c r="SRP87" s="15"/>
      <c r="SRQ87" s="15"/>
      <c r="SRR87" s="15"/>
      <c r="SRS87" s="15"/>
      <c r="SRT87" s="15"/>
      <c r="SRU87" s="15"/>
      <c r="SRV87" s="15"/>
      <c r="SRW87" s="15"/>
      <c r="SRX87" s="15"/>
      <c r="SRY87" s="15"/>
      <c r="SRZ87" s="15"/>
      <c r="SSA87" s="15"/>
      <c r="SSB87" s="15"/>
      <c r="SSC87" s="15"/>
      <c r="SSD87" s="15"/>
      <c r="SSE87" s="15"/>
      <c r="SSF87" s="15"/>
      <c r="SSG87" s="15"/>
      <c r="SSH87" s="15"/>
      <c r="SSI87" s="15"/>
      <c r="SSJ87" s="15"/>
      <c r="SSK87" s="15"/>
      <c r="SSL87" s="15"/>
      <c r="SSM87" s="15"/>
      <c r="SSN87" s="15"/>
      <c r="SSO87" s="15"/>
      <c r="SSP87" s="15"/>
      <c r="SSQ87" s="15"/>
      <c r="SSR87" s="15"/>
      <c r="SSS87" s="15"/>
      <c r="SST87" s="15"/>
      <c r="SSU87" s="15"/>
      <c r="SSV87" s="15"/>
      <c r="SSW87" s="15"/>
      <c r="SSX87" s="15"/>
      <c r="SSY87" s="15"/>
      <c r="SSZ87" s="15"/>
      <c r="STA87" s="15"/>
      <c r="STB87" s="15"/>
      <c r="STC87" s="15"/>
      <c r="STD87" s="15"/>
      <c r="STE87" s="15"/>
      <c r="STF87" s="15"/>
      <c r="STG87" s="15"/>
      <c r="STH87" s="15"/>
      <c r="STI87" s="15"/>
      <c r="STJ87" s="15"/>
      <c r="STK87" s="15"/>
      <c r="STL87" s="15"/>
      <c r="STM87" s="15"/>
      <c r="STN87" s="15"/>
      <c r="STO87" s="15"/>
      <c r="STP87" s="15"/>
      <c r="STQ87" s="15"/>
      <c r="STR87" s="15"/>
      <c r="STS87" s="15"/>
      <c r="STT87" s="15"/>
      <c r="STU87" s="15"/>
      <c r="STV87" s="15"/>
      <c r="STW87" s="15"/>
      <c r="STX87" s="15"/>
      <c r="STY87" s="15"/>
      <c r="STZ87" s="15"/>
      <c r="SUA87" s="15"/>
      <c r="SUB87" s="15"/>
      <c r="SUC87" s="15"/>
      <c r="SUD87" s="15"/>
      <c r="SUE87" s="15"/>
      <c r="SUF87" s="15"/>
      <c r="SUG87" s="15"/>
      <c r="SUH87" s="15"/>
      <c r="SUI87" s="15"/>
      <c r="SUJ87" s="15"/>
      <c r="SUK87" s="15"/>
      <c r="SUL87" s="15"/>
      <c r="SUM87" s="15"/>
      <c r="SUN87" s="15"/>
      <c r="SUO87" s="15"/>
      <c r="SUP87" s="15"/>
      <c r="SUQ87" s="15"/>
      <c r="SUR87" s="15"/>
      <c r="SUS87" s="15"/>
      <c r="SUT87" s="15"/>
      <c r="SUU87" s="15"/>
      <c r="SUV87" s="15"/>
      <c r="SUW87" s="15"/>
      <c r="SUX87" s="15"/>
      <c r="SUY87" s="15"/>
      <c r="SUZ87" s="15"/>
      <c r="SVA87" s="15"/>
      <c r="SVB87" s="15"/>
      <c r="SVC87" s="15"/>
      <c r="SVD87" s="15"/>
      <c r="SVE87" s="15"/>
      <c r="SVF87" s="15"/>
      <c r="SVG87" s="15"/>
      <c r="SVH87" s="15"/>
      <c r="SVI87" s="15"/>
      <c r="SVJ87" s="15"/>
      <c r="SVK87" s="15"/>
      <c r="SVL87" s="15"/>
      <c r="SVM87" s="15"/>
      <c r="SVN87" s="15"/>
      <c r="SVO87" s="15"/>
      <c r="SVP87" s="15"/>
      <c r="SVQ87" s="15"/>
      <c r="SVR87" s="15"/>
      <c r="SVS87" s="15"/>
      <c r="SVT87" s="15"/>
      <c r="SVU87" s="15"/>
      <c r="SVV87" s="15"/>
      <c r="SVW87" s="15"/>
      <c r="SVX87" s="15"/>
      <c r="SVY87" s="15"/>
      <c r="SVZ87" s="15"/>
      <c r="SWA87" s="15"/>
      <c r="SWB87" s="15"/>
      <c r="SWC87" s="15"/>
      <c r="SWD87" s="15"/>
      <c r="SWE87" s="15"/>
      <c r="SWF87" s="15"/>
      <c r="SWG87" s="15"/>
      <c r="SWH87" s="15"/>
      <c r="SWI87" s="15"/>
      <c r="SWJ87" s="15"/>
      <c r="SWK87" s="15"/>
      <c r="SWL87" s="15"/>
      <c r="SWM87" s="15"/>
      <c r="SWN87" s="15"/>
      <c r="SWO87" s="15"/>
      <c r="SWP87" s="15"/>
      <c r="SWQ87" s="15"/>
      <c r="SWR87" s="15"/>
      <c r="SWS87" s="15"/>
      <c r="SWT87" s="15"/>
      <c r="SWU87" s="15"/>
      <c r="SWV87" s="15"/>
      <c r="SWW87" s="15"/>
      <c r="SWX87" s="15"/>
      <c r="SWY87" s="15"/>
      <c r="SWZ87" s="15"/>
      <c r="SXA87" s="15"/>
      <c r="SXB87" s="15"/>
      <c r="SXC87" s="15"/>
      <c r="SXD87" s="15"/>
      <c r="SXE87" s="15"/>
      <c r="SXF87" s="15"/>
      <c r="SXG87" s="15"/>
      <c r="SXH87" s="15"/>
      <c r="SXI87" s="15"/>
      <c r="SXJ87" s="15"/>
      <c r="SXK87" s="15"/>
      <c r="SXL87" s="15"/>
      <c r="SXM87" s="15"/>
      <c r="SXN87" s="15"/>
      <c r="SXO87" s="15"/>
      <c r="SXP87" s="15"/>
      <c r="SXQ87" s="15"/>
      <c r="SXR87" s="15"/>
      <c r="SXS87" s="15"/>
      <c r="SXT87" s="15"/>
      <c r="SXU87" s="15"/>
      <c r="SXV87" s="15"/>
      <c r="SXW87" s="15"/>
      <c r="SXX87" s="15"/>
      <c r="SXY87" s="15"/>
      <c r="SXZ87" s="15"/>
      <c r="SYA87" s="15"/>
      <c r="SYB87" s="15"/>
      <c r="SYC87" s="15"/>
      <c r="SYD87" s="15"/>
      <c r="SYE87" s="15"/>
      <c r="SYF87" s="15"/>
      <c r="SYG87" s="15"/>
      <c r="SYH87" s="15"/>
      <c r="SYI87" s="15"/>
      <c r="SYJ87" s="15"/>
      <c r="SYK87" s="15"/>
      <c r="SYL87" s="15"/>
      <c r="SYM87" s="15"/>
      <c r="SYN87" s="15"/>
      <c r="SYO87" s="15"/>
      <c r="SYP87" s="15"/>
      <c r="SYQ87" s="15"/>
      <c r="SYR87" s="15"/>
      <c r="SYS87" s="15"/>
      <c r="SYT87" s="15"/>
      <c r="SYU87" s="15"/>
      <c r="SYV87" s="15"/>
      <c r="SYW87" s="15"/>
      <c r="SYX87" s="15"/>
      <c r="SYY87" s="15"/>
      <c r="SYZ87" s="15"/>
      <c r="SZA87" s="15"/>
      <c r="SZB87" s="15"/>
      <c r="SZC87" s="15"/>
      <c r="SZD87" s="15"/>
      <c r="SZE87" s="15"/>
      <c r="SZF87" s="15"/>
      <c r="SZG87" s="15"/>
      <c r="SZH87" s="15"/>
      <c r="SZI87" s="15"/>
      <c r="SZJ87" s="15"/>
      <c r="SZK87" s="15"/>
      <c r="SZL87" s="15"/>
      <c r="SZM87" s="15"/>
      <c r="SZN87" s="15"/>
      <c r="SZO87" s="15"/>
      <c r="SZP87" s="15"/>
      <c r="SZQ87" s="15"/>
      <c r="SZR87" s="15"/>
      <c r="SZS87" s="15"/>
      <c r="SZT87" s="15"/>
      <c r="SZU87" s="15"/>
      <c r="SZV87" s="15"/>
      <c r="SZW87" s="15"/>
      <c r="SZX87" s="15"/>
      <c r="SZY87" s="15"/>
      <c r="SZZ87" s="15"/>
      <c r="TAA87" s="15"/>
      <c r="TAB87" s="15"/>
      <c r="TAC87" s="15"/>
      <c r="TAD87" s="15"/>
      <c r="TAE87" s="15"/>
      <c r="TAF87" s="15"/>
      <c r="TAG87" s="15"/>
      <c r="TAH87" s="15"/>
      <c r="TAI87" s="15"/>
      <c r="TAJ87" s="15"/>
      <c r="TAK87" s="15"/>
      <c r="TAL87" s="15"/>
      <c r="TAM87" s="15"/>
      <c r="TAN87" s="15"/>
      <c r="TAO87" s="15"/>
      <c r="TAP87" s="15"/>
      <c r="TAQ87" s="15"/>
      <c r="TAR87" s="15"/>
      <c r="TAS87" s="15"/>
      <c r="TAT87" s="15"/>
      <c r="TAU87" s="15"/>
      <c r="TAV87" s="15"/>
      <c r="TAW87" s="15"/>
      <c r="TAX87" s="15"/>
      <c r="TAY87" s="15"/>
      <c r="TAZ87" s="15"/>
      <c r="TBA87" s="15"/>
      <c r="TBB87" s="15"/>
      <c r="TBC87" s="15"/>
      <c r="TBD87" s="15"/>
      <c r="TBE87" s="15"/>
      <c r="TBF87" s="15"/>
      <c r="TBG87" s="15"/>
      <c r="TBH87" s="15"/>
      <c r="TBI87" s="15"/>
      <c r="TBJ87" s="15"/>
      <c r="TBK87" s="15"/>
      <c r="TBL87" s="15"/>
      <c r="TBM87" s="15"/>
      <c r="TBN87" s="15"/>
      <c r="TBO87" s="15"/>
      <c r="TBP87" s="15"/>
      <c r="TBQ87" s="15"/>
      <c r="TBR87" s="15"/>
      <c r="TBS87" s="15"/>
      <c r="TBT87" s="15"/>
      <c r="TBU87" s="15"/>
      <c r="TBV87" s="15"/>
      <c r="TBW87" s="15"/>
      <c r="TBX87" s="15"/>
      <c r="TBY87" s="15"/>
      <c r="TBZ87" s="15"/>
      <c r="TCA87" s="15"/>
      <c r="TCB87" s="15"/>
      <c r="TCC87" s="15"/>
      <c r="TCD87" s="15"/>
      <c r="TCE87" s="15"/>
      <c r="TCF87" s="15"/>
      <c r="TCG87" s="15"/>
      <c r="TCH87" s="15"/>
      <c r="TCI87" s="15"/>
      <c r="TCJ87" s="15"/>
      <c r="TCK87" s="15"/>
      <c r="TCL87" s="15"/>
      <c r="TCM87" s="15"/>
      <c r="TCN87" s="15"/>
      <c r="TCO87" s="15"/>
      <c r="TCP87" s="15"/>
      <c r="TCQ87" s="15"/>
      <c r="TCR87" s="15"/>
      <c r="TCS87" s="15"/>
      <c r="TCT87" s="15"/>
      <c r="TCU87" s="15"/>
      <c r="TCV87" s="15"/>
      <c r="TCW87" s="15"/>
      <c r="TCX87" s="15"/>
      <c r="TCY87" s="15"/>
      <c r="TCZ87" s="15"/>
      <c r="TDA87" s="15"/>
      <c r="TDB87" s="15"/>
      <c r="TDC87" s="15"/>
      <c r="TDD87" s="15"/>
      <c r="TDE87" s="15"/>
      <c r="TDF87" s="15"/>
      <c r="TDG87" s="15"/>
      <c r="TDH87" s="15"/>
      <c r="TDI87" s="15"/>
      <c r="TDJ87" s="15"/>
      <c r="TDK87" s="15"/>
      <c r="TDL87" s="15"/>
      <c r="TDM87" s="15"/>
      <c r="TDN87" s="15"/>
      <c r="TDO87" s="15"/>
      <c r="TDP87" s="15"/>
      <c r="TDQ87" s="15"/>
      <c r="TDR87" s="15"/>
      <c r="TDS87" s="15"/>
      <c r="TDT87" s="15"/>
      <c r="TDU87" s="15"/>
      <c r="TDV87" s="15"/>
      <c r="TDW87" s="15"/>
      <c r="TDX87" s="15"/>
      <c r="TDY87" s="15"/>
      <c r="TDZ87" s="15"/>
      <c r="TEA87" s="15"/>
      <c r="TEB87" s="15"/>
      <c r="TEC87" s="15"/>
      <c r="TED87" s="15"/>
      <c r="TEE87" s="15"/>
      <c r="TEF87" s="15"/>
      <c r="TEG87" s="15"/>
      <c r="TEH87" s="15"/>
      <c r="TEI87" s="15"/>
      <c r="TEJ87" s="15"/>
      <c r="TEK87" s="15"/>
      <c r="TEL87" s="15"/>
      <c r="TEM87" s="15"/>
      <c r="TEN87" s="15"/>
      <c r="TEO87" s="15"/>
      <c r="TEP87" s="15"/>
      <c r="TEQ87" s="15"/>
      <c r="TER87" s="15"/>
      <c r="TES87" s="15"/>
      <c r="TET87" s="15"/>
      <c r="TEU87" s="15"/>
      <c r="TEV87" s="15"/>
      <c r="TEW87" s="15"/>
      <c r="TEX87" s="15"/>
      <c r="TEY87" s="15"/>
      <c r="TEZ87" s="15"/>
      <c r="TFA87" s="15"/>
      <c r="TFB87" s="15"/>
      <c r="TFC87" s="15"/>
      <c r="TFD87" s="15"/>
      <c r="TFE87" s="15"/>
      <c r="TFF87" s="15"/>
      <c r="TFG87" s="15"/>
      <c r="TFH87" s="15"/>
      <c r="TFI87" s="15"/>
      <c r="TFJ87" s="15"/>
      <c r="TFK87" s="15"/>
      <c r="TFL87" s="15"/>
      <c r="TFM87" s="15"/>
      <c r="TFN87" s="15"/>
      <c r="TFO87" s="15"/>
      <c r="TFP87" s="15"/>
      <c r="TFQ87" s="15"/>
      <c r="TFR87" s="15"/>
      <c r="TFS87" s="15"/>
      <c r="TFT87" s="15"/>
      <c r="TFU87" s="15"/>
      <c r="TFV87" s="15"/>
      <c r="TFW87" s="15"/>
      <c r="TFX87" s="15"/>
      <c r="TFY87" s="15"/>
      <c r="TFZ87" s="15"/>
      <c r="TGA87" s="15"/>
      <c r="TGB87" s="15"/>
      <c r="TGC87" s="15"/>
      <c r="TGD87" s="15"/>
      <c r="TGE87" s="15"/>
      <c r="TGF87" s="15"/>
      <c r="TGG87" s="15"/>
      <c r="TGH87" s="15"/>
      <c r="TGI87" s="15"/>
      <c r="TGJ87" s="15"/>
      <c r="TGK87" s="15"/>
      <c r="TGL87" s="15"/>
      <c r="TGM87" s="15"/>
      <c r="TGN87" s="15"/>
      <c r="TGO87" s="15"/>
      <c r="TGP87" s="15"/>
      <c r="TGQ87" s="15"/>
      <c r="TGR87" s="15"/>
      <c r="TGS87" s="15"/>
      <c r="TGT87" s="15"/>
      <c r="TGU87" s="15"/>
      <c r="TGV87" s="15"/>
      <c r="TGW87" s="15"/>
      <c r="TGX87" s="15"/>
      <c r="TGY87" s="15"/>
      <c r="TGZ87" s="15"/>
      <c r="THA87" s="15"/>
      <c r="THB87" s="15"/>
      <c r="THC87" s="15"/>
      <c r="THD87" s="15"/>
      <c r="THE87" s="15"/>
      <c r="THF87" s="15"/>
      <c r="THG87" s="15"/>
      <c r="THH87" s="15"/>
      <c r="THI87" s="15"/>
      <c r="THJ87" s="15"/>
      <c r="THK87" s="15"/>
      <c r="THL87" s="15"/>
      <c r="THM87" s="15"/>
      <c r="THN87" s="15"/>
      <c r="THO87" s="15"/>
      <c r="THP87" s="15"/>
      <c r="THQ87" s="15"/>
      <c r="THR87" s="15"/>
      <c r="THS87" s="15"/>
      <c r="THT87" s="15"/>
      <c r="THU87" s="15"/>
      <c r="THV87" s="15"/>
      <c r="THW87" s="15"/>
      <c r="THX87" s="15"/>
      <c r="THY87" s="15"/>
      <c r="THZ87" s="15"/>
      <c r="TIA87" s="15"/>
      <c r="TIB87" s="15"/>
      <c r="TIC87" s="15"/>
      <c r="TID87" s="15"/>
      <c r="TIE87" s="15"/>
      <c r="TIF87" s="15"/>
      <c r="TIG87" s="15"/>
      <c r="TIH87" s="15"/>
      <c r="TII87" s="15"/>
      <c r="TIJ87" s="15"/>
      <c r="TIK87" s="15"/>
      <c r="TIL87" s="15"/>
      <c r="TIM87" s="15"/>
      <c r="TIN87" s="15"/>
      <c r="TIO87" s="15"/>
      <c r="TIP87" s="15"/>
      <c r="TIQ87" s="15"/>
      <c r="TIR87" s="15"/>
      <c r="TIS87" s="15"/>
      <c r="TIT87" s="15"/>
      <c r="TIU87" s="15"/>
      <c r="TIV87" s="15"/>
      <c r="TIW87" s="15"/>
      <c r="TIX87" s="15"/>
      <c r="TIY87" s="15"/>
      <c r="TIZ87" s="15"/>
      <c r="TJA87" s="15"/>
      <c r="TJB87" s="15"/>
      <c r="TJC87" s="15"/>
      <c r="TJD87" s="15"/>
      <c r="TJE87" s="15"/>
      <c r="TJF87" s="15"/>
      <c r="TJG87" s="15"/>
      <c r="TJH87" s="15"/>
      <c r="TJI87" s="15"/>
      <c r="TJJ87" s="15"/>
      <c r="TJK87" s="15"/>
      <c r="TJL87" s="15"/>
      <c r="TJM87" s="15"/>
      <c r="TJN87" s="15"/>
      <c r="TJO87" s="15"/>
      <c r="TJP87" s="15"/>
      <c r="TJQ87" s="15"/>
      <c r="TJR87" s="15"/>
      <c r="TJS87" s="15"/>
      <c r="TJT87" s="15"/>
      <c r="TJU87" s="15"/>
      <c r="TJV87" s="15"/>
      <c r="TJW87" s="15"/>
      <c r="TJX87" s="15"/>
      <c r="TJY87" s="15"/>
      <c r="TJZ87" s="15"/>
      <c r="TKA87" s="15"/>
      <c r="TKB87" s="15"/>
      <c r="TKC87" s="15"/>
      <c r="TKD87" s="15"/>
      <c r="TKE87" s="15"/>
      <c r="TKF87" s="15"/>
      <c r="TKG87" s="15"/>
      <c r="TKH87" s="15"/>
      <c r="TKI87" s="15"/>
      <c r="TKJ87" s="15"/>
      <c r="TKK87" s="15"/>
      <c r="TKL87" s="15"/>
      <c r="TKM87" s="15"/>
      <c r="TKN87" s="15"/>
      <c r="TKO87" s="15"/>
      <c r="TKP87" s="15"/>
      <c r="TKQ87" s="15"/>
      <c r="TKR87" s="15"/>
      <c r="TKS87" s="15"/>
      <c r="TKT87" s="15"/>
      <c r="TKU87" s="15"/>
      <c r="TKV87" s="15"/>
      <c r="TKW87" s="15"/>
      <c r="TKX87" s="15"/>
      <c r="TKY87" s="15"/>
      <c r="TKZ87" s="15"/>
      <c r="TLA87" s="15"/>
      <c r="TLB87" s="15"/>
      <c r="TLC87" s="15"/>
      <c r="TLD87" s="15"/>
      <c r="TLE87" s="15"/>
      <c r="TLF87" s="15"/>
      <c r="TLG87" s="15"/>
      <c r="TLH87" s="15"/>
      <c r="TLI87" s="15"/>
      <c r="TLJ87" s="15"/>
      <c r="TLK87" s="15"/>
      <c r="TLL87" s="15"/>
      <c r="TLM87" s="15"/>
      <c r="TLN87" s="15"/>
      <c r="TLO87" s="15"/>
      <c r="TLP87" s="15"/>
      <c r="TLQ87" s="15"/>
      <c r="TLR87" s="15"/>
      <c r="TLS87" s="15"/>
      <c r="TLT87" s="15"/>
      <c r="TLU87" s="15"/>
      <c r="TLV87" s="15"/>
      <c r="TLW87" s="15"/>
      <c r="TLX87" s="15"/>
      <c r="TLY87" s="15"/>
      <c r="TLZ87" s="15"/>
      <c r="TMA87" s="15"/>
      <c r="TMB87" s="15"/>
      <c r="TMC87" s="15"/>
      <c r="TMD87" s="15"/>
      <c r="TME87" s="15"/>
      <c r="TMF87" s="15"/>
      <c r="TMG87" s="15"/>
      <c r="TMH87" s="15"/>
      <c r="TMI87" s="15"/>
      <c r="TMJ87" s="15"/>
      <c r="TMK87" s="15"/>
      <c r="TML87" s="15"/>
      <c r="TMM87" s="15"/>
      <c r="TMN87" s="15"/>
      <c r="TMO87" s="15"/>
      <c r="TMP87" s="15"/>
      <c r="TMQ87" s="15"/>
      <c r="TMR87" s="15"/>
      <c r="TMS87" s="15"/>
      <c r="TMT87" s="15"/>
      <c r="TMU87" s="15"/>
      <c r="TMV87" s="15"/>
      <c r="TMW87" s="15"/>
      <c r="TMX87" s="15"/>
      <c r="TMY87" s="15"/>
      <c r="TMZ87" s="15"/>
      <c r="TNA87" s="15"/>
      <c r="TNB87" s="15"/>
      <c r="TNC87" s="15"/>
      <c r="TND87" s="15"/>
      <c r="TNE87" s="15"/>
      <c r="TNF87" s="15"/>
      <c r="TNG87" s="15"/>
      <c r="TNH87" s="15"/>
      <c r="TNI87" s="15"/>
      <c r="TNJ87" s="15"/>
      <c r="TNK87" s="15"/>
      <c r="TNL87" s="15"/>
      <c r="TNM87" s="15"/>
      <c r="TNN87" s="15"/>
      <c r="TNO87" s="15"/>
      <c r="TNP87" s="15"/>
      <c r="TNQ87" s="15"/>
      <c r="TNR87" s="15"/>
      <c r="TNS87" s="15"/>
      <c r="TNT87" s="15"/>
      <c r="TNU87" s="15"/>
      <c r="TNV87" s="15"/>
      <c r="TNW87" s="15"/>
      <c r="TNX87" s="15"/>
      <c r="TNY87" s="15"/>
      <c r="TNZ87" s="15"/>
      <c r="TOA87" s="15"/>
      <c r="TOB87" s="15"/>
      <c r="TOC87" s="15"/>
      <c r="TOD87" s="15"/>
      <c r="TOE87" s="15"/>
      <c r="TOF87" s="15"/>
      <c r="TOG87" s="15"/>
      <c r="TOH87" s="15"/>
      <c r="TOI87" s="15"/>
      <c r="TOJ87" s="15"/>
      <c r="TOK87" s="15"/>
      <c r="TOL87" s="15"/>
      <c r="TOM87" s="15"/>
      <c r="TON87" s="15"/>
      <c r="TOO87" s="15"/>
      <c r="TOP87" s="15"/>
      <c r="TOQ87" s="15"/>
      <c r="TOR87" s="15"/>
      <c r="TOS87" s="15"/>
      <c r="TOT87" s="15"/>
      <c r="TOU87" s="15"/>
      <c r="TOV87" s="15"/>
      <c r="TOW87" s="15"/>
      <c r="TOX87" s="15"/>
      <c r="TOY87" s="15"/>
      <c r="TOZ87" s="15"/>
      <c r="TPA87" s="15"/>
      <c r="TPB87" s="15"/>
      <c r="TPC87" s="15"/>
      <c r="TPD87" s="15"/>
      <c r="TPE87" s="15"/>
      <c r="TPF87" s="15"/>
      <c r="TPG87" s="15"/>
      <c r="TPH87" s="15"/>
      <c r="TPI87" s="15"/>
      <c r="TPJ87" s="15"/>
      <c r="TPK87" s="15"/>
      <c r="TPL87" s="15"/>
      <c r="TPM87" s="15"/>
      <c r="TPN87" s="15"/>
      <c r="TPO87" s="15"/>
      <c r="TPP87" s="15"/>
      <c r="TPQ87" s="15"/>
      <c r="TPR87" s="15"/>
      <c r="TPS87" s="15"/>
      <c r="TPT87" s="15"/>
      <c r="TPU87" s="15"/>
      <c r="TPV87" s="15"/>
      <c r="TPW87" s="15"/>
      <c r="TPX87" s="15"/>
      <c r="TPY87" s="15"/>
      <c r="TPZ87" s="15"/>
      <c r="TQA87" s="15"/>
      <c r="TQB87" s="15"/>
      <c r="TQC87" s="15"/>
      <c r="TQD87" s="15"/>
      <c r="TQE87" s="15"/>
      <c r="TQF87" s="15"/>
      <c r="TQG87" s="15"/>
      <c r="TQH87" s="15"/>
      <c r="TQI87" s="15"/>
      <c r="TQJ87" s="15"/>
      <c r="TQK87" s="15"/>
      <c r="TQL87" s="15"/>
      <c r="TQM87" s="15"/>
      <c r="TQN87" s="15"/>
      <c r="TQO87" s="15"/>
      <c r="TQP87" s="15"/>
      <c r="TQQ87" s="15"/>
      <c r="TQR87" s="15"/>
      <c r="TQS87" s="15"/>
      <c r="TQT87" s="15"/>
      <c r="TQU87" s="15"/>
      <c r="TQV87" s="15"/>
      <c r="TQW87" s="15"/>
      <c r="TQX87" s="15"/>
      <c r="TQY87" s="15"/>
      <c r="TQZ87" s="15"/>
      <c r="TRA87" s="15"/>
      <c r="TRB87" s="15"/>
      <c r="TRC87" s="15"/>
      <c r="TRD87" s="15"/>
      <c r="TRE87" s="15"/>
      <c r="TRF87" s="15"/>
      <c r="TRG87" s="15"/>
      <c r="TRH87" s="15"/>
      <c r="TRI87" s="15"/>
      <c r="TRJ87" s="15"/>
      <c r="TRK87" s="15"/>
      <c r="TRL87" s="15"/>
      <c r="TRM87" s="15"/>
      <c r="TRN87" s="15"/>
      <c r="TRO87" s="15"/>
      <c r="TRP87" s="15"/>
      <c r="TRQ87" s="15"/>
      <c r="TRR87" s="15"/>
      <c r="TRS87" s="15"/>
      <c r="TRT87" s="15"/>
      <c r="TRU87" s="15"/>
      <c r="TRV87" s="15"/>
      <c r="TRW87" s="15"/>
      <c r="TRX87" s="15"/>
      <c r="TRY87" s="15"/>
      <c r="TRZ87" s="15"/>
      <c r="TSA87" s="15"/>
      <c r="TSB87" s="15"/>
      <c r="TSC87" s="15"/>
      <c r="TSD87" s="15"/>
      <c r="TSE87" s="15"/>
      <c r="TSF87" s="15"/>
      <c r="TSG87" s="15"/>
      <c r="TSH87" s="15"/>
      <c r="TSI87" s="15"/>
      <c r="TSJ87" s="15"/>
      <c r="TSK87" s="15"/>
      <c r="TSL87" s="15"/>
      <c r="TSM87" s="15"/>
      <c r="TSN87" s="15"/>
      <c r="TSO87" s="15"/>
      <c r="TSP87" s="15"/>
      <c r="TSQ87" s="15"/>
      <c r="TSR87" s="15"/>
      <c r="TSS87" s="15"/>
      <c r="TST87" s="15"/>
      <c r="TSU87" s="15"/>
      <c r="TSV87" s="15"/>
      <c r="TSW87" s="15"/>
      <c r="TSX87" s="15"/>
      <c r="TSY87" s="15"/>
      <c r="TSZ87" s="15"/>
      <c r="TTA87" s="15"/>
      <c r="TTB87" s="15"/>
      <c r="TTC87" s="15"/>
      <c r="TTD87" s="15"/>
      <c r="TTE87" s="15"/>
      <c r="TTF87" s="15"/>
      <c r="TTG87" s="15"/>
      <c r="TTH87" s="15"/>
      <c r="TTI87" s="15"/>
      <c r="TTJ87" s="15"/>
      <c r="TTK87" s="15"/>
      <c r="TTL87" s="15"/>
      <c r="TTM87" s="15"/>
      <c r="TTN87" s="15"/>
      <c r="TTO87" s="15"/>
      <c r="TTP87" s="15"/>
      <c r="TTQ87" s="15"/>
      <c r="TTR87" s="15"/>
      <c r="TTS87" s="15"/>
      <c r="TTT87" s="15"/>
      <c r="TTU87" s="15"/>
      <c r="TTV87" s="15"/>
      <c r="TTW87" s="15"/>
      <c r="TTX87" s="15"/>
      <c r="TTY87" s="15"/>
      <c r="TTZ87" s="15"/>
      <c r="TUA87" s="15"/>
      <c r="TUB87" s="15"/>
      <c r="TUC87" s="15"/>
      <c r="TUD87" s="15"/>
      <c r="TUE87" s="15"/>
      <c r="TUF87" s="15"/>
      <c r="TUG87" s="15"/>
      <c r="TUH87" s="15"/>
      <c r="TUI87" s="15"/>
      <c r="TUJ87" s="15"/>
      <c r="TUK87" s="15"/>
      <c r="TUL87" s="15"/>
      <c r="TUM87" s="15"/>
      <c r="TUN87" s="15"/>
      <c r="TUO87" s="15"/>
      <c r="TUP87" s="15"/>
      <c r="TUQ87" s="15"/>
      <c r="TUR87" s="15"/>
      <c r="TUS87" s="15"/>
      <c r="TUT87" s="15"/>
      <c r="TUU87" s="15"/>
      <c r="TUV87" s="15"/>
      <c r="TUW87" s="15"/>
      <c r="TUX87" s="15"/>
      <c r="TUY87" s="15"/>
      <c r="TUZ87" s="15"/>
      <c r="TVA87" s="15"/>
      <c r="TVB87" s="15"/>
      <c r="TVC87" s="15"/>
      <c r="TVD87" s="15"/>
      <c r="TVE87" s="15"/>
      <c r="TVF87" s="15"/>
      <c r="TVG87" s="15"/>
      <c r="TVH87" s="15"/>
      <c r="TVI87" s="15"/>
      <c r="TVJ87" s="15"/>
      <c r="TVK87" s="15"/>
      <c r="TVL87" s="15"/>
      <c r="TVM87" s="15"/>
      <c r="TVN87" s="15"/>
      <c r="TVO87" s="15"/>
      <c r="TVP87" s="15"/>
      <c r="TVQ87" s="15"/>
      <c r="TVR87" s="15"/>
      <c r="TVS87" s="15"/>
      <c r="TVT87" s="15"/>
      <c r="TVU87" s="15"/>
      <c r="TVV87" s="15"/>
      <c r="TVW87" s="15"/>
      <c r="TVX87" s="15"/>
      <c r="TVY87" s="15"/>
      <c r="TVZ87" s="15"/>
      <c r="TWA87" s="15"/>
      <c r="TWB87" s="15"/>
      <c r="TWC87" s="15"/>
      <c r="TWD87" s="15"/>
      <c r="TWE87" s="15"/>
      <c r="TWF87" s="15"/>
      <c r="TWG87" s="15"/>
      <c r="TWH87" s="15"/>
      <c r="TWI87" s="15"/>
      <c r="TWJ87" s="15"/>
      <c r="TWK87" s="15"/>
      <c r="TWL87" s="15"/>
      <c r="TWM87" s="15"/>
      <c r="TWN87" s="15"/>
      <c r="TWO87" s="15"/>
      <c r="TWP87" s="15"/>
      <c r="TWQ87" s="15"/>
      <c r="TWR87" s="15"/>
      <c r="TWS87" s="15"/>
      <c r="TWT87" s="15"/>
      <c r="TWU87" s="15"/>
      <c r="TWV87" s="15"/>
      <c r="TWW87" s="15"/>
      <c r="TWX87" s="15"/>
      <c r="TWY87" s="15"/>
      <c r="TWZ87" s="15"/>
      <c r="TXA87" s="15"/>
      <c r="TXB87" s="15"/>
      <c r="TXC87" s="15"/>
      <c r="TXD87" s="15"/>
      <c r="TXE87" s="15"/>
      <c r="TXF87" s="15"/>
      <c r="TXG87" s="15"/>
      <c r="TXH87" s="15"/>
      <c r="TXI87" s="15"/>
      <c r="TXJ87" s="15"/>
      <c r="TXK87" s="15"/>
      <c r="TXL87" s="15"/>
      <c r="TXM87" s="15"/>
      <c r="TXN87" s="15"/>
      <c r="TXO87" s="15"/>
      <c r="TXP87" s="15"/>
      <c r="TXQ87" s="15"/>
      <c r="TXR87" s="15"/>
      <c r="TXS87" s="15"/>
      <c r="TXT87" s="15"/>
      <c r="TXU87" s="15"/>
      <c r="TXV87" s="15"/>
      <c r="TXW87" s="15"/>
      <c r="TXX87" s="15"/>
      <c r="TXY87" s="15"/>
      <c r="TXZ87" s="15"/>
      <c r="TYA87" s="15"/>
      <c r="TYB87" s="15"/>
      <c r="TYC87" s="15"/>
      <c r="TYD87" s="15"/>
      <c r="TYE87" s="15"/>
      <c r="TYF87" s="15"/>
      <c r="TYG87" s="15"/>
      <c r="TYH87" s="15"/>
      <c r="TYI87" s="15"/>
      <c r="TYJ87" s="15"/>
      <c r="TYK87" s="15"/>
      <c r="TYL87" s="15"/>
      <c r="TYM87" s="15"/>
      <c r="TYN87" s="15"/>
      <c r="TYO87" s="15"/>
      <c r="TYP87" s="15"/>
      <c r="TYQ87" s="15"/>
      <c r="TYR87" s="15"/>
      <c r="TYS87" s="15"/>
      <c r="TYT87" s="15"/>
      <c r="TYU87" s="15"/>
      <c r="TYV87" s="15"/>
      <c r="TYW87" s="15"/>
      <c r="TYX87" s="15"/>
      <c r="TYY87" s="15"/>
      <c r="TYZ87" s="15"/>
      <c r="TZA87" s="15"/>
      <c r="TZB87" s="15"/>
      <c r="TZC87" s="15"/>
      <c r="TZD87" s="15"/>
      <c r="TZE87" s="15"/>
      <c r="TZF87" s="15"/>
      <c r="TZG87" s="15"/>
      <c r="TZH87" s="15"/>
      <c r="TZI87" s="15"/>
      <c r="TZJ87" s="15"/>
      <c r="TZK87" s="15"/>
      <c r="TZL87" s="15"/>
      <c r="TZM87" s="15"/>
      <c r="TZN87" s="15"/>
      <c r="TZO87" s="15"/>
      <c r="TZP87" s="15"/>
      <c r="TZQ87" s="15"/>
      <c r="TZR87" s="15"/>
      <c r="TZS87" s="15"/>
      <c r="TZT87" s="15"/>
      <c r="TZU87" s="15"/>
      <c r="TZV87" s="15"/>
      <c r="TZW87" s="15"/>
      <c r="TZX87" s="15"/>
      <c r="TZY87" s="15"/>
      <c r="TZZ87" s="15"/>
      <c r="UAA87" s="15"/>
      <c r="UAB87" s="15"/>
      <c r="UAC87" s="15"/>
      <c r="UAD87" s="15"/>
      <c r="UAE87" s="15"/>
      <c r="UAF87" s="15"/>
      <c r="UAG87" s="15"/>
      <c r="UAH87" s="15"/>
      <c r="UAI87" s="15"/>
      <c r="UAJ87" s="15"/>
      <c r="UAK87" s="15"/>
      <c r="UAL87" s="15"/>
      <c r="UAM87" s="15"/>
      <c r="UAN87" s="15"/>
      <c r="UAO87" s="15"/>
      <c r="UAP87" s="15"/>
      <c r="UAQ87" s="15"/>
      <c r="UAR87" s="15"/>
      <c r="UAS87" s="15"/>
      <c r="UAT87" s="15"/>
      <c r="UAU87" s="15"/>
      <c r="UAV87" s="15"/>
      <c r="UAW87" s="15"/>
      <c r="UAX87" s="15"/>
      <c r="UAY87" s="15"/>
      <c r="UAZ87" s="15"/>
      <c r="UBA87" s="15"/>
      <c r="UBB87" s="15"/>
      <c r="UBC87" s="15"/>
      <c r="UBD87" s="15"/>
      <c r="UBE87" s="15"/>
      <c r="UBF87" s="15"/>
      <c r="UBG87" s="15"/>
      <c r="UBH87" s="15"/>
      <c r="UBI87" s="15"/>
      <c r="UBJ87" s="15"/>
      <c r="UBK87" s="15"/>
      <c r="UBL87" s="15"/>
      <c r="UBM87" s="15"/>
      <c r="UBN87" s="15"/>
      <c r="UBO87" s="15"/>
      <c r="UBP87" s="15"/>
      <c r="UBQ87" s="15"/>
      <c r="UBR87" s="15"/>
      <c r="UBS87" s="15"/>
      <c r="UBT87" s="15"/>
      <c r="UBU87" s="15"/>
      <c r="UBV87" s="15"/>
      <c r="UBW87" s="15"/>
      <c r="UBX87" s="15"/>
      <c r="UBY87" s="15"/>
      <c r="UBZ87" s="15"/>
      <c r="UCA87" s="15"/>
      <c r="UCB87" s="15"/>
      <c r="UCC87" s="15"/>
      <c r="UCD87" s="15"/>
      <c r="UCE87" s="15"/>
      <c r="UCF87" s="15"/>
      <c r="UCG87" s="15"/>
      <c r="UCH87" s="15"/>
      <c r="UCI87" s="15"/>
      <c r="UCJ87" s="15"/>
      <c r="UCK87" s="15"/>
      <c r="UCL87" s="15"/>
      <c r="UCM87" s="15"/>
      <c r="UCN87" s="15"/>
      <c r="UCO87" s="15"/>
      <c r="UCP87" s="15"/>
      <c r="UCQ87" s="15"/>
      <c r="UCR87" s="15"/>
      <c r="UCS87" s="15"/>
      <c r="UCT87" s="15"/>
      <c r="UCU87" s="15"/>
      <c r="UCV87" s="15"/>
      <c r="UCW87" s="15"/>
      <c r="UCX87" s="15"/>
      <c r="UCY87" s="15"/>
      <c r="UCZ87" s="15"/>
      <c r="UDA87" s="15"/>
      <c r="UDB87" s="15"/>
      <c r="UDC87" s="15"/>
      <c r="UDD87" s="15"/>
      <c r="UDE87" s="15"/>
      <c r="UDF87" s="15"/>
      <c r="UDG87" s="15"/>
      <c r="UDH87" s="15"/>
      <c r="UDI87" s="15"/>
      <c r="UDJ87" s="15"/>
      <c r="UDK87" s="15"/>
      <c r="UDL87" s="15"/>
      <c r="UDM87" s="15"/>
      <c r="UDN87" s="15"/>
      <c r="UDO87" s="15"/>
      <c r="UDP87" s="15"/>
      <c r="UDQ87" s="15"/>
      <c r="UDR87" s="15"/>
      <c r="UDS87" s="15"/>
      <c r="UDT87" s="15"/>
      <c r="UDU87" s="15"/>
      <c r="UDV87" s="15"/>
      <c r="UDW87" s="15"/>
      <c r="UDX87" s="15"/>
      <c r="UDY87" s="15"/>
      <c r="UDZ87" s="15"/>
      <c r="UEA87" s="15"/>
      <c r="UEB87" s="15"/>
      <c r="UEC87" s="15"/>
      <c r="UED87" s="15"/>
      <c r="UEE87" s="15"/>
      <c r="UEF87" s="15"/>
      <c r="UEG87" s="15"/>
      <c r="UEH87" s="15"/>
      <c r="UEI87" s="15"/>
      <c r="UEJ87" s="15"/>
      <c r="UEK87" s="15"/>
      <c r="UEL87" s="15"/>
      <c r="UEM87" s="15"/>
      <c r="UEN87" s="15"/>
      <c r="UEO87" s="15"/>
      <c r="UEP87" s="15"/>
      <c r="UEQ87" s="15"/>
      <c r="UER87" s="15"/>
      <c r="UES87" s="15"/>
      <c r="UET87" s="15"/>
      <c r="UEU87" s="15"/>
      <c r="UEV87" s="15"/>
      <c r="UEW87" s="15"/>
      <c r="UEX87" s="15"/>
      <c r="UEY87" s="15"/>
      <c r="UEZ87" s="15"/>
      <c r="UFA87" s="15"/>
      <c r="UFB87" s="15"/>
      <c r="UFC87" s="15"/>
      <c r="UFD87" s="15"/>
      <c r="UFE87" s="15"/>
      <c r="UFF87" s="15"/>
      <c r="UFG87" s="15"/>
      <c r="UFH87" s="15"/>
      <c r="UFI87" s="15"/>
      <c r="UFJ87" s="15"/>
      <c r="UFK87" s="15"/>
      <c r="UFL87" s="15"/>
      <c r="UFM87" s="15"/>
      <c r="UFN87" s="15"/>
      <c r="UFO87" s="15"/>
      <c r="UFP87" s="15"/>
      <c r="UFQ87" s="15"/>
      <c r="UFR87" s="15"/>
      <c r="UFS87" s="15"/>
      <c r="UFT87" s="15"/>
      <c r="UFU87" s="15"/>
      <c r="UFV87" s="15"/>
      <c r="UFW87" s="15"/>
      <c r="UFX87" s="15"/>
      <c r="UFY87" s="15"/>
      <c r="UFZ87" s="15"/>
      <c r="UGA87" s="15"/>
      <c r="UGB87" s="15"/>
      <c r="UGC87" s="15"/>
      <c r="UGD87" s="15"/>
      <c r="UGE87" s="15"/>
      <c r="UGF87" s="15"/>
      <c r="UGG87" s="15"/>
      <c r="UGH87" s="15"/>
      <c r="UGI87" s="15"/>
      <c r="UGJ87" s="15"/>
      <c r="UGK87" s="15"/>
      <c r="UGL87" s="15"/>
      <c r="UGM87" s="15"/>
      <c r="UGN87" s="15"/>
      <c r="UGO87" s="15"/>
      <c r="UGP87" s="15"/>
      <c r="UGQ87" s="15"/>
      <c r="UGR87" s="15"/>
      <c r="UGS87" s="15"/>
      <c r="UGT87" s="15"/>
      <c r="UGU87" s="15"/>
      <c r="UGV87" s="15"/>
      <c r="UGW87" s="15"/>
      <c r="UGX87" s="15"/>
      <c r="UGY87" s="15"/>
      <c r="UGZ87" s="15"/>
      <c r="UHA87" s="15"/>
      <c r="UHB87" s="15"/>
      <c r="UHC87" s="15"/>
      <c r="UHD87" s="15"/>
      <c r="UHE87" s="15"/>
      <c r="UHF87" s="15"/>
      <c r="UHG87" s="15"/>
      <c r="UHH87" s="15"/>
      <c r="UHI87" s="15"/>
      <c r="UHJ87" s="15"/>
      <c r="UHK87" s="15"/>
      <c r="UHL87" s="15"/>
      <c r="UHM87" s="15"/>
      <c r="UHN87" s="15"/>
      <c r="UHO87" s="15"/>
      <c r="UHP87" s="15"/>
      <c r="UHQ87" s="15"/>
      <c r="UHR87" s="15"/>
      <c r="UHS87" s="15"/>
      <c r="UHT87" s="15"/>
      <c r="UHU87" s="15"/>
      <c r="UHV87" s="15"/>
      <c r="UHW87" s="15"/>
      <c r="UHX87" s="15"/>
      <c r="UHY87" s="15"/>
      <c r="UHZ87" s="15"/>
      <c r="UIA87" s="15"/>
      <c r="UIB87" s="15"/>
      <c r="UIC87" s="15"/>
      <c r="UID87" s="15"/>
      <c r="UIE87" s="15"/>
      <c r="UIF87" s="15"/>
      <c r="UIG87" s="15"/>
      <c r="UIH87" s="15"/>
      <c r="UII87" s="15"/>
      <c r="UIJ87" s="15"/>
      <c r="UIK87" s="15"/>
      <c r="UIL87" s="15"/>
      <c r="UIM87" s="15"/>
      <c r="UIN87" s="15"/>
      <c r="UIO87" s="15"/>
      <c r="UIP87" s="15"/>
      <c r="UIQ87" s="15"/>
      <c r="UIR87" s="15"/>
      <c r="UIS87" s="15"/>
      <c r="UIT87" s="15"/>
      <c r="UIU87" s="15"/>
      <c r="UIV87" s="15"/>
      <c r="UIW87" s="15"/>
      <c r="UIX87" s="15"/>
      <c r="UIY87" s="15"/>
      <c r="UIZ87" s="15"/>
      <c r="UJA87" s="15"/>
      <c r="UJB87" s="15"/>
      <c r="UJC87" s="15"/>
      <c r="UJD87" s="15"/>
      <c r="UJE87" s="15"/>
      <c r="UJF87" s="15"/>
      <c r="UJG87" s="15"/>
      <c r="UJH87" s="15"/>
      <c r="UJI87" s="15"/>
      <c r="UJJ87" s="15"/>
      <c r="UJK87" s="15"/>
      <c r="UJL87" s="15"/>
      <c r="UJM87" s="15"/>
      <c r="UJN87" s="15"/>
      <c r="UJO87" s="15"/>
      <c r="UJP87" s="15"/>
      <c r="UJQ87" s="15"/>
      <c r="UJR87" s="15"/>
      <c r="UJS87" s="15"/>
      <c r="UJT87" s="15"/>
      <c r="UJU87" s="15"/>
      <c r="UJV87" s="15"/>
      <c r="UJW87" s="15"/>
      <c r="UJX87" s="15"/>
      <c r="UJY87" s="15"/>
      <c r="UJZ87" s="15"/>
      <c r="UKA87" s="15"/>
      <c r="UKB87" s="15"/>
      <c r="UKC87" s="15"/>
      <c r="UKD87" s="15"/>
      <c r="UKE87" s="15"/>
      <c r="UKF87" s="15"/>
      <c r="UKG87" s="15"/>
      <c r="UKH87" s="15"/>
      <c r="UKI87" s="15"/>
      <c r="UKJ87" s="15"/>
      <c r="UKK87" s="15"/>
      <c r="UKL87" s="15"/>
      <c r="UKM87" s="15"/>
      <c r="UKN87" s="15"/>
      <c r="UKO87" s="15"/>
      <c r="UKP87" s="15"/>
      <c r="UKQ87" s="15"/>
      <c r="UKR87" s="15"/>
      <c r="UKS87" s="15"/>
      <c r="UKT87" s="15"/>
      <c r="UKU87" s="15"/>
      <c r="UKV87" s="15"/>
      <c r="UKW87" s="15"/>
      <c r="UKX87" s="15"/>
      <c r="UKY87" s="15"/>
      <c r="UKZ87" s="15"/>
      <c r="ULA87" s="15"/>
      <c r="ULB87" s="15"/>
      <c r="ULC87" s="15"/>
      <c r="ULD87" s="15"/>
      <c r="ULE87" s="15"/>
      <c r="ULF87" s="15"/>
      <c r="ULG87" s="15"/>
      <c r="ULH87" s="15"/>
      <c r="ULI87" s="15"/>
      <c r="ULJ87" s="15"/>
      <c r="ULK87" s="15"/>
      <c r="ULL87" s="15"/>
      <c r="ULM87" s="15"/>
      <c r="ULN87" s="15"/>
      <c r="ULO87" s="15"/>
      <c r="ULP87" s="15"/>
      <c r="ULQ87" s="15"/>
      <c r="ULR87" s="15"/>
      <c r="ULS87" s="15"/>
      <c r="ULT87" s="15"/>
      <c r="ULU87" s="15"/>
      <c r="ULV87" s="15"/>
      <c r="ULW87" s="15"/>
      <c r="ULX87" s="15"/>
      <c r="ULY87" s="15"/>
      <c r="ULZ87" s="15"/>
      <c r="UMA87" s="15"/>
      <c r="UMB87" s="15"/>
      <c r="UMC87" s="15"/>
      <c r="UMD87" s="15"/>
      <c r="UME87" s="15"/>
      <c r="UMF87" s="15"/>
      <c r="UMG87" s="15"/>
      <c r="UMH87" s="15"/>
      <c r="UMI87" s="15"/>
      <c r="UMJ87" s="15"/>
      <c r="UMK87" s="15"/>
      <c r="UML87" s="15"/>
      <c r="UMM87" s="15"/>
      <c r="UMN87" s="15"/>
      <c r="UMO87" s="15"/>
      <c r="UMP87" s="15"/>
      <c r="UMQ87" s="15"/>
      <c r="UMR87" s="15"/>
      <c r="UMS87" s="15"/>
      <c r="UMT87" s="15"/>
      <c r="UMU87" s="15"/>
      <c r="UMV87" s="15"/>
      <c r="UMW87" s="15"/>
      <c r="UMX87" s="15"/>
      <c r="UMY87" s="15"/>
      <c r="UMZ87" s="15"/>
      <c r="UNA87" s="15"/>
      <c r="UNB87" s="15"/>
      <c r="UNC87" s="15"/>
      <c r="UND87" s="15"/>
      <c r="UNE87" s="15"/>
      <c r="UNF87" s="15"/>
      <c r="UNG87" s="15"/>
      <c r="UNH87" s="15"/>
      <c r="UNI87" s="15"/>
      <c r="UNJ87" s="15"/>
      <c r="UNK87" s="15"/>
      <c r="UNL87" s="15"/>
      <c r="UNM87" s="15"/>
      <c r="UNN87" s="15"/>
      <c r="UNO87" s="15"/>
      <c r="UNP87" s="15"/>
      <c r="UNQ87" s="15"/>
      <c r="UNR87" s="15"/>
      <c r="UNS87" s="15"/>
      <c r="UNT87" s="15"/>
      <c r="UNU87" s="15"/>
      <c r="UNV87" s="15"/>
      <c r="UNW87" s="15"/>
      <c r="UNX87" s="15"/>
      <c r="UNY87" s="15"/>
      <c r="UNZ87" s="15"/>
      <c r="UOA87" s="15"/>
      <c r="UOB87" s="15"/>
      <c r="UOC87" s="15"/>
      <c r="UOD87" s="15"/>
      <c r="UOE87" s="15"/>
      <c r="UOF87" s="15"/>
      <c r="UOG87" s="15"/>
      <c r="UOH87" s="15"/>
      <c r="UOI87" s="15"/>
      <c r="UOJ87" s="15"/>
      <c r="UOK87" s="15"/>
      <c r="UOL87" s="15"/>
      <c r="UOM87" s="15"/>
      <c r="UON87" s="15"/>
      <c r="UOO87" s="15"/>
      <c r="UOP87" s="15"/>
      <c r="UOQ87" s="15"/>
      <c r="UOR87" s="15"/>
      <c r="UOS87" s="15"/>
      <c r="UOT87" s="15"/>
      <c r="UOU87" s="15"/>
      <c r="UOV87" s="15"/>
      <c r="UOW87" s="15"/>
      <c r="UOX87" s="15"/>
      <c r="UOY87" s="15"/>
      <c r="UOZ87" s="15"/>
      <c r="UPA87" s="15"/>
      <c r="UPB87" s="15"/>
      <c r="UPC87" s="15"/>
      <c r="UPD87" s="15"/>
      <c r="UPE87" s="15"/>
      <c r="UPF87" s="15"/>
      <c r="UPG87" s="15"/>
      <c r="UPH87" s="15"/>
      <c r="UPI87" s="15"/>
      <c r="UPJ87" s="15"/>
      <c r="UPK87" s="15"/>
      <c r="UPL87" s="15"/>
      <c r="UPM87" s="15"/>
      <c r="UPN87" s="15"/>
      <c r="UPO87" s="15"/>
      <c r="UPP87" s="15"/>
      <c r="UPQ87" s="15"/>
      <c r="UPR87" s="15"/>
      <c r="UPS87" s="15"/>
      <c r="UPT87" s="15"/>
      <c r="UPU87" s="15"/>
      <c r="UPV87" s="15"/>
      <c r="UPW87" s="15"/>
      <c r="UPX87" s="15"/>
      <c r="UPY87" s="15"/>
      <c r="UPZ87" s="15"/>
      <c r="UQA87" s="15"/>
      <c r="UQB87" s="15"/>
      <c r="UQC87" s="15"/>
      <c r="UQD87" s="15"/>
      <c r="UQE87" s="15"/>
      <c r="UQF87" s="15"/>
      <c r="UQG87" s="15"/>
      <c r="UQH87" s="15"/>
      <c r="UQI87" s="15"/>
      <c r="UQJ87" s="15"/>
      <c r="UQK87" s="15"/>
      <c r="UQL87" s="15"/>
      <c r="UQM87" s="15"/>
      <c r="UQN87" s="15"/>
      <c r="UQO87" s="15"/>
      <c r="UQP87" s="15"/>
      <c r="UQQ87" s="15"/>
      <c r="UQR87" s="15"/>
      <c r="UQS87" s="15"/>
      <c r="UQT87" s="15"/>
      <c r="UQU87" s="15"/>
      <c r="UQV87" s="15"/>
      <c r="UQW87" s="15"/>
      <c r="UQX87" s="15"/>
      <c r="UQY87" s="15"/>
      <c r="UQZ87" s="15"/>
      <c r="URA87" s="15"/>
      <c r="URB87" s="15"/>
      <c r="URC87" s="15"/>
      <c r="URD87" s="15"/>
      <c r="URE87" s="15"/>
      <c r="URF87" s="15"/>
      <c r="URG87" s="15"/>
      <c r="URH87" s="15"/>
      <c r="URI87" s="15"/>
      <c r="URJ87" s="15"/>
      <c r="URK87" s="15"/>
      <c r="URL87" s="15"/>
      <c r="URM87" s="15"/>
      <c r="URN87" s="15"/>
      <c r="URO87" s="15"/>
      <c r="URP87" s="15"/>
      <c r="URQ87" s="15"/>
      <c r="URR87" s="15"/>
      <c r="URS87" s="15"/>
      <c r="URT87" s="15"/>
      <c r="URU87" s="15"/>
      <c r="URV87" s="15"/>
      <c r="URW87" s="15"/>
      <c r="URX87" s="15"/>
      <c r="URY87" s="15"/>
      <c r="URZ87" s="15"/>
      <c r="USA87" s="15"/>
      <c r="USB87" s="15"/>
      <c r="USC87" s="15"/>
      <c r="USD87" s="15"/>
      <c r="USE87" s="15"/>
      <c r="USF87" s="15"/>
      <c r="USG87" s="15"/>
      <c r="USH87" s="15"/>
      <c r="USI87" s="15"/>
      <c r="USJ87" s="15"/>
      <c r="USK87" s="15"/>
      <c r="USL87" s="15"/>
      <c r="USM87" s="15"/>
      <c r="USN87" s="15"/>
      <c r="USO87" s="15"/>
      <c r="USP87" s="15"/>
      <c r="USQ87" s="15"/>
      <c r="USR87" s="15"/>
      <c r="USS87" s="15"/>
      <c r="UST87" s="15"/>
      <c r="USU87" s="15"/>
      <c r="USV87" s="15"/>
      <c r="USW87" s="15"/>
      <c r="USX87" s="15"/>
      <c r="USY87" s="15"/>
      <c r="USZ87" s="15"/>
      <c r="UTA87" s="15"/>
      <c r="UTB87" s="15"/>
      <c r="UTC87" s="15"/>
      <c r="UTD87" s="15"/>
      <c r="UTE87" s="15"/>
      <c r="UTF87" s="15"/>
      <c r="UTG87" s="15"/>
      <c r="UTH87" s="15"/>
      <c r="UTI87" s="15"/>
      <c r="UTJ87" s="15"/>
      <c r="UTK87" s="15"/>
      <c r="UTL87" s="15"/>
      <c r="UTM87" s="15"/>
      <c r="UTN87" s="15"/>
      <c r="UTO87" s="15"/>
      <c r="UTP87" s="15"/>
      <c r="UTQ87" s="15"/>
      <c r="UTR87" s="15"/>
      <c r="UTS87" s="15"/>
      <c r="UTT87" s="15"/>
      <c r="UTU87" s="15"/>
      <c r="UTV87" s="15"/>
      <c r="UTW87" s="15"/>
      <c r="UTX87" s="15"/>
      <c r="UTY87" s="15"/>
      <c r="UTZ87" s="15"/>
      <c r="UUA87" s="15"/>
      <c r="UUB87" s="15"/>
      <c r="UUC87" s="15"/>
      <c r="UUD87" s="15"/>
      <c r="UUE87" s="15"/>
      <c r="UUF87" s="15"/>
      <c r="UUG87" s="15"/>
      <c r="UUH87" s="15"/>
      <c r="UUI87" s="15"/>
      <c r="UUJ87" s="15"/>
      <c r="UUK87" s="15"/>
      <c r="UUL87" s="15"/>
      <c r="UUM87" s="15"/>
      <c r="UUN87" s="15"/>
      <c r="UUO87" s="15"/>
      <c r="UUP87" s="15"/>
      <c r="UUQ87" s="15"/>
      <c r="UUR87" s="15"/>
      <c r="UUS87" s="15"/>
      <c r="UUT87" s="15"/>
      <c r="UUU87" s="15"/>
      <c r="UUV87" s="15"/>
      <c r="UUW87" s="15"/>
      <c r="UUX87" s="15"/>
      <c r="UUY87" s="15"/>
      <c r="UUZ87" s="15"/>
      <c r="UVA87" s="15"/>
      <c r="UVB87" s="15"/>
      <c r="UVC87" s="15"/>
      <c r="UVD87" s="15"/>
      <c r="UVE87" s="15"/>
      <c r="UVF87" s="15"/>
      <c r="UVG87" s="15"/>
      <c r="UVH87" s="15"/>
      <c r="UVI87" s="15"/>
      <c r="UVJ87" s="15"/>
      <c r="UVK87" s="15"/>
      <c r="UVL87" s="15"/>
      <c r="UVM87" s="15"/>
      <c r="UVN87" s="15"/>
      <c r="UVO87" s="15"/>
      <c r="UVP87" s="15"/>
      <c r="UVQ87" s="15"/>
      <c r="UVR87" s="15"/>
      <c r="UVS87" s="15"/>
      <c r="UVT87" s="15"/>
      <c r="UVU87" s="15"/>
      <c r="UVV87" s="15"/>
      <c r="UVW87" s="15"/>
      <c r="UVX87" s="15"/>
      <c r="UVY87" s="15"/>
      <c r="UVZ87" s="15"/>
      <c r="UWA87" s="15"/>
      <c r="UWB87" s="15"/>
      <c r="UWC87" s="15"/>
      <c r="UWD87" s="15"/>
      <c r="UWE87" s="15"/>
      <c r="UWF87" s="15"/>
      <c r="UWG87" s="15"/>
      <c r="UWH87" s="15"/>
      <c r="UWI87" s="15"/>
      <c r="UWJ87" s="15"/>
      <c r="UWK87" s="15"/>
      <c r="UWL87" s="15"/>
      <c r="UWM87" s="15"/>
      <c r="UWN87" s="15"/>
      <c r="UWO87" s="15"/>
      <c r="UWP87" s="15"/>
      <c r="UWQ87" s="15"/>
      <c r="UWR87" s="15"/>
      <c r="UWS87" s="15"/>
      <c r="UWT87" s="15"/>
      <c r="UWU87" s="15"/>
      <c r="UWV87" s="15"/>
      <c r="UWW87" s="15"/>
      <c r="UWX87" s="15"/>
      <c r="UWY87" s="15"/>
      <c r="UWZ87" s="15"/>
      <c r="UXA87" s="15"/>
      <c r="UXB87" s="15"/>
      <c r="UXC87" s="15"/>
      <c r="UXD87" s="15"/>
      <c r="UXE87" s="15"/>
      <c r="UXF87" s="15"/>
      <c r="UXG87" s="15"/>
      <c r="UXH87" s="15"/>
      <c r="UXI87" s="15"/>
      <c r="UXJ87" s="15"/>
      <c r="UXK87" s="15"/>
      <c r="UXL87" s="15"/>
      <c r="UXM87" s="15"/>
      <c r="UXN87" s="15"/>
      <c r="UXO87" s="15"/>
      <c r="UXP87" s="15"/>
      <c r="UXQ87" s="15"/>
      <c r="UXR87" s="15"/>
      <c r="UXS87" s="15"/>
      <c r="UXT87" s="15"/>
      <c r="UXU87" s="15"/>
      <c r="UXV87" s="15"/>
      <c r="UXW87" s="15"/>
      <c r="UXX87" s="15"/>
      <c r="UXY87" s="15"/>
      <c r="UXZ87" s="15"/>
      <c r="UYA87" s="15"/>
      <c r="UYB87" s="15"/>
      <c r="UYC87" s="15"/>
      <c r="UYD87" s="15"/>
      <c r="UYE87" s="15"/>
      <c r="UYF87" s="15"/>
      <c r="UYG87" s="15"/>
      <c r="UYH87" s="15"/>
      <c r="UYI87" s="15"/>
      <c r="UYJ87" s="15"/>
      <c r="UYK87" s="15"/>
      <c r="UYL87" s="15"/>
      <c r="UYM87" s="15"/>
      <c r="UYN87" s="15"/>
      <c r="UYO87" s="15"/>
      <c r="UYP87" s="15"/>
      <c r="UYQ87" s="15"/>
      <c r="UYR87" s="15"/>
      <c r="UYS87" s="15"/>
      <c r="UYT87" s="15"/>
      <c r="UYU87" s="15"/>
      <c r="UYV87" s="15"/>
      <c r="UYW87" s="15"/>
      <c r="UYX87" s="15"/>
      <c r="UYY87" s="15"/>
      <c r="UYZ87" s="15"/>
      <c r="UZA87" s="15"/>
      <c r="UZB87" s="15"/>
      <c r="UZC87" s="15"/>
      <c r="UZD87" s="15"/>
      <c r="UZE87" s="15"/>
      <c r="UZF87" s="15"/>
      <c r="UZG87" s="15"/>
      <c r="UZH87" s="15"/>
      <c r="UZI87" s="15"/>
      <c r="UZJ87" s="15"/>
      <c r="UZK87" s="15"/>
      <c r="UZL87" s="15"/>
      <c r="UZM87" s="15"/>
      <c r="UZN87" s="15"/>
      <c r="UZO87" s="15"/>
      <c r="UZP87" s="15"/>
      <c r="UZQ87" s="15"/>
      <c r="UZR87" s="15"/>
      <c r="UZS87" s="15"/>
      <c r="UZT87" s="15"/>
      <c r="UZU87" s="15"/>
      <c r="UZV87" s="15"/>
      <c r="UZW87" s="15"/>
      <c r="UZX87" s="15"/>
      <c r="UZY87" s="15"/>
      <c r="UZZ87" s="15"/>
      <c r="VAA87" s="15"/>
      <c r="VAB87" s="15"/>
      <c r="VAC87" s="15"/>
      <c r="VAD87" s="15"/>
      <c r="VAE87" s="15"/>
      <c r="VAF87" s="15"/>
      <c r="VAG87" s="15"/>
      <c r="VAH87" s="15"/>
      <c r="VAI87" s="15"/>
      <c r="VAJ87" s="15"/>
      <c r="VAK87" s="15"/>
      <c r="VAL87" s="15"/>
      <c r="VAM87" s="15"/>
      <c r="VAN87" s="15"/>
      <c r="VAO87" s="15"/>
      <c r="VAP87" s="15"/>
      <c r="VAQ87" s="15"/>
      <c r="VAR87" s="15"/>
      <c r="VAS87" s="15"/>
      <c r="VAT87" s="15"/>
      <c r="VAU87" s="15"/>
      <c r="VAV87" s="15"/>
      <c r="VAW87" s="15"/>
      <c r="VAX87" s="15"/>
      <c r="VAY87" s="15"/>
      <c r="VAZ87" s="15"/>
      <c r="VBA87" s="15"/>
      <c r="VBB87" s="15"/>
      <c r="VBC87" s="15"/>
      <c r="VBD87" s="15"/>
      <c r="VBE87" s="15"/>
      <c r="VBF87" s="15"/>
      <c r="VBG87" s="15"/>
      <c r="VBH87" s="15"/>
      <c r="VBI87" s="15"/>
      <c r="VBJ87" s="15"/>
      <c r="VBK87" s="15"/>
      <c r="VBL87" s="15"/>
      <c r="VBM87" s="15"/>
      <c r="VBN87" s="15"/>
      <c r="VBO87" s="15"/>
      <c r="VBP87" s="15"/>
      <c r="VBQ87" s="15"/>
      <c r="VBR87" s="15"/>
      <c r="VBS87" s="15"/>
      <c r="VBT87" s="15"/>
      <c r="VBU87" s="15"/>
      <c r="VBV87" s="15"/>
      <c r="VBW87" s="15"/>
      <c r="VBX87" s="15"/>
      <c r="VBY87" s="15"/>
      <c r="VBZ87" s="15"/>
      <c r="VCA87" s="15"/>
      <c r="VCB87" s="15"/>
      <c r="VCC87" s="15"/>
      <c r="VCD87" s="15"/>
      <c r="VCE87" s="15"/>
      <c r="VCF87" s="15"/>
      <c r="VCG87" s="15"/>
      <c r="VCH87" s="15"/>
      <c r="VCI87" s="15"/>
      <c r="VCJ87" s="15"/>
      <c r="VCK87" s="15"/>
      <c r="VCL87" s="15"/>
      <c r="VCM87" s="15"/>
      <c r="VCN87" s="15"/>
      <c r="VCO87" s="15"/>
      <c r="VCP87" s="15"/>
      <c r="VCQ87" s="15"/>
      <c r="VCR87" s="15"/>
      <c r="VCS87" s="15"/>
      <c r="VCT87" s="15"/>
      <c r="VCU87" s="15"/>
      <c r="VCV87" s="15"/>
      <c r="VCW87" s="15"/>
      <c r="VCX87" s="15"/>
      <c r="VCY87" s="15"/>
      <c r="VCZ87" s="15"/>
      <c r="VDA87" s="15"/>
      <c r="VDB87" s="15"/>
      <c r="VDC87" s="15"/>
      <c r="VDD87" s="15"/>
      <c r="VDE87" s="15"/>
      <c r="VDF87" s="15"/>
      <c r="VDG87" s="15"/>
      <c r="VDH87" s="15"/>
      <c r="VDI87" s="15"/>
      <c r="VDJ87" s="15"/>
      <c r="VDK87" s="15"/>
      <c r="VDL87" s="15"/>
      <c r="VDM87" s="15"/>
      <c r="VDN87" s="15"/>
      <c r="VDO87" s="15"/>
      <c r="VDP87" s="15"/>
      <c r="VDQ87" s="15"/>
      <c r="VDR87" s="15"/>
      <c r="VDS87" s="15"/>
      <c r="VDT87" s="15"/>
      <c r="VDU87" s="15"/>
      <c r="VDV87" s="15"/>
      <c r="VDW87" s="15"/>
      <c r="VDX87" s="15"/>
      <c r="VDY87" s="15"/>
      <c r="VDZ87" s="15"/>
      <c r="VEA87" s="15"/>
      <c r="VEB87" s="15"/>
      <c r="VEC87" s="15"/>
      <c r="VED87" s="15"/>
      <c r="VEE87" s="15"/>
      <c r="VEF87" s="15"/>
      <c r="VEG87" s="15"/>
      <c r="VEH87" s="15"/>
      <c r="VEI87" s="15"/>
      <c r="VEJ87" s="15"/>
      <c r="VEK87" s="15"/>
      <c r="VEL87" s="15"/>
      <c r="VEM87" s="15"/>
      <c r="VEN87" s="15"/>
      <c r="VEO87" s="15"/>
      <c r="VEP87" s="15"/>
      <c r="VEQ87" s="15"/>
      <c r="VER87" s="15"/>
      <c r="VES87" s="15"/>
      <c r="VET87" s="15"/>
      <c r="VEU87" s="15"/>
      <c r="VEV87" s="15"/>
      <c r="VEW87" s="15"/>
      <c r="VEX87" s="15"/>
      <c r="VEY87" s="15"/>
      <c r="VEZ87" s="15"/>
      <c r="VFA87" s="15"/>
      <c r="VFB87" s="15"/>
      <c r="VFC87" s="15"/>
      <c r="VFD87" s="15"/>
      <c r="VFE87" s="15"/>
      <c r="VFF87" s="15"/>
      <c r="VFG87" s="15"/>
      <c r="VFH87" s="15"/>
      <c r="VFI87" s="15"/>
      <c r="VFJ87" s="15"/>
      <c r="VFK87" s="15"/>
      <c r="VFL87" s="15"/>
      <c r="VFM87" s="15"/>
      <c r="VFN87" s="15"/>
      <c r="VFO87" s="15"/>
      <c r="VFP87" s="15"/>
      <c r="VFQ87" s="15"/>
      <c r="VFR87" s="15"/>
      <c r="VFS87" s="15"/>
      <c r="VFT87" s="15"/>
      <c r="VFU87" s="15"/>
      <c r="VFV87" s="15"/>
      <c r="VFW87" s="15"/>
      <c r="VFX87" s="15"/>
      <c r="VFY87" s="15"/>
      <c r="VFZ87" s="15"/>
      <c r="VGA87" s="15"/>
      <c r="VGB87" s="15"/>
      <c r="VGC87" s="15"/>
      <c r="VGD87" s="15"/>
      <c r="VGE87" s="15"/>
      <c r="VGF87" s="15"/>
      <c r="VGG87" s="15"/>
      <c r="VGH87" s="15"/>
      <c r="VGI87" s="15"/>
      <c r="VGJ87" s="15"/>
      <c r="VGK87" s="15"/>
      <c r="VGL87" s="15"/>
      <c r="VGM87" s="15"/>
      <c r="VGN87" s="15"/>
      <c r="VGO87" s="15"/>
      <c r="VGP87" s="15"/>
      <c r="VGQ87" s="15"/>
      <c r="VGR87" s="15"/>
      <c r="VGS87" s="15"/>
      <c r="VGT87" s="15"/>
      <c r="VGU87" s="15"/>
      <c r="VGV87" s="15"/>
      <c r="VGW87" s="15"/>
      <c r="VGX87" s="15"/>
      <c r="VGY87" s="15"/>
      <c r="VGZ87" s="15"/>
      <c r="VHA87" s="15"/>
      <c r="VHB87" s="15"/>
      <c r="VHC87" s="15"/>
      <c r="VHD87" s="15"/>
      <c r="VHE87" s="15"/>
      <c r="VHF87" s="15"/>
      <c r="VHG87" s="15"/>
      <c r="VHH87" s="15"/>
      <c r="VHI87" s="15"/>
      <c r="VHJ87" s="15"/>
      <c r="VHK87" s="15"/>
      <c r="VHL87" s="15"/>
      <c r="VHM87" s="15"/>
      <c r="VHN87" s="15"/>
      <c r="VHO87" s="15"/>
      <c r="VHP87" s="15"/>
      <c r="VHQ87" s="15"/>
      <c r="VHR87" s="15"/>
      <c r="VHS87" s="15"/>
      <c r="VHT87" s="15"/>
      <c r="VHU87" s="15"/>
      <c r="VHV87" s="15"/>
      <c r="VHW87" s="15"/>
      <c r="VHX87" s="15"/>
      <c r="VHY87" s="15"/>
      <c r="VHZ87" s="15"/>
      <c r="VIA87" s="15"/>
      <c r="VIB87" s="15"/>
      <c r="VIC87" s="15"/>
      <c r="VID87" s="15"/>
      <c r="VIE87" s="15"/>
      <c r="VIF87" s="15"/>
      <c r="VIG87" s="15"/>
      <c r="VIH87" s="15"/>
      <c r="VII87" s="15"/>
      <c r="VIJ87" s="15"/>
      <c r="VIK87" s="15"/>
      <c r="VIL87" s="15"/>
      <c r="VIM87" s="15"/>
      <c r="VIN87" s="15"/>
      <c r="VIO87" s="15"/>
      <c r="VIP87" s="15"/>
      <c r="VIQ87" s="15"/>
      <c r="VIR87" s="15"/>
      <c r="VIS87" s="15"/>
      <c r="VIT87" s="15"/>
      <c r="VIU87" s="15"/>
      <c r="VIV87" s="15"/>
      <c r="VIW87" s="15"/>
      <c r="VIX87" s="15"/>
      <c r="VIY87" s="15"/>
      <c r="VIZ87" s="15"/>
      <c r="VJA87" s="15"/>
      <c r="VJB87" s="15"/>
      <c r="VJC87" s="15"/>
      <c r="VJD87" s="15"/>
      <c r="VJE87" s="15"/>
      <c r="VJF87" s="15"/>
      <c r="VJG87" s="15"/>
      <c r="VJH87" s="15"/>
      <c r="VJI87" s="15"/>
      <c r="VJJ87" s="15"/>
      <c r="VJK87" s="15"/>
      <c r="VJL87" s="15"/>
      <c r="VJM87" s="15"/>
      <c r="VJN87" s="15"/>
      <c r="VJO87" s="15"/>
      <c r="VJP87" s="15"/>
      <c r="VJQ87" s="15"/>
      <c r="VJR87" s="15"/>
      <c r="VJS87" s="15"/>
      <c r="VJT87" s="15"/>
      <c r="VJU87" s="15"/>
      <c r="VJV87" s="15"/>
      <c r="VJW87" s="15"/>
      <c r="VJX87" s="15"/>
      <c r="VJY87" s="15"/>
      <c r="VJZ87" s="15"/>
      <c r="VKA87" s="15"/>
      <c r="VKB87" s="15"/>
      <c r="VKC87" s="15"/>
      <c r="VKD87" s="15"/>
      <c r="VKE87" s="15"/>
      <c r="VKF87" s="15"/>
      <c r="VKG87" s="15"/>
      <c r="VKH87" s="15"/>
      <c r="VKI87" s="15"/>
      <c r="VKJ87" s="15"/>
      <c r="VKK87" s="15"/>
      <c r="VKL87" s="15"/>
      <c r="VKM87" s="15"/>
      <c r="VKN87" s="15"/>
      <c r="VKO87" s="15"/>
      <c r="VKP87" s="15"/>
      <c r="VKQ87" s="15"/>
      <c r="VKR87" s="15"/>
      <c r="VKS87" s="15"/>
      <c r="VKT87" s="15"/>
      <c r="VKU87" s="15"/>
      <c r="VKV87" s="15"/>
      <c r="VKW87" s="15"/>
      <c r="VKX87" s="15"/>
      <c r="VKY87" s="15"/>
      <c r="VKZ87" s="15"/>
      <c r="VLA87" s="15"/>
      <c r="VLB87" s="15"/>
      <c r="VLC87" s="15"/>
      <c r="VLD87" s="15"/>
      <c r="VLE87" s="15"/>
      <c r="VLF87" s="15"/>
      <c r="VLG87" s="15"/>
      <c r="VLH87" s="15"/>
      <c r="VLI87" s="15"/>
      <c r="VLJ87" s="15"/>
      <c r="VLK87" s="15"/>
      <c r="VLL87" s="15"/>
      <c r="VLM87" s="15"/>
      <c r="VLN87" s="15"/>
      <c r="VLO87" s="15"/>
      <c r="VLP87" s="15"/>
      <c r="VLQ87" s="15"/>
      <c r="VLR87" s="15"/>
      <c r="VLS87" s="15"/>
      <c r="VLT87" s="15"/>
      <c r="VLU87" s="15"/>
      <c r="VLV87" s="15"/>
      <c r="VLW87" s="15"/>
      <c r="VLX87" s="15"/>
      <c r="VLY87" s="15"/>
      <c r="VLZ87" s="15"/>
      <c r="VMA87" s="15"/>
      <c r="VMB87" s="15"/>
      <c r="VMC87" s="15"/>
      <c r="VMD87" s="15"/>
      <c r="VME87" s="15"/>
      <c r="VMF87" s="15"/>
      <c r="VMG87" s="15"/>
      <c r="VMH87" s="15"/>
      <c r="VMI87" s="15"/>
      <c r="VMJ87" s="15"/>
      <c r="VMK87" s="15"/>
      <c r="VML87" s="15"/>
      <c r="VMM87" s="15"/>
      <c r="VMN87" s="15"/>
      <c r="VMO87" s="15"/>
      <c r="VMP87" s="15"/>
      <c r="VMQ87" s="15"/>
      <c r="VMR87" s="15"/>
      <c r="VMS87" s="15"/>
      <c r="VMT87" s="15"/>
      <c r="VMU87" s="15"/>
      <c r="VMV87" s="15"/>
      <c r="VMW87" s="15"/>
      <c r="VMX87" s="15"/>
      <c r="VMY87" s="15"/>
      <c r="VMZ87" s="15"/>
      <c r="VNA87" s="15"/>
      <c r="VNB87" s="15"/>
      <c r="VNC87" s="15"/>
      <c r="VND87" s="15"/>
      <c r="VNE87" s="15"/>
      <c r="VNF87" s="15"/>
      <c r="VNG87" s="15"/>
      <c r="VNH87" s="15"/>
      <c r="VNI87" s="15"/>
      <c r="VNJ87" s="15"/>
      <c r="VNK87" s="15"/>
      <c r="VNL87" s="15"/>
      <c r="VNM87" s="15"/>
      <c r="VNN87" s="15"/>
      <c r="VNO87" s="15"/>
      <c r="VNP87" s="15"/>
      <c r="VNQ87" s="15"/>
      <c r="VNR87" s="15"/>
      <c r="VNS87" s="15"/>
      <c r="VNT87" s="15"/>
      <c r="VNU87" s="15"/>
      <c r="VNV87" s="15"/>
      <c r="VNW87" s="15"/>
      <c r="VNX87" s="15"/>
      <c r="VNY87" s="15"/>
      <c r="VNZ87" s="15"/>
      <c r="VOA87" s="15"/>
      <c r="VOB87" s="15"/>
      <c r="VOC87" s="15"/>
      <c r="VOD87" s="15"/>
      <c r="VOE87" s="15"/>
      <c r="VOF87" s="15"/>
      <c r="VOG87" s="15"/>
      <c r="VOH87" s="15"/>
      <c r="VOI87" s="15"/>
      <c r="VOJ87" s="15"/>
      <c r="VOK87" s="15"/>
      <c r="VOL87" s="15"/>
      <c r="VOM87" s="15"/>
      <c r="VON87" s="15"/>
      <c r="VOO87" s="15"/>
      <c r="VOP87" s="15"/>
      <c r="VOQ87" s="15"/>
      <c r="VOR87" s="15"/>
      <c r="VOS87" s="15"/>
      <c r="VOT87" s="15"/>
      <c r="VOU87" s="15"/>
      <c r="VOV87" s="15"/>
      <c r="VOW87" s="15"/>
      <c r="VOX87" s="15"/>
      <c r="VOY87" s="15"/>
      <c r="VOZ87" s="15"/>
      <c r="VPA87" s="15"/>
      <c r="VPB87" s="15"/>
      <c r="VPC87" s="15"/>
      <c r="VPD87" s="15"/>
      <c r="VPE87" s="15"/>
      <c r="VPF87" s="15"/>
      <c r="VPG87" s="15"/>
      <c r="VPH87" s="15"/>
      <c r="VPI87" s="15"/>
      <c r="VPJ87" s="15"/>
      <c r="VPK87" s="15"/>
      <c r="VPL87" s="15"/>
      <c r="VPM87" s="15"/>
      <c r="VPN87" s="15"/>
      <c r="VPO87" s="15"/>
      <c r="VPP87" s="15"/>
      <c r="VPQ87" s="15"/>
      <c r="VPR87" s="15"/>
      <c r="VPS87" s="15"/>
      <c r="VPT87" s="15"/>
      <c r="VPU87" s="15"/>
      <c r="VPV87" s="15"/>
      <c r="VPW87" s="15"/>
      <c r="VPX87" s="15"/>
      <c r="VPY87" s="15"/>
      <c r="VPZ87" s="15"/>
      <c r="VQA87" s="15"/>
      <c r="VQB87" s="15"/>
      <c r="VQC87" s="15"/>
      <c r="VQD87" s="15"/>
      <c r="VQE87" s="15"/>
      <c r="VQF87" s="15"/>
      <c r="VQG87" s="15"/>
      <c r="VQH87" s="15"/>
      <c r="VQI87" s="15"/>
      <c r="VQJ87" s="15"/>
      <c r="VQK87" s="15"/>
      <c r="VQL87" s="15"/>
      <c r="VQM87" s="15"/>
      <c r="VQN87" s="15"/>
      <c r="VQO87" s="15"/>
      <c r="VQP87" s="15"/>
      <c r="VQQ87" s="15"/>
      <c r="VQR87" s="15"/>
      <c r="VQS87" s="15"/>
      <c r="VQT87" s="15"/>
      <c r="VQU87" s="15"/>
      <c r="VQV87" s="15"/>
      <c r="VQW87" s="15"/>
      <c r="VQX87" s="15"/>
      <c r="VQY87" s="15"/>
      <c r="VQZ87" s="15"/>
      <c r="VRA87" s="15"/>
      <c r="VRB87" s="15"/>
      <c r="VRC87" s="15"/>
      <c r="VRD87" s="15"/>
      <c r="VRE87" s="15"/>
      <c r="VRF87" s="15"/>
      <c r="VRG87" s="15"/>
      <c r="VRH87" s="15"/>
      <c r="VRI87" s="15"/>
      <c r="VRJ87" s="15"/>
      <c r="VRK87" s="15"/>
      <c r="VRL87" s="15"/>
      <c r="VRM87" s="15"/>
      <c r="VRN87" s="15"/>
      <c r="VRO87" s="15"/>
      <c r="VRP87" s="15"/>
      <c r="VRQ87" s="15"/>
      <c r="VRR87" s="15"/>
      <c r="VRS87" s="15"/>
      <c r="VRT87" s="15"/>
      <c r="VRU87" s="15"/>
      <c r="VRV87" s="15"/>
      <c r="VRW87" s="15"/>
      <c r="VRX87" s="15"/>
      <c r="VRY87" s="15"/>
      <c r="VRZ87" s="15"/>
      <c r="VSA87" s="15"/>
      <c r="VSB87" s="15"/>
      <c r="VSC87" s="15"/>
      <c r="VSD87" s="15"/>
      <c r="VSE87" s="15"/>
      <c r="VSF87" s="15"/>
      <c r="VSG87" s="15"/>
      <c r="VSH87" s="15"/>
      <c r="VSI87" s="15"/>
      <c r="VSJ87" s="15"/>
      <c r="VSK87" s="15"/>
      <c r="VSL87" s="15"/>
      <c r="VSM87" s="15"/>
      <c r="VSN87" s="15"/>
      <c r="VSO87" s="15"/>
      <c r="VSP87" s="15"/>
      <c r="VSQ87" s="15"/>
      <c r="VSR87" s="15"/>
      <c r="VSS87" s="15"/>
      <c r="VST87" s="15"/>
      <c r="VSU87" s="15"/>
      <c r="VSV87" s="15"/>
      <c r="VSW87" s="15"/>
      <c r="VSX87" s="15"/>
      <c r="VSY87" s="15"/>
      <c r="VSZ87" s="15"/>
      <c r="VTA87" s="15"/>
      <c r="VTB87" s="15"/>
      <c r="VTC87" s="15"/>
      <c r="VTD87" s="15"/>
      <c r="VTE87" s="15"/>
      <c r="VTF87" s="15"/>
      <c r="VTG87" s="15"/>
      <c r="VTH87" s="15"/>
      <c r="VTI87" s="15"/>
      <c r="VTJ87" s="15"/>
      <c r="VTK87" s="15"/>
      <c r="VTL87" s="15"/>
      <c r="VTM87" s="15"/>
      <c r="VTN87" s="15"/>
      <c r="VTO87" s="15"/>
      <c r="VTP87" s="15"/>
      <c r="VTQ87" s="15"/>
      <c r="VTR87" s="15"/>
      <c r="VTS87" s="15"/>
      <c r="VTT87" s="15"/>
      <c r="VTU87" s="15"/>
      <c r="VTV87" s="15"/>
      <c r="VTW87" s="15"/>
      <c r="VTX87" s="15"/>
      <c r="VTY87" s="15"/>
      <c r="VTZ87" s="15"/>
      <c r="VUA87" s="15"/>
      <c r="VUB87" s="15"/>
      <c r="VUC87" s="15"/>
      <c r="VUD87" s="15"/>
      <c r="VUE87" s="15"/>
      <c r="VUF87" s="15"/>
      <c r="VUG87" s="15"/>
      <c r="VUH87" s="15"/>
      <c r="VUI87" s="15"/>
      <c r="VUJ87" s="15"/>
      <c r="VUK87" s="15"/>
      <c r="VUL87" s="15"/>
      <c r="VUM87" s="15"/>
      <c r="VUN87" s="15"/>
      <c r="VUO87" s="15"/>
      <c r="VUP87" s="15"/>
      <c r="VUQ87" s="15"/>
      <c r="VUR87" s="15"/>
      <c r="VUS87" s="15"/>
      <c r="VUT87" s="15"/>
      <c r="VUU87" s="15"/>
      <c r="VUV87" s="15"/>
      <c r="VUW87" s="15"/>
      <c r="VUX87" s="15"/>
      <c r="VUY87" s="15"/>
      <c r="VUZ87" s="15"/>
      <c r="VVA87" s="15"/>
      <c r="VVB87" s="15"/>
      <c r="VVC87" s="15"/>
      <c r="VVD87" s="15"/>
      <c r="VVE87" s="15"/>
      <c r="VVF87" s="15"/>
      <c r="VVG87" s="15"/>
      <c r="VVH87" s="15"/>
      <c r="VVI87" s="15"/>
      <c r="VVJ87" s="15"/>
      <c r="VVK87" s="15"/>
      <c r="VVL87" s="15"/>
      <c r="VVM87" s="15"/>
      <c r="VVN87" s="15"/>
      <c r="VVO87" s="15"/>
      <c r="VVP87" s="15"/>
      <c r="VVQ87" s="15"/>
      <c r="VVR87" s="15"/>
      <c r="VVS87" s="15"/>
      <c r="VVT87" s="15"/>
      <c r="VVU87" s="15"/>
      <c r="VVV87" s="15"/>
      <c r="VVW87" s="15"/>
      <c r="VVX87" s="15"/>
      <c r="VVY87" s="15"/>
      <c r="VVZ87" s="15"/>
      <c r="VWA87" s="15"/>
      <c r="VWB87" s="15"/>
      <c r="VWC87" s="15"/>
      <c r="VWD87" s="15"/>
      <c r="VWE87" s="15"/>
      <c r="VWF87" s="15"/>
      <c r="VWG87" s="15"/>
      <c r="VWH87" s="15"/>
      <c r="VWI87" s="15"/>
      <c r="VWJ87" s="15"/>
      <c r="VWK87" s="15"/>
      <c r="VWL87" s="15"/>
      <c r="VWM87" s="15"/>
      <c r="VWN87" s="15"/>
      <c r="VWO87" s="15"/>
      <c r="VWP87" s="15"/>
      <c r="VWQ87" s="15"/>
      <c r="VWR87" s="15"/>
      <c r="VWS87" s="15"/>
      <c r="VWT87" s="15"/>
      <c r="VWU87" s="15"/>
      <c r="VWV87" s="15"/>
      <c r="VWW87" s="15"/>
      <c r="VWX87" s="15"/>
      <c r="VWY87" s="15"/>
      <c r="VWZ87" s="15"/>
      <c r="VXA87" s="15"/>
      <c r="VXB87" s="15"/>
      <c r="VXC87" s="15"/>
      <c r="VXD87" s="15"/>
      <c r="VXE87" s="15"/>
      <c r="VXF87" s="15"/>
      <c r="VXG87" s="15"/>
      <c r="VXH87" s="15"/>
      <c r="VXI87" s="15"/>
      <c r="VXJ87" s="15"/>
      <c r="VXK87" s="15"/>
      <c r="VXL87" s="15"/>
      <c r="VXM87" s="15"/>
      <c r="VXN87" s="15"/>
      <c r="VXO87" s="15"/>
      <c r="VXP87" s="15"/>
      <c r="VXQ87" s="15"/>
      <c r="VXR87" s="15"/>
      <c r="VXS87" s="15"/>
      <c r="VXT87" s="15"/>
      <c r="VXU87" s="15"/>
      <c r="VXV87" s="15"/>
      <c r="VXW87" s="15"/>
      <c r="VXX87" s="15"/>
      <c r="VXY87" s="15"/>
      <c r="VXZ87" s="15"/>
      <c r="VYA87" s="15"/>
      <c r="VYB87" s="15"/>
      <c r="VYC87" s="15"/>
      <c r="VYD87" s="15"/>
      <c r="VYE87" s="15"/>
      <c r="VYF87" s="15"/>
      <c r="VYG87" s="15"/>
      <c r="VYH87" s="15"/>
      <c r="VYI87" s="15"/>
      <c r="VYJ87" s="15"/>
      <c r="VYK87" s="15"/>
      <c r="VYL87" s="15"/>
      <c r="VYM87" s="15"/>
      <c r="VYN87" s="15"/>
      <c r="VYO87" s="15"/>
      <c r="VYP87" s="15"/>
      <c r="VYQ87" s="15"/>
      <c r="VYR87" s="15"/>
      <c r="VYS87" s="15"/>
      <c r="VYT87" s="15"/>
      <c r="VYU87" s="15"/>
      <c r="VYV87" s="15"/>
      <c r="VYW87" s="15"/>
      <c r="VYX87" s="15"/>
      <c r="VYY87" s="15"/>
      <c r="VYZ87" s="15"/>
      <c r="VZA87" s="15"/>
      <c r="VZB87" s="15"/>
      <c r="VZC87" s="15"/>
      <c r="VZD87" s="15"/>
      <c r="VZE87" s="15"/>
      <c r="VZF87" s="15"/>
      <c r="VZG87" s="15"/>
      <c r="VZH87" s="15"/>
      <c r="VZI87" s="15"/>
      <c r="VZJ87" s="15"/>
      <c r="VZK87" s="15"/>
      <c r="VZL87" s="15"/>
      <c r="VZM87" s="15"/>
      <c r="VZN87" s="15"/>
      <c r="VZO87" s="15"/>
      <c r="VZP87" s="15"/>
      <c r="VZQ87" s="15"/>
      <c r="VZR87" s="15"/>
      <c r="VZS87" s="15"/>
      <c r="VZT87" s="15"/>
      <c r="VZU87" s="15"/>
      <c r="VZV87" s="15"/>
      <c r="VZW87" s="15"/>
      <c r="VZX87" s="15"/>
      <c r="VZY87" s="15"/>
      <c r="VZZ87" s="15"/>
      <c r="WAA87" s="15"/>
      <c r="WAB87" s="15"/>
      <c r="WAC87" s="15"/>
      <c r="WAD87" s="15"/>
      <c r="WAE87" s="15"/>
      <c r="WAF87" s="15"/>
      <c r="WAG87" s="15"/>
      <c r="WAH87" s="15"/>
      <c r="WAI87" s="15"/>
      <c r="WAJ87" s="15"/>
      <c r="WAK87" s="15"/>
      <c r="WAL87" s="15"/>
      <c r="WAM87" s="15"/>
      <c r="WAN87" s="15"/>
      <c r="WAO87" s="15"/>
      <c r="WAP87" s="15"/>
      <c r="WAQ87" s="15"/>
      <c r="WAR87" s="15"/>
      <c r="WAS87" s="15"/>
      <c r="WAT87" s="15"/>
      <c r="WAU87" s="15"/>
      <c r="WAV87" s="15"/>
      <c r="WAW87" s="15"/>
      <c r="WAX87" s="15"/>
      <c r="WAY87" s="15"/>
      <c r="WAZ87" s="15"/>
      <c r="WBA87" s="15"/>
      <c r="WBB87" s="15"/>
      <c r="WBC87" s="15"/>
      <c r="WBD87" s="15"/>
      <c r="WBE87" s="15"/>
      <c r="WBF87" s="15"/>
      <c r="WBG87" s="15"/>
      <c r="WBH87" s="15"/>
      <c r="WBI87" s="15"/>
      <c r="WBJ87" s="15"/>
      <c r="WBK87" s="15"/>
      <c r="WBL87" s="15"/>
      <c r="WBM87" s="15"/>
      <c r="WBN87" s="15"/>
      <c r="WBO87" s="15"/>
      <c r="WBP87" s="15"/>
      <c r="WBQ87" s="15"/>
      <c r="WBR87" s="15"/>
      <c r="WBS87" s="15"/>
      <c r="WBT87" s="15"/>
      <c r="WBU87" s="15"/>
      <c r="WBV87" s="15"/>
      <c r="WBW87" s="15"/>
      <c r="WBX87" s="15"/>
      <c r="WBY87" s="15"/>
      <c r="WBZ87" s="15"/>
      <c r="WCA87" s="15"/>
      <c r="WCB87" s="15"/>
      <c r="WCC87" s="15"/>
      <c r="WCD87" s="15"/>
      <c r="WCE87" s="15"/>
      <c r="WCF87" s="15"/>
      <c r="WCG87" s="15"/>
      <c r="WCH87" s="15"/>
      <c r="WCI87" s="15"/>
      <c r="WCJ87" s="15"/>
      <c r="WCK87" s="15"/>
      <c r="WCL87" s="15"/>
      <c r="WCM87" s="15"/>
      <c r="WCN87" s="15"/>
      <c r="WCO87" s="15"/>
      <c r="WCP87" s="15"/>
      <c r="WCQ87" s="15"/>
      <c r="WCR87" s="15"/>
      <c r="WCS87" s="15"/>
      <c r="WCT87" s="15"/>
      <c r="WCU87" s="15"/>
      <c r="WCV87" s="15"/>
      <c r="WCW87" s="15"/>
      <c r="WCX87" s="15"/>
      <c r="WCY87" s="15"/>
      <c r="WCZ87" s="15"/>
      <c r="WDA87" s="15"/>
      <c r="WDB87" s="15"/>
      <c r="WDC87" s="15"/>
      <c r="WDD87" s="15"/>
      <c r="WDE87" s="15"/>
      <c r="WDF87" s="15"/>
      <c r="WDG87" s="15"/>
      <c r="WDH87" s="15"/>
      <c r="WDI87" s="15"/>
      <c r="WDJ87" s="15"/>
      <c r="WDK87" s="15"/>
      <c r="WDL87" s="15"/>
      <c r="WDM87" s="15"/>
      <c r="WDN87" s="15"/>
      <c r="WDO87" s="15"/>
      <c r="WDP87" s="15"/>
      <c r="WDQ87" s="15"/>
      <c r="WDR87" s="15"/>
      <c r="WDS87" s="15"/>
      <c r="WDT87" s="15"/>
      <c r="WDU87" s="15"/>
      <c r="WDV87" s="15"/>
      <c r="WDW87" s="15"/>
      <c r="WDX87" s="15"/>
      <c r="WDY87" s="15"/>
      <c r="WDZ87" s="15"/>
      <c r="WEA87" s="15"/>
      <c r="WEB87" s="15"/>
      <c r="WEC87" s="15"/>
      <c r="WED87" s="15"/>
      <c r="WEE87" s="15"/>
      <c r="WEF87" s="15"/>
      <c r="WEG87" s="15"/>
      <c r="WEH87" s="15"/>
      <c r="WEI87" s="15"/>
      <c r="WEJ87" s="15"/>
      <c r="WEK87" s="15"/>
      <c r="WEL87" s="15"/>
      <c r="WEM87" s="15"/>
      <c r="WEN87" s="15"/>
      <c r="WEO87" s="15"/>
      <c r="WEP87" s="15"/>
      <c r="WEQ87" s="15"/>
      <c r="WER87" s="15"/>
      <c r="WES87" s="15"/>
      <c r="WET87" s="15"/>
      <c r="WEU87" s="15"/>
      <c r="WEV87" s="15"/>
      <c r="WEW87" s="15"/>
      <c r="WEX87" s="15"/>
      <c r="WEY87" s="15"/>
      <c r="WEZ87" s="15"/>
      <c r="WFA87" s="15"/>
      <c r="WFB87" s="15"/>
      <c r="WFC87" s="15"/>
      <c r="WFD87" s="15"/>
      <c r="WFE87" s="15"/>
      <c r="WFF87" s="15"/>
      <c r="WFG87" s="15"/>
      <c r="WFH87" s="15"/>
      <c r="WFI87" s="15"/>
      <c r="WFJ87" s="15"/>
      <c r="WFK87" s="15"/>
      <c r="WFL87" s="15"/>
      <c r="WFM87" s="15"/>
      <c r="WFN87" s="15"/>
      <c r="WFO87" s="15"/>
      <c r="WFP87" s="15"/>
      <c r="WFQ87" s="15"/>
      <c r="WFR87" s="15"/>
      <c r="WFS87" s="15"/>
      <c r="WFT87" s="15"/>
      <c r="WFU87" s="15"/>
      <c r="WFV87" s="15"/>
      <c r="WFW87" s="15"/>
      <c r="WFX87" s="15"/>
      <c r="WFY87" s="15"/>
      <c r="WFZ87" s="15"/>
      <c r="WGA87" s="15"/>
      <c r="WGB87" s="15"/>
      <c r="WGC87" s="15"/>
      <c r="WGD87" s="15"/>
      <c r="WGE87" s="15"/>
      <c r="WGF87" s="15"/>
      <c r="WGG87" s="15"/>
      <c r="WGH87" s="15"/>
      <c r="WGI87" s="15"/>
      <c r="WGJ87" s="15"/>
      <c r="WGK87" s="15"/>
      <c r="WGL87" s="15"/>
      <c r="WGM87" s="15"/>
      <c r="WGN87" s="15"/>
      <c r="WGO87" s="15"/>
      <c r="WGP87" s="15"/>
      <c r="WGQ87" s="15"/>
      <c r="WGR87" s="15"/>
      <c r="WGS87" s="15"/>
      <c r="WGT87" s="15"/>
      <c r="WGU87" s="15"/>
      <c r="WGV87" s="15"/>
      <c r="WGW87" s="15"/>
      <c r="WGX87" s="15"/>
      <c r="WGY87" s="15"/>
      <c r="WGZ87" s="15"/>
      <c r="WHA87" s="15"/>
      <c r="WHB87" s="15"/>
      <c r="WHC87" s="15"/>
      <c r="WHD87" s="15"/>
      <c r="WHE87" s="15"/>
      <c r="WHF87" s="15"/>
      <c r="WHG87" s="15"/>
      <c r="WHH87" s="15"/>
      <c r="WHI87" s="15"/>
      <c r="WHJ87" s="15"/>
      <c r="WHK87" s="15"/>
      <c r="WHL87" s="15"/>
      <c r="WHM87" s="15"/>
      <c r="WHN87" s="15"/>
      <c r="WHO87" s="15"/>
      <c r="WHP87" s="15"/>
      <c r="WHQ87" s="15"/>
      <c r="WHR87" s="15"/>
      <c r="WHS87" s="15"/>
      <c r="WHT87" s="15"/>
      <c r="WHU87" s="15"/>
      <c r="WHV87" s="15"/>
      <c r="WHW87" s="15"/>
      <c r="WHX87" s="15"/>
      <c r="WHY87" s="15"/>
      <c r="WHZ87" s="15"/>
      <c r="WIA87" s="15"/>
      <c r="WIB87" s="15"/>
      <c r="WIC87" s="15"/>
      <c r="WID87" s="15"/>
      <c r="WIE87" s="15"/>
      <c r="WIF87" s="15"/>
      <c r="WIG87" s="15"/>
      <c r="WIH87" s="15"/>
      <c r="WII87" s="15"/>
      <c r="WIJ87" s="15"/>
      <c r="WIK87" s="15"/>
      <c r="WIL87" s="15"/>
      <c r="WIM87" s="15"/>
      <c r="WIN87" s="15"/>
      <c r="WIO87" s="15"/>
      <c r="WIP87" s="15"/>
      <c r="WIQ87" s="15"/>
      <c r="WIR87" s="15"/>
      <c r="WIS87" s="15"/>
      <c r="WIT87" s="15"/>
      <c r="WIU87" s="15"/>
      <c r="WIV87" s="15"/>
      <c r="WIW87" s="15"/>
      <c r="WIX87" s="15"/>
      <c r="WIY87" s="15"/>
      <c r="WIZ87" s="15"/>
      <c r="WJA87" s="15"/>
      <c r="WJB87" s="15"/>
      <c r="WJC87" s="15"/>
      <c r="WJD87" s="15"/>
      <c r="WJE87" s="15"/>
      <c r="WJF87" s="15"/>
      <c r="WJG87" s="15"/>
      <c r="WJH87" s="15"/>
      <c r="WJI87" s="15"/>
      <c r="WJJ87" s="15"/>
      <c r="WJK87" s="15"/>
      <c r="WJL87" s="15"/>
      <c r="WJM87" s="15"/>
      <c r="WJN87" s="15"/>
      <c r="WJO87" s="15"/>
      <c r="WJP87" s="15"/>
      <c r="WJQ87" s="15"/>
      <c r="WJR87" s="15"/>
      <c r="WJS87" s="15"/>
      <c r="WJT87" s="15"/>
      <c r="WJU87" s="15"/>
      <c r="WJV87" s="15"/>
      <c r="WJW87" s="15"/>
      <c r="WJX87" s="15"/>
      <c r="WJY87" s="15"/>
      <c r="WJZ87" s="15"/>
      <c r="WKA87" s="15"/>
      <c r="WKB87" s="15"/>
      <c r="WKC87" s="15"/>
      <c r="WKD87" s="15"/>
      <c r="WKE87" s="15"/>
      <c r="WKF87" s="15"/>
      <c r="WKG87" s="15"/>
      <c r="WKH87" s="15"/>
      <c r="WKI87" s="15"/>
      <c r="WKJ87" s="15"/>
      <c r="WKK87" s="15"/>
      <c r="WKL87" s="15"/>
      <c r="WKM87" s="15"/>
      <c r="WKN87" s="15"/>
      <c r="WKO87" s="15"/>
      <c r="WKP87" s="15"/>
      <c r="WKQ87" s="15"/>
      <c r="WKR87" s="15"/>
      <c r="WKS87" s="15"/>
      <c r="WKT87" s="15"/>
      <c r="WKU87" s="15"/>
      <c r="WKV87" s="15"/>
      <c r="WKW87" s="15"/>
      <c r="WKX87" s="15"/>
      <c r="WKY87" s="15"/>
      <c r="WKZ87" s="15"/>
      <c r="WLA87" s="15"/>
      <c r="WLB87" s="15"/>
      <c r="WLC87" s="15"/>
      <c r="WLD87" s="15"/>
      <c r="WLE87" s="15"/>
      <c r="WLF87" s="15"/>
      <c r="WLG87" s="15"/>
      <c r="WLH87" s="15"/>
      <c r="WLI87" s="15"/>
      <c r="WLJ87" s="15"/>
      <c r="WLK87" s="15"/>
      <c r="WLL87" s="15"/>
      <c r="WLM87" s="15"/>
      <c r="WLN87" s="15"/>
      <c r="WLO87" s="15"/>
      <c r="WLP87" s="15"/>
      <c r="WLQ87" s="15"/>
      <c r="WLR87" s="15"/>
      <c r="WLS87" s="15"/>
      <c r="WLT87" s="15"/>
      <c r="WLU87" s="15"/>
      <c r="WLV87" s="15"/>
      <c r="WLW87" s="15"/>
      <c r="WLX87" s="15"/>
      <c r="WLY87" s="15"/>
      <c r="WLZ87" s="15"/>
      <c r="WMA87" s="15"/>
      <c r="WMB87" s="15"/>
      <c r="WMC87" s="15"/>
      <c r="WMD87" s="15"/>
      <c r="WME87" s="15"/>
      <c r="WMF87" s="15"/>
      <c r="WMG87" s="15"/>
      <c r="WMH87" s="15"/>
      <c r="WMI87" s="15"/>
      <c r="WMJ87" s="15"/>
      <c r="WMK87" s="15"/>
      <c r="WML87" s="15"/>
      <c r="WMM87" s="15"/>
      <c r="WMN87" s="15"/>
      <c r="WMO87" s="15"/>
      <c r="WMP87" s="15"/>
      <c r="WMQ87" s="15"/>
      <c r="WMR87" s="15"/>
      <c r="WMS87" s="15"/>
      <c r="WMT87" s="15"/>
      <c r="WMU87" s="15"/>
      <c r="WMV87" s="15"/>
      <c r="WMW87" s="15"/>
      <c r="WMX87" s="15"/>
      <c r="WMY87" s="15"/>
      <c r="WMZ87" s="15"/>
      <c r="WNA87" s="15"/>
      <c r="WNB87" s="15"/>
      <c r="WNC87" s="15"/>
      <c r="WND87" s="15"/>
      <c r="WNE87" s="15"/>
      <c r="WNF87" s="15"/>
      <c r="WNG87" s="15"/>
      <c r="WNH87" s="15"/>
      <c r="WNI87" s="15"/>
      <c r="WNJ87" s="15"/>
      <c r="WNK87" s="15"/>
      <c r="WNL87" s="15"/>
      <c r="WNM87" s="15"/>
      <c r="WNN87" s="15"/>
      <c r="WNO87" s="15"/>
      <c r="WNP87" s="15"/>
      <c r="WNQ87" s="15"/>
      <c r="WNR87" s="15"/>
      <c r="WNS87" s="15"/>
      <c r="WNT87" s="15"/>
      <c r="WNU87" s="15"/>
      <c r="WNV87" s="15"/>
      <c r="WNW87" s="15"/>
      <c r="WNX87" s="15"/>
      <c r="WNY87" s="15"/>
      <c r="WNZ87" s="15"/>
      <c r="WOA87" s="15"/>
      <c r="WOB87" s="15"/>
      <c r="WOC87" s="15"/>
      <c r="WOD87" s="15"/>
      <c r="WOE87" s="15"/>
      <c r="WOF87" s="15"/>
      <c r="WOG87" s="15"/>
      <c r="WOH87" s="15"/>
      <c r="WOI87" s="15"/>
      <c r="WOJ87" s="15"/>
      <c r="WOK87" s="15"/>
      <c r="WOL87" s="15"/>
      <c r="WOM87" s="15"/>
      <c r="WON87" s="15"/>
      <c r="WOO87" s="15"/>
      <c r="WOP87" s="15"/>
      <c r="WOQ87" s="15"/>
      <c r="WOR87" s="15"/>
      <c r="WOS87" s="15"/>
      <c r="WOT87" s="15"/>
      <c r="WOU87" s="15"/>
      <c r="WOV87" s="15"/>
      <c r="WOW87" s="15"/>
      <c r="WOX87" s="15"/>
      <c r="WOY87" s="15"/>
      <c r="WOZ87" s="15"/>
      <c r="WPA87" s="15"/>
      <c r="WPB87" s="15"/>
      <c r="WPC87" s="15"/>
      <c r="WPD87" s="15"/>
      <c r="WPE87" s="15"/>
      <c r="WPF87" s="15"/>
      <c r="WPG87" s="15"/>
      <c r="WPH87" s="15"/>
      <c r="WPI87" s="15"/>
      <c r="WPJ87" s="15"/>
      <c r="WPK87" s="15"/>
      <c r="WPL87" s="15"/>
      <c r="WPM87" s="15"/>
      <c r="WPN87" s="15"/>
      <c r="WPO87" s="15"/>
      <c r="WPP87" s="15"/>
      <c r="WPQ87" s="15"/>
      <c r="WPR87" s="15"/>
      <c r="WPS87" s="15"/>
      <c r="WPT87" s="15"/>
      <c r="WPU87" s="15"/>
      <c r="WPV87" s="15"/>
      <c r="WPW87" s="15"/>
      <c r="WPX87" s="15"/>
      <c r="WPY87" s="15"/>
      <c r="WPZ87" s="15"/>
      <c r="WQA87" s="15"/>
      <c r="WQB87" s="15"/>
      <c r="WQC87" s="15"/>
      <c r="WQD87" s="15"/>
      <c r="WQE87" s="15"/>
      <c r="WQF87" s="15"/>
      <c r="WQG87" s="15"/>
      <c r="WQH87" s="15"/>
      <c r="WQI87" s="15"/>
      <c r="WQJ87" s="15"/>
      <c r="WQK87" s="15"/>
      <c r="WQL87" s="15"/>
      <c r="WQM87" s="15"/>
      <c r="WQN87" s="15"/>
      <c r="WQO87" s="15"/>
      <c r="WQP87" s="15"/>
      <c r="WQQ87" s="15"/>
      <c r="WQR87" s="15"/>
      <c r="WQS87" s="15"/>
      <c r="WQT87" s="15"/>
      <c r="WQU87" s="15"/>
      <c r="WQV87" s="15"/>
      <c r="WQW87" s="15"/>
      <c r="WQX87" s="15"/>
      <c r="WQY87" s="15"/>
      <c r="WQZ87" s="15"/>
      <c r="WRA87" s="15"/>
      <c r="WRB87" s="15"/>
      <c r="WRC87" s="15"/>
      <c r="WRD87" s="15"/>
      <c r="WRE87" s="15"/>
      <c r="WRF87" s="15"/>
      <c r="WRG87" s="15"/>
      <c r="WRH87" s="15"/>
      <c r="WRI87" s="15"/>
      <c r="WRJ87" s="15"/>
      <c r="WRK87" s="15"/>
      <c r="WRL87" s="15"/>
      <c r="WRM87" s="15"/>
      <c r="WRN87" s="15"/>
      <c r="WRO87" s="15"/>
      <c r="WRP87" s="15"/>
      <c r="WRQ87" s="15"/>
      <c r="WRR87" s="15"/>
      <c r="WRS87" s="15"/>
      <c r="WRT87" s="15"/>
      <c r="WRU87" s="15"/>
      <c r="WRV87" s="15"/>
      <c r="WRW87" s="15"/>
      <c r="WRX87" s="15"/>
      <c r="WRY87" s="15"/>
      <c r="WRZ87" s="15"/>
      <c r="WSA87" s="15"/>
      <c r="WSB87" s="15"/>
      <c r="WSC87" s="15"/>
      <c r="WSD87" s="15"/>
      <c r="WSE87" s="15"/>
      <c r="WSF87" s="15"/>
      <c r="WSG87" s="15"/>
      <c r="WSH87" s="15"/>
      <c r="WSI87" s="15"/>
      <c r="WSJ87" s="15"/>
      <c r="WSK87" s="15"/>
      <c r="WSL87" s="15"/>
      <c r="WSM87" s="15"/>
      <c r="WSN87" s="15"/>
      <c r="WSO87" s="15"/>
      <c r="WSP87" s="15"/>
      <c r="WSQ87" s="15"/>
      <c r="WSR87" s="15"/>
      <c r="WSS87" s="15"/>
      <c r="WST87" s="15"/>
      <c r="WSU87" s="15"/>
      <c r="WSV87" s="15"/>
      <c r="WSW87" s="15"/>
      <c r="WSX87" s="15"/>
      <c r="WSY87" s="15"/>
      <c r="WSZ87" s="15"/>
      <c r="WTA87" s="15"/>
      <c r="WTB87" s="15"/>
      <c r="WTC87" s="15"/>
      <c r="WTD87" s="15"/>
      <c r="WTE87" s="15"/>
      <c r="WTF87" s="15"/>
      <c r="WTG87" s="15"/>
      <c r="WTH87" s="15"/>
      <c r="WTI87" s="15"/>
      <c r="WTJ87" s="15"/>
      <c r="WTK87" s="15"/>
      <c r="WTL87" s="15"/>
      <c r="WTM87" s="15"/>
      <c r="WTN87" s="15"/>
      <c r="WTO87" s="15"/>
      <c r="WTP87" s="15"/>
      <c r="WTQ87" s="15"/>
      <c r="WTR87" s="15"/>
      <c r="WTS87" s="15"/>
      <c r="WTT87" s="15"/>
      <c r="WTU87" s="15"/>
      <c r="WTV87" s="15"/>
      <c r="WTW87" s="15"/>
      <c r="WTX87" s="15"/>
      <c r="WTY87" s="15"/>
      <c r="WTZ87" s="15"/>
      <c r="WUA87" s="15"/>
      <c r="WUB87" s="15"/>
      <c r="WUC87" s="15"/>
      <c r="WUD87" s="15"/>
      <c r="WUE87" s="15"/>
      <c r="WUF87" s="15"/>
      <c r="WUG87" s="15"/>
      <c r="WUH87" s="15"/>
      <c r="WUI87" s="15"/>
      <c r="WUJ87" s="15"/>
      <c r="WUK87" s="15"/>
      <c r="WUL87" s="15"/>
      <c r="WUM87" s="15"/>
      <c r="WUN87" s="15"/>
      <c r="WUO87" s="15"/>
      <c r="WUP87" s="15"/>
      <c r="WUQ87" s="15"/>
      <c r="WUR87" s="15"/>
      <c r="WUS87" s="15"/>
      <c r="WUT87" s="15"/>
      <c r="WUU87" s="15"/>
      <c r="WUV87" s="15"/>
      <c r="WUW87" s="15"/>
      <c r="WUX87" s="15"/>
      <c r="WUY87" s="15"/>
      <c r="WUZ87" s="15"/>
      <c r="WVA87" s="15"/>
      <c r="WVB87" s="15"/>
      <c r="WVC87" s="15"/>
      <c r="WVD87" s="15"/>
      <c r="WVE87" s="15"/>
      <c r="WVF87" s="15"/>
      <c r="WVG87" s="15"/>
      <c r="WVH87" s="15"/>
      <c r="WVI87" s="15"/>
      <c r="WVJ87" s="15"/>
      <c r="WVK87" s="15"/>
      <c r="WVL87" s="15"/>
      <c r="WVM87" s="15"/>
      <c r="WVN87" s="15"/>
      <c r="WVO87" s="15"/>
      <c r="WVP87" s="15"/>
      <c r="WVQ87" s="15"/>
      <c r="WVR87" s="15"/>
      <c r="WVS87" s="15"/>
      <c r="WVT87" s="15"/>
      <c r="WVU87" s="15"/>
      <c r="WVV87" s="15"/>
      <c r="WVW87" s="15"/>
      <c r="WVX87" s="15"/>
      <c r="WVY87" s="15"/>
      <c r="WVZ87" s="15"/>
      <c r="WWA87" s="15"/>
      <c r="WWB87" s="15"/>
      <c r="WWC87" s="15"/>
      <c r="WWD87" s="15"/>
      <c r="WWE87" s="15"/>
      <c r="WWF87" s="15"/>
      <c r="WWG87" s="15"/>
      <c r="WWH87" s="15"/>
      <c r="WWI87" s="15"/>
      <c r="WWJ87" s="15"/>
      <c r="WWK87" s="15"/>
      <c r="WWL87" s="15"/>
      <c r="WWM87" s="15"/>
      <c r="WWN87" s="15"/>
      <c r="WWO87" s="15"/>
      <c r="WWP87" s="15"/>
      <c r="WWQ87" s="15"/>
      <c r="WWR87" s="15"/>
      <c r="WWS87" s="15"/>
      <c r="WWT87" s="15"/>
      <c r="WWU87" s="15"/>
      <c r="WWV87" s="15"/>
      <c r="WWW87" s="15"/>
      <c r="WWX87" s="15"/>
      <c r="WWY87" s="15"/>
      <c r="WWZ87" s="15"/>
      <c r="WXA87" s="15"/>
      <c r="WXB87" s="15"/>
      <c r="WXC87" s="15"/>
      <c r="WXD87" s="15"/>
      <c r="WXE87" s="15"/>
      <c r="WXF87" s="15"/>
      <c r="WXG87" s="15"/>
      <c r="WXH87" s="15"/>
      <c r="WXI87" s="15"/>
      <c r="WXJ87" s="15"/>
      <c r="WXK87" s="15"/>
      <c r="WXL87" s="15"/>
      <c r="WXM87" s="15"/>
      <c r="WXN87" s="15"/>
      <c r="WXO87" s="15"/>
      <c r="WXP87" s="15"/>
      <c r="WXQ87" s="15"/>
      <c r="WXR87" s="15"/>
      <c r="WXS87" s="15"/>
      <c r="WXT87" s="15"/>
      <c r="WXU87" s="15"/>
      <c r="WXV87" s="15"/>
      <c r="WXW87" s="15"/>
      <c r="WXX87" s="15"/>
      <c r="WXY87" s="15"/>
      <c r="WXZ87" s="15"/>
      <c r="WYA87" s="15"/>
      <c r="WYB87" s="15"/>
      <c r="WYC87" s="15"/>
      <c r="WYD87" s="15"/>
      <c r="WYE87" s="15"/>
      <c r="WYF87" s="15"/>
      <c r="WYG87" s="15"/>
      <c r="WYH87" s="15"/>
      <c r="WYI87" s="15"/>
      <c r="WYJ87" s="15"/>
      <c r="WYK87" s="15"/>
      <c r="WYL87" s="15"/>
      <c r="WYM87" s="15"/>
      <c r="WYN87" s="15"/>
      <c r="WYO87" s="15"/>
      <c r="WYP87" s="15"/>
      <c r="WYQ87" s="15"/>
      <c r="WYR87" s="15"/>
      <c r="WYS87" s="15"/>
      <c r="WYT87" s="15"/>
      <c r="WYU87" s="15"/>
      <c r="WYV87" s="15"/>
      <c r="WYW87" s="15"/>
      <c r="WYX87" s="15"/>
      <c r="WYY87" s="15"/>
      <c r="WYZ87" s="15"/>
      <c r="WZA87" s="15"/>
      <c r="WZB87" s="15"/>
      <c r="WZC87" s="15"/>
      <c r="WZD87" s="15"/>
      <c r="WZE87" s="15"/>
      <c r="WZF87" s="15"/>
      <c r="WZG87" s="15"/>
      <c r="WZH87" s="15"/>
      <c r="WZI87" s="15"/>
      <c r="WZJ87" s="15"/>
      <c r="WZK87" s="15"/>
      <c r="WZL87" s="15"/>
      <c r="WZM87" s="15"/>
      <c r="WZN87" s="15"/>
      <c r="WZO87" s="15"/>
      <c r="WZP87" s="15"/>
      <c r="WZQ87" s="15"/>
      <c r="WZR87" s="15"/>
      <c r="WZS87" s="15"/>
      <c r="WZT87" s="15"/>
      <c r="WZU87" s="15"/>
      <c r="WZV87" s="15"/>
      <c r="WZW87" s="15"/>
      <c r="WZX87" s="15"/>
      <c r="WZY87" s="15"/>
      <c r="WZZ87" s="15"/>
      <c r="XAA87" s="15"/>
      <c r="XAB87" s="15"/>
      <c r="XAC87" s="15"/>
      <c r="XAD87" s="15"/>
      <c r="XAE87" s="15"/>
      <c r="XAF87" s="15"/>
      <c r="XAG87" s="15"/>
      <c r="XAH87" s="15"/>
      <c r="XAI87" s="15"/>
      <c r="XAJ87" s="15"/>
      <c r="XAK87" s="15"/>
      <c r="XAL87" s="15"/>
      <c r="XAM87" s="15"/>
      <c r="XAN87" s="15"/>
      <c r="XAO87" s="15"/>
      <c r="XAP87" s="15"/>
      <c r="XAQ87" s="15"/>
      <c r="XAR87" s="15"/>
      <c r="XAS87" s="15"/>
      <c r="XAT87" s="15"/>
      <c r="XAU87" s="15"/>
      <c r="XAV87" s="15"/>
      <c r="XAW87" s="15"/>
      <c r="XAX87" s="15"/>
      <c r="XAY87" s="15"/>
      <c r="XAZ87" s="15"/>
      <c r="XBA87" s="15"/>
      <c r="XBB87" s="15"/>
      <c r="XBC87" s="15"/>
      <c r="XBD87" s="15"/>
      <c r="XBE87" s="15"/>
      <c r="XBF87" s="15"/>
      <c r="XBG87" s="15"/>
      <c r="XBH87" s="15"/>
      <c r="XBI87" s="15"/>
      <c r="XBJ87" s="15"/>
      <c r="XBK87" s="15"/>
      <c r="XBL87" s="15"/>
      <c r="XBM87" s="15"/>
      <c r="XBN87" s="15"/>
      <c r="XBO87" s="15"/>
      <c r="XBP87" s="15"/>
      <c r="XBQ87" s="15"/>
      <c r="XBR87" s="15"/>
      <c r="XBS87" s="15"/>
      <c r="XBT87" s="15"/>
      <c r="XBU87" s="15"/>
      <c r="XBV87" s="15"/>
      <c r="XBW87" s="15"/>
      <c r="XBX87" s="15"/>
      <c r="XBY87" s="15"/>
      <c r="XBZ87" s="15"/>
      <c r="XCA87" s="15"/>
      <c r="XCB87" s="15"/>
      <c r="XCC87" s="15"/>
      <c r="XCD87" s="15"/>
      <c r="XCE87" s="15"/>
      <c r="XCF87" s="15"/>
      <c r="XCG87" s="15"/>
      <c r="XCH87" s="15"/>
      <c r="XCI87" s="15"/>
      <c r="XCJ87" s="15"/>
      <c r="XCK87" s="15"/>
      <c r="XCL87" s="15"/>
      <c r="XCM87" s="15"/>
      <c r="XCN87" s="15"/>
      <c r="XCO87" s="15"/>
      <c r="XCP87" s="15"/>
      <c r="XCQ87" s="15"/>
      <c r="XCR87" s="15"/>
      <c r="XCS87" s="15"/>
      <c r="XCT87" s="15"/>
      <c r="XCU87" s="15"/>
      <c r="XCV87" s="15"/>
      <c r="XCW87" s="15"/>
      <c r="XCX87" s="15"/>
      <c r="XCY87" s="15"/>
      <c r="XCZ87" s="15"/>
      <c r="XDA87" s="15"/>
      <c r="XDB87" s="15"/>
      <c r="XDC87" s="15"/>
      <c r="XDD87" s="15"/>
      <c r="XDE87" s="15"/>
      <c r="XDF87" s="15"/>
      <c r="XDG87" s="15"/>
      <c r="XDH87" s="15"/>
      <c r="XDI87" s="15"/>
      <c r="XDJ87" s="15"/>
      <c r="XDK87" s="15"/>
      <c r="XDL87" s="15"/>
      <c r="XDM87" s="15"/>
      <c r="XDN87" s="15"/>
      <c r="XDO87" s="15"/>
      <c r="XDP87" s="15"/>
      <c r="XDQ87" s="15"/>
      <c r="XDR87" s="15"/>
      <c r="XDS87" s="15"/>
      <c r="XDT87" s="15"/>
      <c r="XDU87" s="15"/>
      <c r="XDV87" s="15"/>
      <c r="XDW87" s="15"/>
      <c r="XDX87" s="15"/>
      <c r="XDY87" s="15"/>
      <c r="XDZ87" s="15"/>
      <c r="XEA87" s="15"/>
      <c r="XEB87" s="15"/>
      <c r="XEC87" s="15"/>
      <c r="XED87" s="15"/>
      <c r="XEE87" s="15"/>
      <c r="XEF87" s="15"/>
      <c r="XEG87" s="15"/>
      <c r="XEH87" s="15"/>
      <c r="XEI87" s="15"/>
      <c r="XEJ87" s="15"/>
      <c r="XEK87" s="15"/>
      <c r="XEL87" s="15"/>
      <c r="XEM87" s="15"/>
      <c r="XEN87" s="15"/>
      <c r="XEO87" s="15"/>
      <c r="XEP87" s="15"/>
      <c r="XEQ87" s="15"/>
      <c r="XER87" s="15"/>
      <c r="XES87" s="15"/>
      <c r="XET87" s="15"/>
      <c r="XEU87" s="15"/>
      <c r="XEV87" s="15"/>
      <c r="XEW87" s="15"/>
      <c r="XEX87" s="15"/>
      <c r="XEY87" s="15"/>
      <c r="XEZ87" s="15"/>
      <c r="XFA87" s="15"/>
      <c r="XFB87" s="15"/>
      <c r="XFC87" s="15"/>
      <c r="XFD87" s="15"/>
    </row>
    <row r="88" spans="1:16384" ht="14.25">
      <c r="A88" s="195"/>
      <c r="B88" s="393" t="s">
        <v>567</v>
      </c>
      <c r="C88" s="45"/>
      <c r="D88" s="45"/>
      <c r="E88" s="49"/>
      <c r="F88" s="153"/>
      <c r="G88" s="195"/>
      <c r="H88" s="145"/>
      <c r="I88" s="195"/>
      <c r="J88" s="195"/>
      <c r="K88" s="195"/>
      <c r="L88" s="145"/>
      <c r="M88" s="195"/>
      <c r="N88" s="521"/>
      <c r="O88" s="521"/>
      <c r="P88" s="195"/>
      <c r="Q88" s="195"/>
    </row>
  </sheetData>
  <sheetProtection password="C79B"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
Q1 2014 &amp;C&amp;8&amp;A&amp;R&amp;8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Index</vt:lpstr>
      <vt:lpstr>P&amp;L &amp; Cash flow</vt:lpstr>
      <vt:lpstr>Revenues</vt:lpstr>
      <vt:lpstr>Expenses</vt:lpstr>
      <vt:lpstr>Profit &amp; Margin</vt:lpstr>
      <vt:lpstr>CF, Capex, BS &amp; Debt sum</vt:lpstr>
      <vt:lpstr>FTE, MTA, Roaming &amp; M&amp;A</vt:lpstr>
      <vt:lpstr>Growth analysis Q1</vt:lpstr>
      <vt:lpstr>Growth analysis Q2</vt:lpstr>
      <vt:lpstr>Growth analysis Q3</vt:lpstr>
      <vt:lpstr>Growth analysis Q4</vt:lpstr>
      <vt:lpstr>Consumer Mobile KPIs</vt:lpstr>
      <vt:lpstr>Consumer Residential KPIs</vt:lpstr>
      <vt:lpstr>Business KPIs</vt:lpstr>
      <vt:lpstr>NetCo KPIs</vt:lpstr>
      <vt:lpstr>iBasis KPIs</vt:lpstr>
      <vt:lpstr>Mobile International KPIs</vt:lpstr>
      <vt:lpstr>Bond overview</vt:lpstr>
      <vt:lpstr>Tariffs</vt:lpstr>
      <vt:lpstr>'Bond overview'!Print_Area</vt:lpstr>
      <vt:lpstr>'Business KPIs'!Print_Area</vt:lpstr>
      <vt:lpstr>'CF, Capex, BS &amp; Debt sum'!Print_Area</vt:lpstr>
      <vt:lpstr>'Consumer Mobile KPIs'!Print_Area</vt:lpstr>
      <vt:lpstr>'Consumer Residential KPIs'!Print_Area</vt:lpstr>
      <vt:lpstr>Expenses!Print_Area</vt:lpstr>
      <vt:lpstr>'FTE, MTA, Roaming &amp; M&amp;A'!Print_Area</vt:lpstr>
      <vt:lpstr>'Growth analysis Q1'!Print_Area</vt:lpstr>
      <vt:lpstr>'Growth analysis Q2'!Print_Area</vt:lpstr>
      <vt:lpstr>'Growth analysis Q3'!Print_Area</vt:lpstr>
      <vt:lpstr>'Growth analysis Q4'!Print_Area</vt:lpstr>
      <vt:lpstr>'iBasis KPIs'!Print_Area</vt:lpstr>
      <vt:lpstr>Index!Print_Area</vt:lpstr>
      <vt:lpstr>'Mobile International KPIs'!Print_Area</vt:lpstr>
      <vt:lpstr>'NetCo KPIs'!Print_Area</vt:lpstr>
      <vt:lpstr>'P&amp;L &amp; Cash flow'!Print_Area</vt:lpstr>
      <vt:lpstr>'Profit &amp; Margin'!Print_Area</vt:lpstr>
      <vt:lpstr>Revenues!Print_Area</vt:lpstr>
      <vt:lpstr>Tariffs!Print_Area</vt:lpstr>
    </vt:vector>
  </TitlesOfParts>
  <Company>KPN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Brenninkmeyer, S.C.A. (Steffen) (KPNCC Investor Relations)</dc:creator>
  <cp:lastModifiedBy>Oedit Doebé, D.R. (Djai) (KPNCC Investor Relations)</cp:lastModifiedBy>
  <cp:lastPrinted>2014-04-24T15:27:02Z</cp:lastPrinted>
  <dcterms:created xsi:type="dcterms:W3CDTF">2009-03-20T08:10:08Z</dcterms:created>
  <dcterms:modified xsi:type="dcterms:W3CDTF">2014-04-24T19:00:29Z</dcterms:modified>
</cp:coreProperties>
</file>