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15" windowHeight="4575" activeTab="0"/>
  </bookViews>
  <sheets>
    <sheet name="Press Report" sheetId="1" r:id="rId1"/>
    <sheet name="Car Deliveries" sheetId="2" r:id="rId2"/>
    <sheet name="Truck Deliveries" sheetId="3" r:id="rId3"/>
  </sheets>
  <definedNames>
    <definedName name="_xlnm.Print_Area" localSheetId="1">'Car Deliveries'!$A$1:$G$99</definedName>
    <definedName name="_xlnm.Print_Area" localSheetId="0">'Press Report'!$A$1:$I$39</definedName>
    <definedName name="_xlnm.Print_Area" localSheetId="2">'Truck Deliveries'!$A$1:$G$133</definedName>
  </definedNames>
  <calcPr fullCalcOnLoad="1"/>
</workbook>
</file>

<file path=xl/sharedStrings.xml><?xml version="1.0" encoding="utf-8"?>
<sst xmlns="http://schemas.openxmlformats.org/spreadsheetml/2006/main" count="267" uniqueCount="165">
  <si>
    <t xml:space="preserve">        2-1P</t>
  </si>
  <si>
    <t xml:space="preserve">       GM Car Deliveries - (United States)</t>
  </si>
  <si>
    <t xml:space="preserve"> </t>
  </si>
  <si>
    <t>Calendar Year-to-Date</t>
  </si>
  <si>
    <t>%Chg</t>
  </si>
  <si>
    <t>per S/D</t>
  </si>
  <si>
    <t xml:space="preserve">Selling Days (S/D)  </t>
  </si>
  <si>
    <t>Century</t>
  </si>
  <si>
    <t>LeSabre</t>
  </si>
  <si>
    <t>Park Avenue</t>
  </si>
  <si>
    <t>Regal</t>
  </si>
  <si>
    <t>Buick Total</t>
  </si>
  <si>
    <t>Catera</t>
  </si>
  <si>
    <t>DeVille</t>
  </si>
  <si>
    <t>Eldorado</t>
  </si>
  <si>
    <t>Seville</t>
  </si>
  <si>
    <t>Cadillac Total</t>
  </si>
  <si>
    <t>Camaro</t>
  </si>
  <si>
    <t>Cavalier</t>
  </si>
  <si>
    <t>Corvette</t>
  </si>
  <si>
    <t>Impala</t>
  </si>
  <si>
    <t>Lumina</t>
  </si>
  <si>
    <t>Malibu</t>
  </si>
  <si>
    <t>Metro</t>
  </si>
  <si>
    <t>Monte Carlo</t>
  </si>
  <si>
    <t>Prizm</t>
  </si>
  <si>
    <t>Chevrolet Total</t>
  </si>
  <si>
    <t>Alero</t>
  </si>
  <si>
    <t>Aurora</t>
  </si>
  <si>
    <t>Intrigue</t>
  </si>
  <si>
    <t>Oldsmobile Total</t>
  </si>
  <si>
    <t>Bonneville</t>
  </si>
  <si>
    <t>Firebird</t>
  </si>
  <si>
    <t>Grand Am</t>
  </si>
  <si>
    <t>Grand Prix</t>
  </si>
  <si>
    <t>Sunfire</t>
  </si>
  <si>
    <t>Pontiac Total</t>
  </si>
  <si>
    <t>9-5</t>
  </si>
  <si>
    <t>Saab Total</t>
  </si>
  <si>
    <t>Saturn L Series</t>
  </si>
  <si>
    <t>Saturn S Series</t>
  </si>
  <si>
    <t>Saturn Total</t>
  </si>
  <si>
    <t>GM Total</t>
  </si>
  <si>
    <t>GM Car Deliveries by Production Source</t>
  </si>
  <si>
    <t>GM North America *</t>
  </si>
  <si>
    <t>GM Import</t>
  </si>
  <si>
    <t>* Includes U.S./Canada/Mexico</t>
  </si>
  <si>
    <t xml:space="preserve">         2-1P</t>
  </si>
  <si>
    <t xml:space="preserve">          GM Car Deliveries - (United States)</t>
  </si>
  <si>
    <t>GM Car Deliveries by Production Source and Marketing Division</t>
  </si>
  <si>
    <t xml:space="preserve">     GM North America Total*</t>
  </si>
  <si>
    <t xml:space="preserve">     GM Import Total</t>
  </si>
  <si>
    <t>GM Vehicle Deliveries by Marketing Division</t>
  </si>
  <si>
    <t>GMC Total</t>
  </si>
  <si>
    <t>Other-Isuzu Total</t>
  </si>
  <si>
    <t xml:space="preserve">     GM Total</t>
  </si>
  <si>
    <t>* Includes US/Canada/Mexico</t>
  </si>
  <si>
    <t>3-1P</t>
  </si>
  <si>
    <t>GM Truck Deliveries - (United States)</t>
  </si>
  <si>
    <t>% Chg</t>
  </si>
  <si>
    <t>Selling Days (S/D)</t>
  </si>
  <si>
    <t>Rendezvous</t>
  </si>
  <si>
    <t>Total Buick</t>
  </si>
  <si>
    <t>Escalade</t>
  </si>
  <si>
    <t>Total Cadillac</t>
  </si>
  <si>
    <t>Astro</t>
  </si>
  <si>
    <t>C/K Suburban(Chevy)</t>
  </si>
  <si>
    <t>Chevy C/T Series</t>
  </si>
  <si>
    <t>Chevy W Series</t>
  </si>
  <si>
    <t>Express Cutaway/G Cut</t>
  </si>
  <si>
    <t>Express Panel/G Van</t>
  </si>
  <si>
    <t>Express/G Sportvan</t>
  </si>
  <si>
    <t>S/T Blazer</t>
  </si>
  <si>
    <t>S/T Pickup</t>
  </si>
  <si>
    <t>Tahoe</t>
  </si>
  <si>
    <t>Tracker</t>
  </si>
  <si>
    <t>TrailBlazer</t>
  </si>
  <si>
    <t>Venture</t>
  </si>
  <si>
    <t>Chevrolet Fullsize Pickups</t>
  </si>
  <si>
    <t>Envoy</t>
  </si>
  <si>
    <t>GMC C/T Series</t>
  </si>
  <si>
    <t>GMC W Series</t>
  </si>
  <si>
    <t>S/T Jimmy</t>
  </si>
  <si>
    <t>Safari (GMC)</t>
  </si>
  <si>
    <t>Savana Panel/G Classic</t>
  </si>
  <si>
    <t>Savana Special/G Cut</t>
  </si>
  <si>
    <t>Savana/Rally</t>
  </si>
  <si>
    <t>Sierra</t>
  </si>
  <si>
    <t>Sonoma</t>
  </si>
  <si>
    <t>Yukon</t>
  </si>
  <si>
    <t>Yukon XL</t>
  </si>
  <si>
    <t>Bravada</t>
  </si>
  <si>
    <t>Silhouette</t>
  </si>
  <si>
    <t>Other-Isuzu F Series</t>
  </si>
  <si>
    <t>Other-Isuzu N Series</t>
  </si>
  <si>
    <t>Aztek</t>
  </si>
  <si>
    <t>Montana</t>
  </si>
  <si>
    <t>GM TRUCK Deliveries by Production Source</t>
  </si>
  <si>
    <t>GM Light Duty Truck Deliveries by Production Source</t>
  </si>
  <si>
    <t>GM TRUCK Deliveries by Production Source and Marketing Division</t>
  </si>
  <si>
    <t xml:space="preserve">    GM North America Total*</t>
  </si>
  <si>
    <t xml:space="preserve">    GM Import Total</t>
  </si>
  <si>
    <t>GM Light Truck Deliveries by Production Source and Marketing Division</t>
  </si>
  <si>
    <t xml:space="preserve">    GM Light Truck Deliveries by Marketing Division</t>
  </si>
  <si>
    <t xml:space="preserve">    GM Total</t>
  </si>
  <si>
    <t>Curr S/D:</t>
  </si>
  <si>
    <t>Prev S/D:</t>
  </si>
  <si>
    <t>Vehicle Total</t>
  </si>
  <si>
    <t>Car Total</t>
  </si>
  <si>
    <t>Truck Total</t>
  </si>
  <si>
    <t>Light Truck Total</t>
  </si>
  <si>
    <t>Light Vehicle Total</t>
  </si>
  <si>
    <t>Market Division</t>
  </si>
  <si>
    <t>Buick</t>
  </si>
  <si>
    <t>Cadillac</t>
  </si>
  <si>
    <t>Chevrolet</t>
  </si>
  <si>
    <t>GMC</t>
  </si>
  <si>
    <t>Oldsmobile</t>
  </si>
  <si>
    <t>Other - Isuzu</t>
  </si>
  <si>
    <t>Pontiac</t>
  </si>
  <si>
    <t>Saab</t>
  </si>
  <si>
    <t>Saturn</t>
  </si>
  <si>
    <t>Sales of Domestically Produced Vehicles</t>
  </si>
  <si>
    <t>Car</t>
  </si>
  <si>
    <t>Light Truck</t>
  </si>
  <si>
    <t>Escalade EXT</t>
  </si>
  <si>
    <t>VUE</t>
  </si>
  <si>
    <t>Vibe</t>
  </si>
  <si>
    <t>CTS</t>
  </si>
  <si>
    <t>9-3</t>
  </si>
  <si>
    <t>HUMMER Total</t>
  </si>
  <si>
    <t>HUMMER H1</t>
  </si>
  <si>
    <t>HUMMER</t>
  </si>
  <si>
    <t>Kodiak 4/5 Series</t>
  </si>
  <si>
    <t>Topkick 4/5 Series</t>
  </si>
  <si>
    <t>HUMMER H2</t>
  </si>
  <si>
    <t>Kodiak 6/7/8 Series</t>
  </si>
  <si>
    <t>Topkick 6/7/8 Series</t>
  </si>
  <si>
    <t>ION</t>
  </si>
  <si>
    <t>Escalade ESV</t>
  </si>
  <si>
    <t>Classic</t>
  </si>
  <si>
    <t>SRX</t>
  </si>
  <si>
    <t>SSR</t>
  </si>
  <si>
    <t>XLR</t>
  </si>
  <si>
    <t xml:space="preserve">      Avalanche</t>
  </si>
  <si>
    <t xml:space="preserve">     Silverado-C/K Pickup</t>
  </si>
  <si>
    <t>Rainier</t>
  </si>
  <si>
    <t>Aveo</t>
  </si>
  <si>
    <t>Colorado</t>
  </si>
  <si>
    <t>Canyon</t>
  </si>
  <si>
    <t>GTO</t>
  </si>
  <si>
    <t>Equinox</t>
  </si>
  <si>
    <t>9-2X</t>
  </si>
  <si>
    <t>STS</t>
  </si>
  <si>
    <t>G6</t>
  </si>
  <si>
    <t>LaCrosse</t>
  </si>
  <si>
    <t>Uplander</t>
  </si>
  <si>
    <t>Montana SV6</t>
  </si>
  <si>
    <t>Terraza</t>
  </si>
  <si>
    <t>Cobalt</t>
  </si>
  <si>
    <t>Relay</t>
  </si>
  <si>
    <t>December 2004</t>
  </si>
  <si>
    <t>December</t>
  </si>
  <si>
    <t>January - December</t>
  </si>
  <si>
    <t xml:space="preserve"> Twenty-seven selling days for the December period this year and twenty-six for last year.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</si>
</sst>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;[Red]#,##0"/>
    <numFmt numFmtId="174" formatCode="mmmmm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3" fontId="5" fillId="2" borderId="2" xfId="15" applyNumberFormat="1" applyFont="1" applyFill="1" applyBorder="1" applyAlignment="1">
      <alignment horizontal="right"/>
    </xf>
    <xf numFmtId="3" fontId="5" fillId="2" borderId="3" xfId="15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 quotePrefix="1">
      <alignment horizontal="right"/>
    </xf>
    <xf numFmtId="0" fontId="5" fillId="2" borderId="8" xfId="0" applyFont="1" applyFill="1" applyBorder="1" applyAlignment="1">
      <alignment/>
    </xf>
    <xf numFmtId="3" fontId="5" fillId="2" borderId="8" xfId="15" applyNumberFormat="1" applyFont="1" applyFill="1" applyBorder="1" applyAlignment="1">
      <alignment horizontal="right"/>
    </xf>
    <xf numFmtId="3" fontId="5" fillId="2" borderId="0" xfId="15" applyNumberFormat="1" applyFont="1" applyFill="1" applyBorder="1" applyAlignment="1">
      <alignment horizontal="right"/>
    </xf>
    <xf numFmtId="172" fontId="5" fillId="2" borderId="9" xfId="0" applyNumberFormat="1" applyFont="1" applyFill="1" applyBorder="1" applyAlignment="1" quotePrefix="1">
      <alignment horizontal="right"/>
    </xf>
    <xf numFmtId="172" fontId="5" fillId="2" borderId="0" xfId="0" applyNumberFormat="1" applyFont="1" applyFill="1" applyBorder="1" applyAlignment="1" quotePrefix="1">
      <alignment horizontal="right"/>
    </xf>
    <xf numFmtId="0" fontId="5" fillId="2" borderId="6" xfId="0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3" fontId="5" fillId="2" borderId="11" xfId="15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 quotePrefix="1">
      <alignment horizontal="right"/>
    </xf>
    <xf numFmtId="172" fontId="5" fillId="2" borderId="9" xfId="0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3" fontId="5" fillId="0" borderId="6" xfId="15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172" fontId="5" fillId="2" borderId="14" xfId="0" applyNumberFormat="1" applyFont="1" applyFill="1" applyBorder="1" applyAlignment="1" quotePrefix="1">
      <alignment horizontal="right"/>
    </xf>
    <xf numFmtId="3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17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3" fontId="5" fillId="3" borderId="2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Continuous"/>
    </xf>
    <xf numFmtId="3" fontId="5" fillId="3" borderId="3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8" xfId="0" applyFont="1" applyFill="1" applyBorder="1" applyAlignment="1" quotePrefix="1">
      <alignment/>
    </xf>
    <xf numFmtId="17" fontId="4" fillId="2" borderId="0" xfId="0" applyNumberFormat="1" applyFont="1" applyFill="1" applyAlignment="1" quotePrefix="1">
      <alignment horizontal="centerContinuous"/>
    </xf>
    <xf numFmtId="0" fontId="5" fillId="2" borderId="6" xfId="0" applyFont="1" applyFill="1" applyBorder="1" applyAlignment="1" quotePrefix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5" fillId="2" borderId="7" xfId="0" applyFont="1" applyFill="1" applyBorder="1" applyAlignment="1" applyProtection="1">
      <alignment horizontal="left"/>
      <protection locked="0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3" fontId="5" fillId="0" borderId="3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2" borderId="7" xfId="0" applyFont="1" applyFill="1" applyBorder="1" applyAlignment="1">
      <alignment/>
    </xf>
    <xf numFmtId="3" fontId="5" fillId="0" borderId="11" xfId="0" applyNumberFormat="1" applyFont="1" applyBorder="1" applyAlignment="1" applyProtection="1">
      <alignment/>
      <protection locked="0"/>
    </xf>
    <xf numFmtId="0" fontId="4" fillId="2" borderId="12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2" borderId="15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2" fontId="5" fillId="2" borderId="14" xfId="0" applyNumberFormat="1" applyFont="1" applyFill="1" applyBorder="1" applyAlignment="1">
      <alignment horizontal="right"/>
    </xf>
    <xf numFmtId="17" fontId="1" fillId="2" borderId="0" xfId="0" applyNumberFormat="1" applyFont="1" applyFill="1" applyAlignment="1" quotePrefix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5" xfId="0" applyFont="1" applyFill="1" applyBorder="1" applyAlignment="1">
      <alignment/>
    </xf>
    <xf numFmtId="172" fontId="5" fillId="0" borderId="9" xfId="0" applyNumberFormat="1" applyFont="1" applyBorder="1" applyAlignment="1">
      <alignment horizontal="right"/>
    </xf>
    <xf numFmtId="172" fontId="5" fillId="0" borderId="4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72" fontId="5" fillId="2" borderId="3" xfId="0" applyNumberFormat="1" applyFont="1" applyFill="1" applyBorder="1" applyAlignment="1">
      <alignment horizontal="right"/>
    </xf>
    <xf numFmtId="172" fontId="5" fillId="2" borderId="3" xfId="0" applyNumberFormat="1" applyFont="1" applyFill="1" applyBorder="1" applyAlignment="1" quotePrefix="1">
      <alignment horizontal="right"/>
    </xf>
    <xf numFmtId="0" fontId="4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/>
    </xf>
    <xf numFmtId="3" fontId="5" fillId="2" borderId="17" xfId="15" applyNumberFormat="1" applyFont="1" applyFill="1" applyBorder="1" applyAlignment="1">
      <alignment horizontal="right"/>
    </xf>
    <xf numFmtId="172" fontId="5" fillId="2" borderId="18" xfId="0" applyNumberFormat="1" applyFont="1" applyFill="1" applyBorder="1" applyAlignment="1" quotePrefix="1">
      <alignment horizontal="right"/>
    </xf>
    <xf numFmtId="3" fontId="5" fillId="2" borderId="19" xfId="15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/>
    </xf>
    <xf numFmtId="3" fontId="5" fillId="0" borderId="11" xfId="15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76200</xdr:rowOff>
    </xdr:from>
    <xdr:to>
      <xdr:col>8</xdr:col>
      <xdr:colOff>342900</xdr:colOff>
      <xdr:row>36</xdr:row>
      <xdr:rowOff>76200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4775" y="5581650"/>
          <a:ext cx="5438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 American Isuzu Motors, Inc., dealer sales of commercial vehicles distributed by General Motors             Corporation as reported to General Motors by American Isuzu Motors, Inc.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.7109375" style="0" customWidth="1"/>
    <col min="3" max="3" width="10.28125" style="0" customWidth="1"/>
    <col min="4" max="9" width="11.00390625" style="0" customWidth="1"/>
  </cols>
  <sheetData>
    <row r="1" spans="1:9" ht="12.75">
      <c r="A1" s="78"/>
      <c r="B1" s="2"/>
      <c r="C1" s="2"/>
      <c r="D1" s="2"/>
      <c r="E1" s="2"/>
      <c r="F1" s="2"/>
      <c r="G1" s="2"/>
      <c r="H1" s="2"/>
      <c r="I1" s="2"/>
    </row>
    <row r="2" spans="1:9" ht="12.75">
      <c r="A2" s="27"/>
      <c r="B2" s="79"/>
      <c r="C2" s="80"/>
      <c r="D2" s="79"/>
      <c r="E2" s="79"/>
      <c r="F2" s="80"/>
      <c r="G2" s="79"/>
      <c r="H2" s="79"/>
      <c r="I2" s="80"/>
    </row>
    <row r="3" spans="1:9" ht="12.75">
      <c r="A3" s="31"/>
      <c r="B3" s="57"/>
      <c r="C3" s="81"/>
      <c r="D3" s="26"/>
      <c r="E3" s="26"/>
      <c r="F3" s="81"/>
      <c r="G3" s="26"/>
      <c r="H3" s="82" t="s">
        <v>3</v>
      </c>
      <c r="I3" s="81"/>
    </row>
    <row r="4" spans="1:9" ht="12.75">
      <c r="A4" s="31"/>
      <c r="B4" s="57"/>
      <c r="C4" s="81"/>
      <c r="D4" s="26"/>
      <c r="E4" s="83" t="s">
        <v>162</v>
      </c>
      <c r="F4" s="81"/>
      <c r="G4" s="26"/>
      <c r="H4" s="18" t="s">
        <v>163</v>
      </c>
      <c r="I4" s="94"/>
    </row>
    <row r="5" spans="1:9" ht="12.75">
      <c r="A5" s="84" t="s">
        <v>105</v>
      </c>
      <c r="B5" s="57"/>
      <c r="C5" s="85">
        <f>SUM('Car Deliveries'!B8)</f>
        <v>27</v>
      </c>
      <c r="D5" s="11"/>
      <c r="E5" s="11"/>
      <c r="F5" s="12" t="s">
        <v>59</v>
      </c>
      <c r="G5" s="79"/>
      <c r="H5" s="79"/>
      <c r="I5" s="15"/>
    </row>
    <row r="6" spans="1:9" ht="12.75">
      <c r="A6" s="86" t="s">
        <v>106</v>
      </c>
      <c r="B6" s="87"/>
      <c r="C6" s="88">
        <f>SUM('Car Deliveries'!C8)</f>
        <v>26</v>
      </c>
      <c r="D6" s="18">
        <v>2004</v>
      </c>
      <c r="E6" s="18">
        <v>2003</v>
      </c>
      <c r="F6" s="19" t="s">
        <v>5</v>
      </c>
      <c r="G6" s="18">
        <v>2004</v>
      </c>
      <c r="H6" s="18">
        <v>2003</v>
      </c>
      <c r="I6" s="19" t="s">
        <v>4</v>
      </c>
    </row>
    <row r="7" spans="1:9" ht="12.75">
      <c r="A7" s="23" t="s">
        <v>107</v>
      </c>
      <c r="B7" s="24"/>
      <c r="C7" s="25"/>
      <c r="D7" s="89">
        <f>SUM(D19:D28)</f>
        <v>437161</v>
      </c>
      <c r="E7" s="89">
        <f>SUM(E19:E28)</f>
        <v>447900</v>
      </c>
      <c r="F7" s="111">
        <f>IF(E7=0," ***.*",IF(D7=0," ***.*",IF(((D7/C$5)/(E7/C$6))*100-100&gt;999.9," ***.*",IF(((D7/C$5)/(E7/C$6))*100-100&lt;-99.9," ***.*",((D7/C$5)/(E7/C$6))*100-100))))</f>
        <v>-6.012535866967667</v>
      </c>
      <c r="G7" s="89">
        <f>SUM(G19:G28)</f>
        <v>4707416</v>
      </c>
      <c r="H7" s="89">
        <f>SUM(H19:H28)</f>
        <v>4756403</v>
      </c>
      <c r="I7" s="111">
        <f>IF(H7=0," ***.*",IF(G7=0," ***.*",IF((G7/H7)*100-100&gt;999.9," ***.*",IF((G7/H7)*100-100&lt;-99.9," ***.*",(G7/H7)*100-100))))</f>
        <v>-1.0299169351293358</v>
      </c>
    </row>
    <row r="8" spans="1:9" ht="12.75">
      <c r="A8" s="23" t="s">
        <v>108</v>
      </c>
      <c r="B8" s="24"/>
      <c r="C8" s="25"/>
      <c r="D8" s="90">
        <f>SUM('Car Deliveries'!B63)</f>
        <v>163294</v>
      </c>
      <c r="E8" s="90">
        <f>SUM('Car Deliveries'!C63)</f>
        <v>169494</v>
      </c>
      <c r="F8" s="111">
        <f>IF(E8=0," ***.*",IF(D8=0," ***.*",IF(((D8/C$5)/(E8/C$6))*100-100&gt;999.9," ***.*",IF(((D8/C$5)/(E8/C$6))*100-100&lt;-99.9," ***.*",((D8/C$5)/(E8/C$6))*100-100))))</f>
        <v>-7.226170794202702</v>
      </c>
      <c r="G8" s="90">
        <f>SUM('Car Deliveries'!E63)</f>
        <v>1885199</v>
      </c>
      <c r="H8" s="90">
        <f>SUM('Car Deliveries'!F63)</f>
        <v>1960682</v>
      </c>
      <c r="I8" s="111">
        <f>IF(H8=0," ***.*",IF(G8=0," ***.*",IF((G8/H8)*100-100&gt;999.9," ***.*",IF((G8/H8)*100-100&lt;-99.9," ***.*",(G8/H8)*100-100))))</f>
        <v>-3.849833884332085</v>
      </c>
    </row>
    <row r="9" spans="1:9" ht="12.75">
      <c r="A9" s="23" t="s">
        <v>109</v>
      </c>
      <c r="B9" s="24"/>
      <c r="C9" s="25"/>
      <c r="D9" s="90">
        <f>SUM('Truck Deliveries'!B77)</f>
        <v>273867</v>
      </c>
      <c r="E9" s="90">
        <f>SUM('Truck Deliveries'!C77)</f>
        <v>278406</v>
      </c>
      <c r="F9" s="111">
        <f>IF(E9=0," ***.*",IF(D9=0," ***.*",IF(((D9/C$5)/(E9/C$6))*100-100&gt;999.9," ***.*",IF(((D9/C$5)/(E9/C$6))*100-100&lt;-99.9," ***.*",((D9/C$5)/(E9/C$6))*100-100))))</f>
        <v>-5.273673061005226</v>
      </c>
      <c r="G9" s="90">
        <f>SUM('Truck Deliveries'!E77)</f>
        <v>2822217</v>
      </c>
      <c r="H9" s="90">
        <f>SUM('Truck Deliveries'!F77)</f>
        <v>2795721</v>
      </c>
      <c r="I9" s="111">
        <f>IF(H9=0," ***.*",IF(G9=0," ***.*",IF((G9/H9)*100-100&gt;999.9," ***.*",IF((G9/H9)*100-100&lt;-99.9," ***.*",(G9/H9)*100-100))))</f>
        <v>0.9477340550076292</v>
      </c>
    </row>
    <row r="10" spans="1:9" ht="12.75">
      <c r="A10" s="23" t="s">
        <v>110</v>
      </c>
      <c r="B10" s="24"/>
      <c r="C10" s="25"/>
      <c r="D10" s="90">
        <f>SUM('Truck Deliveries'!B81)</f>
        <v>265430</v>
      </c>
      <c r="E10" s="90">
        <f>SUM('Truck Deliveries'!C81)</f>
        <v>273352</v>
      </c>
      <c r="F10" s="111">
        <f>IF(E10=0," ***.*",IF(D10=0," ***.*",IF(((D10/C$5)/(E10/C$6))*100-100&gt;999.9," ***.*",IF(((D10/C$5)/(E10/C$6))*100-100&lt;-99.9," ***.*",((D10/C$5)/(E10/C$6))*100-100))))</f>
        <v>-6.494461624842955</v>
      </c>
      <c r="G10" s="90">
        <f>SUM('Truck Deliveries'!E81)</f>
        <v>2770260</v>
      </c>
      <c r="H10" s="101">
        <f>SUM('Truck Deliveries'!F81)</f>
        <v>2754100</v>
      </c>
      <c r="I10" s="111">
        <f>IF(H10=0," ***.*",IF(G10=0," ***.*",IF((G10/H10)*100-100&gt;999.9," ***.*",IF((G10/H10)*100-100&lt;-99.9," ***.*",(G10/H10)*100-100))))</f>
        <v>0.5867615554990806</v>
      </c>
    </row>
    <row r="11" spans="1:9" ht="12.75">
      <c r="A11" s="23" t="s">
        <v>111</v>
      </c>
      <c r="B11" s="24"/>
      <c r="C11" s="25"/>
      <c r="D11" s="90">
        <f>SUM(D8,D10)</f>
        <v>428724</v>
      </c>
      <c r="E11" s="90">
        <f>SUM(E8,E10)</f>
        <v>442846</v>
      </c>
      <c r="F11" s="111">
        <f>IF(E11=0," ***.*",IF(D11=0," ***.*",IF(((D11/C$5)/(E11/C$6))*100-100&gt;999.9," ***.*",IF(((D11/C$5)/(E11/C$6))*100-100&lt;-99.9," ***.*",((D11/C$5)/(E11/C$6))*100-100))))</f>
        <v>-6.774514541548683</v>
      </c>
      <c r="G11" s="90">
        <f>SUM(G8,G10)</f>
        <v>4655459</v>
      </c>
      <c r="H11" s="90">
        <f>SUM(H8,H10)</f>
        <v>4714782</v>
      </c>
      <c r="I11" s="111">
        <f>IF(H11=0," ***.*",IF(G11=0," ***.*",IF((G11/H11)*100-100&gt;999.9," ***.*",IF((G11/H11)*100-100&lt;-99.9," ***.*",(G11/H11)*100-100))))</f>
        <v>-1.2582342089199443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102"/>
      <c r="F13" s="2"/>
      <c r="G13" s="2"/>
      <c r="H13" s="2"/>
      <c r="I13" s="2"/>
    </row>
    <row r="14" spans="1:9" ht="12.75">
      <c r="A14" s="3"/>
      <c r="B14" s="10" t="s">
        <v>112</v>
      </c>
      <c r="C14" s="80"/>
      <c r="D14" s="79"/>
      <c r="E14" s="79"/>
      <c r="F14" s="80"/>
      <c r="G14" s="79"/>
      <c r="H14" s="79"/>
      <c r="I14" s="80"/>
    </row>
    <row r="15" spans="1:9" ht="12.75">
      <c r="A15" s="91"/>
      <c r="B15" s="13" t="s">
        <v>107</v>
      </c>
      <c r="C15" s="81"/>
      <c r="D15" s="26"/>
      <c r="E15" s="26"/>
      <c r="F15" s="81"/>
      <c r="G15" s="26"/>
      <c r="H15" s="82" t="s">
        <v>3</v>
      </c>
      <c r="I15" s="81"/>
    </row>
    <row r="16" spans="1:9" ht="12.75">
      <c r="A16" s="31"/>
      <c r="B16" s="57"/>
      <c r="C16" s="81"/>
      <c r="D16" s="26"/>
      <c r="E16" s="83" t="s">
        <v>162</v>
      </c>
      <c r="F16" s="81"/>
      <c r="G16" s="26"/>
      <c r="H16" s="18" t="s">
        <v>163</v>
      </c>
      <c r="I16" s="94"/>
    </row>
    <row r="17" spans="1:9" ht="12.75">
      <c r="A17" s="31"/>
      <c r="B17" s="57"/>
      <c r="C17" s="81"/>
      <c r="D17" s="11"/>
      <c r="E17" s="11"/>
      <c r="F17" s="12" t="s">
        <v>59</v>
      </c>
      <c r="G17" s="79"/>
      <c r="H17" s="79"/>
      <c r="I17" s="15"/>
    </row>
    <row r="18" spans="1:9" ht="12.75">
      <c r="A18" s="36"/>
      <c r="B18" s="57"/>
      <c r="C18" s="81"/>
      <c r="D18" s="18">
        <v>2004</v>
      </c>
      <c r="E18" s="18">
        <v>2003</v>
      </c>
      <c r="F18" s="15" t="s">
        <v>5</v>
      </c>
      <c r="G18" s="18">
        <v>2004</v>
      </c>
      <c r="H18" s="18">
        <v>2003</v>
      </c>
      <c r="I18" s="19" t="s">
        <v>4</v>
      </c>
    </row>
    <row r="19" spans="1:9" ht="12.75">
      <c r="A19" s="27" t="s">
        <v>113</v>
      </c>
      <c r="B19" s="79"/>
      <c r="C19" s="80"/>
      <c r="D19" s="92">
        <f>SUM('Car Deliveries'!B88)</f>
        <v>26241</v>
      </c>
      <c r="E19" s="92">
        <f>SUM('Car Deliveries'!C88)</f>
        <v>28821</v>
      </c>
      <c r="F19" s="109">
        <f aca="true" t="shared" si="0" ref="F19:F28">IF(E19=0," ***.*",IF(D19=0," ***.*",IF(((D19/C$5)/(E19/C$6))*100-100&gt;999.9," ***.*",IF(((D19/C$5)/(E19/C$6))*100-100&lt;-99.9," ***.*",((D19/C$5)/(E19/C$6))*100-100))))</f>
        <v>-12.323961309076324</v>
      </c>
      <c r="G19" s="92">
        <f>SUM('Car Deliveries'!E88)</f>
        <v>309639</v>
      </c>
      <c r="H19" s="92">
        <f>SUM('Car Deliveries'!F88)</f>
        <v>336788</v>
      </c>
      <c r="I19" s="109">
        <f aca="true" t="shared" si="1" ref="I19:I28">IF(H19=0," ***.*",IF(G19=0," ***.*",IF((G19/H19)*100-100&gt;999.9," ***.*",IF((G19/H19)*100-100&lt;-99.9," ***.*",(G19/H19)*100-100))))</f>
        <v>-8.061154197893046</v>
      </c>
    </row>
    <row r="20" spans="1:9" ht="12.75">
      <c r="A20" s="31" t="s">
        <v>114</v>
      </c>
      <c r="B20" s="57"/>
      <c r="C20" s="81"/>
      <c r="D20" s="93">
        <f>SUM('Car Deliveries'!B89)</f>
        <v>27324</v>
      </c>
      <c r="E20" s="93">
        <f>SUM('Car Deliveries'!C89)</f>
        <v>22062</v>
      </c>
      <c r="F20" s="108">
        <f t="shared" si="0"/>
        <v>19.263892666122743</v>
      </c>
      <c r="G20" s="93">
        <f>SUM('Car Deliveries'!E89)</f>
        <v>234217</v>
      </c>
      <c r="H20" s="93">
        <f>SUM('Car Deliveries'!F89)</f>
        <v>216090</v>
      </c>
      <c r="I20" s="108">
        <f t="shared" si="1"/>
        <v>8.388634365310736</v>
      </c>
    </row>
    <row r="21" spans="1:9" ht="12.75">
      <c r="A21" s="31" t="s">
        <v>115</v>
      </c>
      <c r="B21" s="57"/>
      <c r="C21" s="81"/>
      <c r="D21" s="93">
        <f>SUM('Car Deliveries'!B90)</f>
        <v>262633</v>
      </c>
      <c r="E21" s="93">
        <f>SUM('Car Deliveries'!C90)</f>
        <v>252283</v>
      </c>
      <c r="F21" s="108">
        <f t="shared" si="0"/>
        <v>0.24688617617985642</v>
      </c>
      <c r="G21" s="93">
        <f>SUM('Car Deliveries'!E90)</f>
        <v>2763238</v>
      </c>
      <c r="H21" s="93">
        <f>SUM('Car Deliveries'!F90)</f>
        <v>2655777</v>
      </c>
      <c r="I21" s="108">
        <f t="shared" si="1"/>
        <v>4.0463111172361295</v>
      </c>
    </row>
    <row r="22" spans="1:9" ht="12.75">
      <c r="A22" s="31" t="s">
        <v>116</v>
      </c>
      <c r="B22" s="57"/>
      <c r="C22" s="81"/>
      <c r="D22" s="93">
        <f>SUM('Car Deliveries'!B91)</f>
        <v>61192</v>
      </c>
      <c r="E22" s="93">
        <f>SUM('Car Deliveries'!C91)</f>
        <v>62401</v>
      </c>
      <c r="F22" s="108">
        <f t="shared" si="0"/>
        <v>-5.569414545232235</v>
      </c>
      <c r="G22" s="93">
        <f>SUM('Car Deliveries'!E91)</f>
        <v>602064</v>
      </c>
      <c r="H22" s="93">
        <f>SUM('Car Deliveries'!F91)</f>
        <v>578783</v>
      </c>
      <c r="I22" s="108">
        <f t="shared" si="1"/>
        <v>4.022405633890429</v>
      </c>
    </row>
    <row r="23" spans="1:9" ht="12.75">
      <c r="A23" s="31" t="s">
        <v>132</v>
      </c>
      <c r="B23" s="57"/>
      <c r="C23" s="81"/>
      <c r="D23" s="93">
        <f>SUM('Car Deliveries'!B92)</f>
        <v>3814</v>
      </c>
      <c r="E23" s="93">
        <f>SUM('Car Deliveries'!C92)</f>
        <v>3812</v>
      </c>
      <c r="F23" s="108">
        <f t="shared" si="0"/>
        <v>-3.6531809879134016</v>
      </c>
      <c r="G23" s="93">
        <f>SUM('Car Deliveries'!E92)</f>
        <v>29345</v>
      </c>
      <c r="H23" s="93">
        <f>SUM('Car Deliveries'!F92)</f>
        <v>35259</v>
      </c>
      <c r="I23" s="108">
        <f t="shared" si="1"/>
        <v>-16.773022490711583</v>
      </c>
    </row>
    <row r="24" spans="1:9" ht="12.75">
      <c r="A24" s="31" t="s">
        <v>117</v>
      </c>
      <c r="B24" s="57"/>
      <c r="C24" s="81"/>
      <c r="D24" s="93">
        <f>SUM('Car Deliveries'!B93)</f>
        <v>553</v>
      </c>
      <c r="E24" s="93">
        <f>SUM('Car Deliveries'!C93)</f>
        <v>10196</v>
      </c>
      <c r="F24" s="108">
        <f t="shared" si="0"/>
        <v>-94.77718204669951</v>
      </c>
      <c r="G24" s="93">
        <f>SUM('Car Deliveries'!E93)</f>
        <v>28851</v>
      </c>
      <c r="H24" s="93">
        <f>SUM('Car Deliveries'!F93)</f>
        <v>125897</v>
      </c>
      <c r="I24" s="108">
        <f t="shared" si="1"/>
        <v>-77.08364774379056</v>
      </c>
    </row>
    <row r="25" spans="1:9" ht="12.75">
      <c r="A25" s="31" t="s">
        <v>118</v>
      </c>
      <c r="B25" s="57"/>
      <c r="C25" s="81"/>
      <c r="D25" s="93">
        <f>SUM('Truck Deliveries'!B65)</f>
        <v>2744</v>
      </c>
      <c r="E25" s="93">
        <f>SUM('Truck Deliveries'!C65)</f>
        <v>1563</v>
      </c>
      <c r="F25" s="108">
        <f>IF(E25=0," ***.*",IF(D25=0," ***.*",IF(((D25/C$5)/(E25/C$6))*100-100&gt;999.9," ***.*",IF(((D25/C$5)/(E25/C$6))*100-100&lt;-99.9," ***.*",((D25/C$5)/(E25/C$6))*100-100))))</f>
        <v>69.05760527001732</v>
      </c>
      <c r="G25" s="93">
        <f>SUM('Truck Deliveries'!E65)</f>
        <v>15707</v>
      </c>
      <c r="H25" s="93">
        <f>SUM('Truck Deliveries'!F65)</f>
        <v>13123</v>
      </c>
      <c r="I25" s="108">
        <f>IF(H25=0," ***.*",IF(G25=0," ***.*",IF((G25/H25)*100-100&gt;999.9," ***.*",IF((G25/H25)*100-100&lt;-99.9," ***.*",(G25/H25)*100-100))))</f>
        <v>19.690619522974927</v>
      </c>
    </row>
    <row r="26" spans="1:9" ht="12.75">
      <c r="A26" s="31" t="s">
        <v>119</v>
      </c>
      <c r="B26" s="57"/>
      <c r="C26" s="81"/>
      <c r="D26" s="93">
        <f>SUM('Car Deliveries'!B95)</f>
        <v>35843</v>
      </c>
      <c r="E26" s="93">
        <f>SUM('Car Deliveries'!C95)</f>
        <v>44093</v>
      </c>
      <c r="F26" s="108">
        <f t="shared" si="0"/>
        <v>-21.72117687278825</v>
      </c>
      <c r="G26" s="93">
        <f>SUM('Car Deliveries'!E95)</f>
        <v>474179</v>
      </c>
      <c r="H26" s="93">
        <f>SUM('Car Deliveries'!F95)</f>
        <v>475615</v>
      </c>
      <c r="I26" s="108">
        <f t="shared" si="1"/>
        <v>-0.3019248762128939</v>
      </c>
    </row>
    <row r="27" spans="1:9" ht="12.75">
      <c r="A27" s="31" t="s">
        <v>120</v>
      </c>
      <c r="B27" s="57"/>
      <c r="C27" s="81"/>
      <c r="D27" s="93">
        <f>SUM('Car Deliveries'!B96)</f>
        <v>3421</v>
      </c>
      <c r="E27" s="93">
        <f>SUM('Car Deliveries'!C96)</f>
        <v>3506</v>
      </c>
      <c r="F27" s="108">
        <f t="shared" si="0"/>
        <v>-6.038325832963594</v>
      </c>
      <c r="G27" s="93">
        <f>SUM('Car Deliveries'!E96)</f>
        <v>38159</v>
      </c>
      <c r="H27" s="93">
        <f>SUM('Car Deliveries'!F96)</f>
        <v>47914</v>
      </c>
      <c r="I27" s="108">
        <f t="shared" si="1"/>
        <v>-20.35939391409609</v>
      </c>
    </row>
    <row r="28" spans="1:9" ht="12.75">
      <c r="A28" s="36" t="s">
        <v>121</v>
      </c>
      <c r="B28" s="87"/>
      <c r="C28" s="94"/>
      <c r="D28" s="95">
        <f>SUM('Car Deliveries'!B97)</f>
        <v>13396</v>
      </c>
      <c r="E28" s="95">
        <f>SUM('Car Deliveries'!C97)</f>
        <v>19163</v>
      </c>
      <c r="F28" s="110">
        <f t="shared" si="0"/>
        <v>-32.683547190670296</v>
      </c>
      <c r="G28" s="95">
        <f>SUM('Car Deliveries'!E97)</f>
        <v>212017</v>
      </c>
      <c r="H28" s="95">
        <f>SUM('Car Deliveries'!F97)</f>
        <v>271157</v>
      </c>
      <c r="I28" s="110">
        <f t="shared" si="1"/>
        <v>-21.810242774481196</v>
      </c>
    </row>
    <row r="29" spans="1:9" ht="12.75">
      <c r="A29" s="2"/>
      <c r="B29" s="2"/>
      <c r="C29" s="2"/>
      <c r="D29" s="2"/>
      <c r="E29" s="2"/>
      <c r="F29" s="2"/>
      <c r="G29" s="102"/>
      <c r="H29" s="2"/>
      <c r="I29" s="112"/>
    </row>
    <row r="30" spans="1:9" ht="12.75">
      <c r="A30" s="23" t="s">
        <v>122</v>
      </c>
      <c r="B30" s="24"/>
      <c r="C30" s="24"/>
      <c r="D30" s="24"/>
      <c r="E30" s="24"/>
      <c r="F30" s="24"/>
      <c r="G30" s="24"/>
      <c r="H30" s="24"/>
      <c r="I30" s="113"/>
    </row>
    <row r="31" spans="1:9" ht="12.75">
      <c r="A31" s="96" t="s">
        <v>123</v>
      </c>
      <c r="B31" s="24"/>
      <c r="C31" s="25"/>
      <c r="D31" s="90">
        <f>SUM('Car Deliveries'!B61)</f>
        <v>150054</v>
      </c>
      <c r="E31" s="90">
        <f>SUM('Car Deliveries'!C61)</f>
        <v>163674</v>
      </c>
      <c r="F31" s="111">
        <f>IF(E31=0," ***.*",IF(D31=0," ***.*",IF(((D31/C$5)/(E31/C$6))*100-100&gt;999.9," ***.*",IF(((D31/C$5)/(E31/C$6))*100-100&lt;-99.9," ***.*",((D31/C$5)/(E31/C$6))*100-100))))</f>
        <v>-11.716922391800495</v>
      </c>
      <c r="G31" s="90">
        <f>SUM('Car Deliveries'!E61)</f>
        <v>1776829</v>
      </c>
      <c r="H31" s="90">
        <f>SUM('Car Deliveries'!F61)</f>
        <v>1906997</v>
      </c>
      <c r="I31" s="111">
        <f>IF(H31=0," ***.*",IF(G31=0," ***.*",IF((G31/H31)*100-100&gt;999.9," ***.*",IF((G31/H31)*100-100&lt;-99.9," ***.*",(G31/H31)*100-100))))</f>
        <v>-6.825810423403922</v>
      </c>
    </row>
    <row r="32" spans="1:9" ht="12.75">
      <c r="A32" s="96" t="s">
        <v>124</v>
      </c>
      <c r="B32" s="24"/>
      <c r="C32" s="25"/>
      <c r="D32" s="90">
        <f>SUM('Truck Deliveries'!B79)</f>
        <v>265430</v>
      </c>
      <c r="E32" s="90">
        <f>SUM('Truck Deliveries'!C79)</f>
        <v>273352</v>
      </c>
      <c r="F32" s="111">
        <f>IF(E32=0," ***.*",IF(D32=0," ***.*",IF(((D32/C$5)/(E32/C$6))*100-100&gt;999.9," ***.*",IF(((D32/C$5)/(E32/C$6))*100-100&lt;-99.9," ***.*",((D32/C$5)/(E32/C$6))*100-100))))</f>
        <v>-6.494461624842955</v>
      </c>
      <c r="G32" s="90">
        <f>SUM('Truck Deliveries'!E79)</f>
        <v>2770260</v>
      </c>
      <c r="H32" s="90">
        <f>SUM('Truck Deliveries'!F79)</f>
        <v>2754100</v>
      </c>
      <c r="I32" s="111">
        <f>IF(H32=0," ***.*",IF(G32=0," ***.*",IF((G32/H32)*100-100&gt;999.9," ***.*",IF((G32/H32)*100-100&lt;-99.9," ***.*",(G32/H32)*100-100))))</f>
        <v>0.5867615554990806</v>
      </c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97" t="s">
        <v>164</v>
      </c>
      <c r="B34" s="2"/>
      <c r="C34" s="2"/>
      <c r="D34" s="2"/>
      <c r="E34" s="2"/>
      <c r="F34" s="2"/>
      <c r="G34" s="2"/>
      <c r="H34" s="2"/>
      <c r="I34" s="2"/>
    </row>
  </sheetData>
  <printOptions/>
  <pageMargins left="0.75" right="0.75" top="0.5" bottom="0.75" header="0.5" footer="0.5"/>
  <pageSetup horizontalDpi="300" verticalDpi="300" orientation="portrait" scale="95" r:id="rId2"/>
  <headerFooter alignWithMargins="0">
    <oddHeader>&amp;LDetroit -- General Motors dealers in the United States today reported the following vehicle sales:</oddHeader>
    <oddFooter>&amp;L&amp;8Global Market and Industry Analysis - Sales Reporting and Data Management  &amp;D&amp;R&amp;8Page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5" width="9.140625" style="2" customWidth="1"/>
    <col min="6" max="6" width="9.28125" style="2" customWidth="1"/>
    <col min="7" max="16384" width="9.140625" style="2" customWidth="1"/>
  </cols>
  <sheetData>
    <row r="1" spans="1:7" ht="12.75">
      <c r="A1" s="26"/>
      <c r="B1" s="26"/>
      <c r="C1" s="26"/>
      <c r="D1" s="77" t="s">
        <v>0</v>
      </c>
      <c r="E1" s="26"/>
      <c r="F1" s="26"/>
      <c r="G1" s="26"/>
    </row>
    <row r="2" spans="1:7" ht="12.75">
      <c r="A2" s="26"/>
      <c r="B2" s="26"/>
      <c r="C2" s="26"/>
      <c r="D2" s="77" t="s">
        <v>1</v>
      </c>
      <c r="E2" s="26"/>
      <c r="F2" s="26"/>
      <c r="G2" s="26"/>
    </row>
    <row r="3" spans="1:7" ht="12.75">
      <c r="A3"/>
      <c r="B3" s="1"/>
      <c r="C3" s="1"/>
      <c r="D3" s="105" t="s">
        <v>161</v>
      </c>
      <c r="E3" s="1"/>
      <c r="F3" s="1"/>
      <c r="G3" s="1"/>
    </row>
    <row r="4" spans="1:7" ht="11.25">
      <c r="A4" s="3"/>
      <c r="B4" s="4"/>
      <c r="C4" s="5" t="s">
        <v>2</v>
      </c>
      <c r="D4" s="6"/>
      <c r="E4" s="4" t="s">
        <v>3</v>
      </c>
      <c r="F4" s="5"/>
      <c r="G4" s="6"/>
    </row>
    <row r="5" spans="1:7" ht="11.25">
      <c r="A5" s="7"/>
      <c r="B5" s="72"/>
      <c r="C5" s="18" t="s">
        <v>162</v>
      </c>
      <c r="D5" s="9"/>
      <c r="E5" s="8"/>
      <c r="F5" s="18" t="s">
        <v>163</v>
      </c>
      <c r="G5" s="9"/>
    </row>
    <row r="6" spans="1:7" ht="11.25">
      <c r="A6" s="7"/>
      <c r="B6" s="13"/>
      <c r="C6" s="14"/>
      <c r="D6" s="15" t="s">
        <v>4</v>
      </c>
      <c r="E6" s="13"/>
      <c r="F6" s="14"/>
      <c r="G6" s="15"/>
    </row>
    <row r="7" spans="1:7" ht="11.25">
      <c r="A7" s="7"/>
      <c r="B7" s="18">
        <v>2004</v>
      </c>
      <c r="C7" s="18">
        <v>2003</v>
      </c>
      <c r="D7" s="19" t="s">
        <v>5</v>
      </c>
      <c r="E7" s="18">
        <v>2004</v>
      </c>
      <c r="F7" s="18">
        <v>2003</v>
      </c>
      <c r="G7" s="19" t="s">
        <v>4</v>
      </c>
    </row>
    <row r="8" spans="1:7" ht="9.75" customHeight="1">
      <c r="A8" s="76" t="s">
        <v>6</v>
      </c>
      <c r="B8" s="20">
        <v>27</v>
      </c>
      <c r="C8" s="21">
        <v>26</v>
      </c>
      <c r="D8" s="22"/>
      <c r="E8" s="24"/>
      <c r="F8" s="24"/>
      <c r="G8" s="25"/>
    </row>
    <row r="9" spans="1:7" ht="1.5" customHeight="1">
      <c r="A9" s="81"/>
      <c r="B9" s="26"/>
      <c r="C9" s="26"/>
      <c r="D9" s="80"/>
      <c r="E9" s="26"/>
      <c r="F9" s="26"/>
      <c r="G9" s="81"/>
    </row>
    <row r="10" spans="1:7" ht="11.25">
      <c r="A10" s="31" t="s">
        <v>7</v>
      </c>
      <c r="B10" s="32">
        <v>1780</v>
      </c>
      <c r="C10" s="33">
        <v>6859</v>
      </c>
      <c r="D10" s="34">
        <f>IF(C10=0," ***.*",IF(B10=0," ***.*",IF(((B10/B$8)/(C10/C$8))*100-100&gt;999.9," ***.*",IF(((B10/B$8)/(C10/C$8))*100-100&lt;-99.9," ***.*",((B10/B$8)/(C10/C$8))*100-100))))</f>
        <v>-75.00985458413655</v>
      </c>
      <c r="E10" s="32">
        <v>67264</v>
      </c>
      <c r="F10" s="33">
        <v>94279</v>
      </c>
      <c r="G10" s="34">
        <f aca="true" t="shared" si="0" ref="G10:G63">IF(F10=0," ***.*",IF(E10=0," ***.*",IF((E10/F10)*100-100&gt;999.9," ***.*",IF((E10/F10)*100-100&lt;-99.9," ***.*",(E10/F10)*100-100))))</f>
        <v>-28.654313261701972</v>
      </c>
    </row>
    <row r="11" spans="1:7" ht="11.25">
      <c r="A11" s="31" t="s">
        <v>155</v>
      </c>
      <c r="B11" s="32">
        <v>6663</v>
      </c>
      <c r="C11" s="33">
        <v>0</v>
      </c>
      <c r="D11" s="34" t="str">
        <f>IF(C11=0," ***.*",IF(B11=0," ***.*",IF(((B11/B$8)/(C11/C$8))*100-100&gt;999.9," ***.*",IF(((B11/B$8)/(C11/C$8))*100-100&lt;-99.9," ***.*",((B11/B$8)/(C11/C$8))*100-100))))</f>
        <v> ***.*</v>
      </c>
      <c r="E11" s="32">
        <v>10995</v>
      </c>
      <c r="F11" s="33">
        <v>0</v>
      </c>
      <c r="G11" s="34" t="str">
        <f t="shared" si="0"/>
        <v> ***.*</v>
      </c>
    </row>
    <row r="12" spans="1:7" ht="11.25">
      <c r="A12" s="31" t="s">
        <v>8</v>
      </c>
      <c r="B12" s="32">
        <v>8385</v>
      </c>
      <c r="C12" s="33">
        <v>7832</v>
      </c>
      <c r="D12" s="34">
        <f aca="true" t="shared" si="1" ref="D12:D59">IF(C12=0," ***.*",IF(B12=0," ***.*",IF(((B12/B$8)/(C12/C$8))*100-100&gt;999.9," ***.*",IF(((B12/B$8)/(C12/C$8))*100-100&lt;-99.9," ***.*",((B12/B$8)/(C12/C$8))*100-100))))</f>
        <v>3.095562365225277</v>
      </c>
      <c r="E12" s="32">
        <v>114157</v>
      </c>
      <c r="F12" s="33">
        <v>114572</v>
      </c>
      <c r="G12" s="34">
        <f t="shared" si="0"/>
        <v>-0.36221764479978447</v>
      </c>
    </row>
    <row r="13" spans="1:7" ht="11.25">
      <c r="A13" s="31" t="s">
        <v>9</v>
      </c>
      <c r="B13" s="32">
        <v>710</v>
      </c>
      <c r="C13" s="33">
        <v>2404</v>
      </c>
      <c r="D13" s="34">
        <f t="shared" si="1"/>
        <v>-71.55974610217538</v>
      </c>
      <c r="E13" s="32">
        <v>17138</v>
      </c>
      <c r="F13" s="33">
        <v>26820</v>
      </c>
      <c r="G13" s="34">
        <f t="shared" si="0"/>
        <v>-36.09992542878449</v>
      </c>
    </row>
    <row r="14" spans="1:7" ht="11.25">
      <c r="A14" s="31" t="s">
        <v>10</v>
      </c>
      <c r="B14" s="32">
        <v>304</v>
      </c>
      <c r="C14" s="33">
        <v>1550</v>
      </c>
      <c r="D14" s="34">
        <f t="shared" si="1"/>
        <v>-81.11350059737157</v>
      </c>
      <c r="E14" s="32">
        <v>13775</v>
      </c>
      <c r="F14" s="33">
        <v>23677</v>
      </c>
      <c r="G14" s="34">
        <f t="shared" si="0"/>
        <v>-41.821176669341554</v>
      </c>
    </row>
    <row r="15" spans="1:7" ht="11.25">
      <c r="A15" s="13" t="s">
        <v>11</v>
      </c>
      <c r="B15" s="32">
        <f>SUM(B10:B14)</f>
        <v>17842</v>
      </c>
      <c r="C15" s="33">
        <f>SUM(C10:C14)</f>
        <v>18645</v>
      </c>
      <c r="D15" s="34">
        <f t="shared" si="1"/>
        <v>-7.8509778214793045</v>
      </c>
      <c r="E15" s="32">
        <f>SUM(E10:E14)</f>
        <v>223329</v>
      </c>
      <c r="F15" s="33">
        <f>SUM(F10:F14)</f>
        <v>259348</v>
      </c>
      <c r="G15" s="34">
        <f t="shared" si="0"/>
        <v>-13.888289094190043</v>
      </c>
    </row>
    <row r="16" spans="1:7" ht="11.25">
      <c r="A16" s="27" t="s">
        <v>12</v>
      </c>
      <c r="B16" s="28">
        <v>0</v>
      </c>
      <c r="C16" s="29">
        <v>0</v>
      </c>
      <c r="D16" s="30" t="str">
        <f t="shared" si="1"/>
        <v> ***.*</v>
      </c>
      <c r="E16" s="28">
        <v>0</v>
      </c>
      <c r="F16" s="29">
        <v>15</v>
      </c>
      <c r="G16" s="30" t="str">
        <f t="shared" si="0"/>
        <v> ***.*</v>
      </c>
    </row>
    <row r="17" spans="1:7" ht="11.25">
      <c r="A17" s="31" t="s">
        <v>128</v>
      </c>
      <c r="B17" s="32">
        <v>6258</v>
      </c>
      <c r="C17" s="33">
        <v>4209</v>
      </c>
      <c r="D17" s="34">
        <f>IF(C17=0," ***.*",IF(B17=0," ***.*",IF(((B17/B$8)/(C17/C$8))*100-100&gt;999.9," ***.*",IF(((B17/B$8)/(C17/C$8))*100-100&lt;-99.9," ***.*",((B17/B$8)/(C17/C$8))*100-100))))</f>
        <v>43.174678598769816</v>
      </c>
      <c r="E17" s="32">
        <v>57211</v>
      </c>
      <c r="F17" s="33">
        <v>49392</v>
      </c>
      <c r="G17" s="34">
        <f>IF(F17=0," ***.*",IF(E17=0," ***.*",IF((E17/F17)*100-100&gt;999.9," ***.*",IF((E17/F17)*100-100&lt;-99.9," ***.*",(E17/F17)*100-100))))</f>
        <v>15.830498866213148</v>
      </c>
    </row>
    <row r="18" spans="1:7" ht="11.25">
      <c r="A18" s="31" t="s">
        <v>13</v>
      </c>
      <c r="B18" s="32">
        <v>6456</v>
      </c>
      <c r="C18" s="33">
        <v>7312</v>
      </c>
      <c r="D18" s="34">
        <f t="shared" si="1"/>
        <v>-14.976902504254795</v>
      </c>
      <c r="E18" s="32">
        <v>68195</v>
      </c>
      <c r="F18" s="33">
        <v>82076</v>
      </c>
      <c r="G18" s="34">
        <f t="shared" si="0"/>
        <v>-16.912373897363423</v>
      </c>
    </row>
    <row r="19" spans="1:7" ht="11.25">
      <c r="A19" s="31" t="s">
        <v>14</v>
      </c>
      <c r="B19" s="32">
        <v>0</v>
      </c>
      <c r="C19" s="33">
        <v>0</v>
      </c>
      <c r="D19" s="34" t="str">
        <f t="shared" si="1"/>
        <v> ***.*</v>
      </c>
      <c r="E19" s="32">
        <v>7</v>
      </c>
      <c r="F19" s="33">
        <v>193</v>
      </c>
      <c r="G19" s="34">
        <f t="shared" si="0"/>
        <v>-96.37305699481865</v>
      </c>
    </row>
    <row r="20" spans="1:7" ht="11.25">
      <c r="A20" s="31" t="s">
        <v>15</v>
      </c>
      <c r="B20" s="32">
        <v>69</v>
      </c>
      <c r="C20" s="33">
        <v>1048</v>
      </c>
      <c r="D20" s="34">
        <f>IF(C20=0," ***.*",IF(B20=0," ***.*",IF(((B20/B$8)/(C20/C$8))*100-100&gt;999.9," ***.*",IF(((B20/B$8)/(C20/C$8))*100-100&lt;-99.9," ***.*",((B20/B$8)/(C20/C$8))*100-100))))</f>
        <v>-93.6598812553011</v>
      </c>
      <c r="E20" s="32">
        <v>3386</v>
      </c>
      <c r="F20" s="33">
        <v>18747</v>
      </c>
      <c r="G20" s="34">
        <f>IF(F20=0," ***.*",IF(E20=0," ***.*",IF((E20/F20)*100-100&gt;999.9," ***.*",IF((E20/F20)*100-100&lt;-99.9," ***.*",(E20/F20)*100-100))))</f>
        <v>-81.93844348429081</v>
      </c>
    </row>
    <row r="21" spans="1:7" ht="11.25">
      <c r="A21" s="31" t="s">
        <v>153</v>
      </c>
      <c r="B21" s="32">
        <v>3171</v>
      </c>
      <c r="C21" s="33">
        <v>0</v>
      </c>
      <c r="D21" s="34" t="str">
        <f>IF(C21=0," ***.*",IF(B21=0," ***.*",IF(((B21/B$8)/(C21/C$8))*100-100&gt;999.9," ***.*",IF(((B21/B$8)/(C21/C$8))*100-100&lt;-99.9," ***.*",((B21/B$8)/(C21/C$8))*100-100))))</f>
        <v> ***.*</v>
      </c>
      <c r="E21" s="32">
        <v>9484</v>
      </c>
      <c r="F21" s="33">
        <v>0</v>
      </c>
      <c r="G21" s="34" t="str">
        <f>IF(F21=0," ***.*",IF(E21=0," ***.*",IF((E21/F21)*100-100&gt;999.9," ***.*",IF((E21/F21)*100-100&lt;-99.9," ***.*",(E21/F21)*100-100))))</f>
        <v> ***.*</v>
      </c>
    </row>
    <row r="22" spans="1:7" ht="11.25">
      <c r="A22" s="31" t="s">
        <v>143</v>
      </c>
      <c r="B22" s="32">
        <v>342</v>
      </c>
      <c r="C22" s="33">
        <v>287</v>
      </c>
      <c r="D22" s="34">
        <f t="shared" si="1"/>
        <v>14.75029036004645</v>
      </c>
      <c r="E22" s="32">
        <v>3665</v>
      </c>
      <c r="F22" s="33">
        <v>875</v>
      </c>
      <c r="G22" s="34">
        <f t="shared" si="0"/>
        <v>318.8571428571429</v>
      </c>
    </row>
    <row r="23" spans="1:7" ht="11.25">
      <c r="A23" s="17" t="s">
        <v>16</v>
      </c>
      <c r="B23" s="37">
        <f>SUM(B16:B22)</f>
        <v>16296</v>
      </c>
      <c r="C23" s="38">
        <f>SUM(C16:C22)</f>
        <v>12856</v>
      </c>
      <c r="D23" s="39">
        <f t="shared" si="1"/>
        <v>22.063195740855974</v>
      </c>
      <c r="E23" s="37">
        <f>SUM(E16:E22)</f>
        <v>141948</v>
      </c>
      <c r="F23" s="38">
        <f>SUM(F16:F22)</f>
        <v>151298</v>
      </c>
      <c r="G23" s="39">
        <f t="shared" si="0"/>
        <v>-6.1798569710108495</v>
      </c>
    </row>
    <row r="24" spans="1:7" ht="11.25">
      <c r="A24" s="124" t="s">
        <v>147</v>
      </c>
      <c r="B24" s="32">
        <v>6867</v>
      </c>
      <c r="C24" s="33">
        <v>2235</v>
      </c>
      <c r="D24" s="34">
        <f t="shared" si="1"/>
        <v>195.86875466070097</v>
      </c>
      <c r="E24" s="32">
        <v>56642</v>
      </c>
      <c r="F24" s="33">
        <v>5677</v>
      </c>
      <c r="G24" s="34">
        <f t="shared" si="0"/>
        <v>897.7452880042275</v>
      </c>
    </row>
    <row r="25" spans="1:7" ht="11.25">
      <c r="A25" s="31" t="s">
        <v>17</v>
      </c>
      <c r="B25" s="32">
        <v>0</v>
      </c>
      <c r="C25" s="33">
        <v>21</v>
      </c>
      <c r="D25" s="34" t="str">
        <f t="shared" si="1"/>
        <v> ***.*</v>
      </c>
      <c r="E25" s="32">
        <v>127</v>
      </c>
      <c r="F25" s="33">
        <v>1124</v>
      </c>
      <c r="G25" s="34">
        <f t="shared" si="0"/>
        <v>-88.70106761565836</v>
      </c>
    </row>
    <row r="26" spans="1:7" ht="11.25">
      <c r="A26" s="31" t="s">
        <v>18</v>
      </c>
      <c r="B26" s="32">
        <v>8754</v>
      </c>
      <c r="C26" s="33">
        <v>21662</v>
      </c>
      <c r="D26" s="34">
        <f t="shared" si="1"/>
        <v>-61.08495163060762</v>
      </c>
      <c r="E26" s="32">
        <v>195275</v>
      </c>
      <c r="F26" s="33">
        <v>256550</v>
      </c>
      <c r="G26" s="34">
        <f t="shared" si="0"/>
        <v>-23.884233092964337</v>
      </c>
    </row>
    <row r="27" spans="1:7" ht="11.25">
      <c r="A27" s="31" t="s">
        <v>140</v>
      </c>
      <c r="B27" s="32">
        <v>6636</v>
      </c>
      <c r="C27" s="33">
        <v>11992</v>
      </c>
      <c r="D27" s="34">
        <f t="shared" si="1"/>
        <v>-46.71262323030169</v>
      </c>
      <c r="E27" s="32">
        <v>88211</v>
      </c>
      <c r="F27" s="33">
        <v>50492</v>
      </c>
      <c r="G27" s="34">
        <f t="shared" si="0"/>
        <v>74.70292323536404</v>
      </c>
    </row>
    <row r="28" spans="1:7" ht="11.25">
      <c r="A28" s="31" t="s">
        <v>159</v>
      </c>
      <c r="B28" s="32">
        <v>4507</v>
      </c>
      <c r="C28" s="33">
        <v>0</v>
      </c>
      <c r="D28" s="34" t="str">
        <f t="shared" si="1"/>
        <v> ***.*</v>
      </c>
      <c r="E28" s="32">
        <v>4959</v>
      </c>
      <c r="F28" s="33">
        <v>0</v>
      </c>
      <c r="G28" s="34" t="str">
        <f t="shared" si="0"/>
        <v> ***.*</v>
      </c>
    </row>
    <row r="29" spans="1:7" ht="11.25">
      <c r="A29" s="31" t="s">
        <v>19</v>
      </c>
      <c r="B29" s="32">
        <v>2897</v>
      </c>
      <c r="C29" s="33">
        <v>1825</v>
      </c>
      <c r="D29" s="34">
        <f t="shared" si="1"/>
        <v>52.86047691527142</v>
      </c>
      <c r="E29" s="32">
        <v>35276</v>
      </c>
      <c r="F29" s="33">
        <v>27974</v>
      </c>
      <c r="G29" s="34">
        <f t="shared" si="0"/>
        <v>26.102809751912474</v>
      </c>
    </row>
    <row r="30" spans="1:7" ht="11.25">
      <c r="A30" s="31" t="s">
        <v>20</v>
      </c>
      <c r="B30" s="32">
        <v>28380</v>
      </c>
      <c r="C30" s="33">
        <v>20467</v>
      </c>
      <c r="D30" s="34">
        <f t="shared" si="1"/>
        <v>33.52659837244778</v>
      </c>
      <c r="E30" s="32">
        <v>290259</v>
      </c>
      <c r="F30" s="33">
        <v>267882</v>
      </c>
      <c r="G30" s="34">
        <f t="shared" si="0"/>
        <v>8.35330481331333</v>
      </c>
    </row>
    <row r="31" spans="1:7" ht="11.25">
      <c r="A31" s="31" t="s">
        <v>21</v>
      </c>
      <c r="B31" s="32">
        <v>0</v>
      </c>
      <c r="C31" s="33">
        <v>0</v>
      </c>
      <c r="D31" s="34" t="str">
        <f>IF(C31=0," ***.*",IF(B31=0," ***.*",IF(((B31/B$8)/(C31/C$8))*100-100&gt;999.9," ***.*",IF(((B31/B$8)/(C31/C$8))*100-100&lt;-99.9," ***.*",((B31/B$8)/(C31/C$8))*100-100))))</f>
        <v> ***.*</v>
      </c>
      <c r="E31" s="32">
        <v>0</v>
      </c>
      <c r="F31" s="33">
        <v>15</v>
      </c>
      <c r="G31" s="34" t="str">
        <f t="shared" si="0"/>
        <v> ***.*</v>
      </c>
    </row>
    <row r="32" spans="1:7" ht="11.25">
      <c r="A32" s="31" t="s">
        <v>22</v>
      </c>
      <c r="B32" s="32">
        <v>22154</v>
      </c>
      <c r="C32" s="33">
        <v>7972</v>
      </c>
      <c r="D32" s="34">
        <f>IF(C32=0," ***.*",IF(B32=0," ***.*",IF(((B32/B$8)/(C32/C$8))*100-100&gt;999.9," ***.*",IF(((B32/B$8)/(C32/C$8))*100-100&lt;-99.9," ***.*",((B32/B$8)/(C32/C$8))*100-100))))</f>
        <v>167.60513649625534</v>
      </c>
      <c r="E32" s="32">
        <v>179806</v>
      </c>
      <c r="F32" s="33">
        <v>122771</v>
      </c>
      <c r="G32" s="34">
        <f t="shared" si="0"/>
        <v>46.45641071588565</v>
      </c>
    </row>
    <row r="33" spans="1:7" ht="11.25">
      <c r="A33" s="31" t="s">
        <v>23</v>
      </c>
      <c r="B33" s="32">
        <v>0</v>
      </c>
      <c r="C33" s="33">
        <v>0</v>
      </c>
      <c r="D33" s="34" t="str">
        <f t="shared" si="1"/>
        <v> ***.*</v>
      </c>
      <c r="E33" s="32">
        <v>0</v>
      </c>
      <c r="F33" s="33">
        <v>1</v>
      </c>
      <c r="G33" s="34" t="str">
        <f t="shared" si="0"/>
        <v> ***.*</v>
      </c>
    </row>
    <row r="34" spans="1:7" ht="11.25">
      <c r="A34" s="31" t="s">
        <v>24</v>
      </c>
      <c r="B34" s="32">
        <v>5101</v>
      </c>
      <c r="C34" s="33">
        <v>6408</v>
      </c>
      <c r="D34" s="34">
        <f t="shared" si="1"/>
        <v>-23.34466176538585</v>
      </c>
      <c r="E34" s="32">
        <v>57679</v>
      </c>
      <c r="F34" s="33">
        <v>66976</v>
      </c>
      <c r="G34" s="34">
        <f t="shared" si="0"/>
        <v>-13.881091734352609</v>
      </c>
    </row>
    <row r="35" spans="1:7" ht="11.25">
      <c r="A35" s="31" t="s">
        <v>25</v>
      </c>
      <c r="B35" s="32">
        <v>0</v>
      </c>
      <c r="C35" s="33">
        <v>0</v>
      </c>
      <c r="D35" s="34" t="str">
        <f t="shared" si="1"/>
        <v> ***.*</v>
      </c>
      <c r="E35" s="32">
        <v>5</v>
      </c>
      <c r="F35" s="33">
        <v>17</v>
      </c>
      <c r="G35" s="34">
        <f t="shared" si="0"/>
        <v>-70.58823529411765</v>
      </c>
    </row>
    <row r="36" spans="1:7" ht="11.25">
      <c r="A36" s="31" t="s">
        <v>142</v>
      </c>
      <c r="B36" s="32">
        <v>1110</v>
      </c>
      <c r="C36" s="33">
        <v>933</v>
      </c>
      <c r="D36" s="34">
        <f t="shared" si="1"/>
        <v>14.56472549720138</v>
      </c>
      <c r="E36" s="32">
        <v>9648</v>
      </c>
      <c r="F36" s="33">
        <v>1664</v>
      </c>
      <c r="G36" s="34">
        <f t="shared" si="0"/>
        <v>479.8076923076924</v>
      </c>
    </row>
    <row r="37" spans="1:7" ht="11.25">
      <c r="A37" s="17" t="s">
        <v>26</v>
      </c>
      <c r="B37" s="37">
        <f>SUM(B24:B36)</f>
        <v>86406</v>
      </c>
      <c r="C37" s="38">
        <f>SUM(C24:C36)</f>
        <v>73515</v>
      </c>
      <c r="D37" s="39">
        <f t="shared" si="1"/>
        <v>13.182041457903509</v>
      </c>
      <c r="E37" s="37">
        <f>SUM(E24:E36)</f>
        <v>917887</v>
      </c>
      <c r="F37" s="38">
        <f>SUM(F24:F36)</f>
        <v>801143</v>
      </c>
      <c r="G37" s="39">
        <f t="shared" si="0"/>
        <v>14.572179997828101</v>
      </c>
    </row>
    <row r="38" spans="1:7" ht="11.25">
      <c r="A38" s="31" t="s">
        <v>27</v>
      </c>
      <c r="B38" s="32">
        <v>415</v>
      </c>
      <c r="C38" s="33">
        <v>9122</v>
      </c>
      <c r="D38" s="40">
        <f t="shared" si="1"/>
        <v>-95.61905689947785</v>
      </c>
      <c r="E38" s="32">
        <v>20156</v>
      </c>
      <c r="F38" s="33">
        <v>99123</v>
      </c>
      <c r="G38" s="34">
        <f t="shared" si="0"/>
        <v>-79.6656679075492</v>
      </c>
    </row>
    <row r="39" spans="1:7" ht="11.25">
      <c r="A39" s="31" t="s">
        <v>28</v>
      </c>
      <c r="B39" s="32">
        <v>7</v>
      </c>
      <c r="C39" s="33">
        <v>79</v>
      </c>
      <c r="D39" s="34">
        <f t="shared" si="1"/>
        <v>-91.46741678387248</v>
      </c>
      <c r="E39" s="32">
        <v>206</v>
      </c>
      <c r="F39" s="33">
        <v>3161</v>
      </c>
      <c r="G39" s="34">
        <f t="shared" si="0"/>
        <v>-93.48307497627333</v>
      </c>
    </row>
    <row r="40" spans="1:7" ht="11.25">
      <c r="A40" s="31" t="s">
        <v>29</v>
      </c>
      <c r="B40" s="32">
        <v>0</v>
      </c>
      <c r="C40" s="33">
        <v>3</v>
      </c>
      <c r="D40" s="34" t="str">
        <f t="shared" si="1"/>
        <v> ***.*</v>
      </c>
      <c r="E40" s="32">
        <v>55</v>
      </c>
      <c r="F40" s="33">
        <v>789</v>
      </c>
      <c r="G40" s="34">
        <f t="shared" si="0"/>
        <v>-93.02915082382764</v>
      </c>
    </row>
    <row r="41" spans="1:7" ht="11.25">
      <c r="A41" s="17" t="s">
        <v>30</v>
      </c>
      <c r="B41" s="37">
        <f>SUM(B38:B40)</f>
        <v>422</v>
      </c>
      <c r="C41" s="38">
        <f>SUM(C38:C40)</f>
        <v>9204</v>
      </c>
      <c r="D41" s="39">
        <f t="shared" si="1"/>
        <v>-95.58485038711028</v>
      </c>
      <c r="E41" s="37">
        <f>SUM(E38:E40)</f>
        <v>20417</v>
      </c>
      <c r="F41" s="38">
        <f>SUM(F38:F40)</f>
        <v>103073</v>
      </c>
      <c r="G41" s="39">
        <f t="shared" si="0"/>
        <v>-80.1917087889166</v>
      </c>
    </row>
    <row r="42" spans="1:7" ht="11.25">
      <c r="A42" s="27" t="s">
        <v>31</v>
      </c>
      <c r="B42" s="28">
        <v>1580</v>
      </c>
      <c r="C42" s="29">
        <v>3457</v>
      </c>
      <c r="D42" s="30">
        <f t="shared" si="1"/>
        <v>-55.988386419395965</v>
      </c>
      <c r="E42" s="28">
        <v>29852</v>
      </c>
      <c r="F42" s="29">
        <v>25250</v>
      </c>
      <c r="G42" s="30">
        <f t="shared" si="0"/>
        <v>18.225742574257424</v>
      </c>
    </row>
    <row r="43" spans="1:7" ht="11.25">
      <c r="A43" s="31" t="s">
        <v>32</v>
      </c>
      <c r="B43" s="32">
        <v>0</v>
      </c>
      <c r="C43" s="33">
        <v>8</v>
      </c>
      <c r="D43" s="34" t="str">
        <f t="shared" si="1"/>
        <v> ***.*</v>
      </c>
      <c r="E43" s="32">
        <v>109</v>
      </c>
      <c r="F43" s="33">
        <v>920</v>
      </c>
      <c r="G43" s="34">
        <f t="shared" si="0"/>
        <v>-88.15217391304348</v>
      </c>
    </row>
    <row r="44" spans="1:7" ht="11.25">
      <c r="A44" s="31" t="s">
        <v>154</v>
      </c>
      <c r="B44" s="32">
        <v>6687</v>
      </c>
      <c r="C44" s="33">
        <v>0</v>
      </c>
      <c r="D44" s="34" t="str">
        <f t="shared" si="1"/>
        <v> ***.*</v>
      </c>
      <c r="E44" s="32">
        <v>16185</v>
      </c>
      <c r="F44" s="33">
        <v>0</v>
      </c>
      <c r="G44" s="34" t="str">
        <f t="shared" si="0"/>
        <v> ***.*</v>
      </c>
    </row>
    <row r="45" spans="1:7" ht="11.25">
      <c r="A45" s="31" t="s">
        <v>33</v>
      </c>
      <c r="B45" s="32">
        <v>2849</v>
      </c>
      <c r="C45" s="33">
        <v>14368</v>
      </c>
      <c r="D45" s="34">
        <f t="shared" si="1"/>
        <v>-80.90561329703868</v>
      </c>
      <c r="E45" s="32">
        <v>133707</v>
      </c>
      <c r="F45" s="33">
        <v>156466</v>
      </c>
      <c r="G45" s="34">
        <f t="shared" si="0"/>
        <v>-14.545652090550021</v>
      </c>
    </row>
    <row r="46" spans="1:7" ht="11.25">
      <c r="A46" s="31" t="s">
        <v>34</v>
      </c>
      <c r="B46" s="32">
        <v>10505</v>
      </c>
      <c r="C46" s="33">
        <v>14557</v>
      </c>
      <c r="D46" s="34">
        <f t="shared" si="1"/>
        <v>-30.508168400591288</v>
      </c>
      <c r="E46" s="32">
        <v>131551</v>
      </c>
      <c r="F46" s="33">
        <v>125441</v>
      </c>
      <c r="G46" s="34">
        <f t="shared" si="0"/>
        <v>4.870815761991693</v>
      </c>
    </row>
    <row r="47" spans="1:7" ht="11.25">
      <c r="A47" s="31" t="s">
        <v>150</v>
      </c>
      <c r="B47" s="32">
        <v>2952</v>
      </c>
      <c r="C47" s="33">
        <v>79</v>
      </c>
      <c r="D47" s="34" t="str">
        <f t="shared" si="1"/>
        <v> ***.*</v>
      </c>
      <c r="E47" s="32">
        <v>13569</v>
      </c>
      <c r="F47" s="33">
        <v>79</v>
      </c>
      <c r="G47" s="34" t="str">
        <f t="shared" si="0"/>
        <v> ***.*</v>
      </c>
    </row>
    <row r="48" spans="1:7" ht="11.25">
      <c r="A48" s="31" t="s">
        <v>35</v>
      </c>
      <c r="B48" s="32">
        <v>3611</v>
      </c>
      <c r="C48" s="33">
        <v>3570</v>
      </c>
      <c r="D48" s="34">
        <f>IF(C48=0," ***.*",IF(B48=0," ***.*",IF(((B48/B$8)/(C48/C$8))*100-100&gt;999.9," ***.*",IF(((B48/B$8)/(C48/C$8))*100-100&lt;-99.9," ***.*",((B48/B$8)/(C48/C$8))*100-100))))</f>
        <v>-2.5977798526818248</v>
      </c>
      <c r="E48" s="32">
        <v>36095</v>
      </c>
      <c r="F48" s="33">
        <v>43595</v>
      </c>
      <c r="G48" s="34">
        <f>IF(F48=0," ***.*",IF(E48=0," ***.*",IF((E48/F48)*100-100&gt;999.9," ***.*",IF((E48/F48)*100-100&lt;-99.9," ***.*",(E48/F48)*100-100))))</f>
        <v>-17.20380777612111</v>
      </c>
    </row>
    <row r="49" spans="1:7" ht="11.25">
      <c r="A49" s="31" t="s">
        <v>127</v>
      </c>
      <c r="B49" s="32">
        <v>4119</v>
      </c>
      <c r="C49" s="33">
        <v>3507</v>
      </c>
      <c r="D49" s="34">
        <f t="shared" si="1"/>
        <v>13.100782561860399</v>
      </c>
      <c r="E49" s="32">
        <v>58894</v>
      </c>
      <c r="F49" s="33">
        <v>56922</v>
      </c>
      <c r="G49" s="34">
        <f t="shared" si="0"/>
        <v>3.464389866835333</v>
      </c>
    </row>
    <row r="50" spans="1:7" ht="11.25">
      <c r="A50" s="17" t="s">
        <v>36</v>
      </c>
      <c r="B50" s="37">
        <f>SUM(B42:B49)</f>
        <v>32303</v>
      </c>
      <c r="C50" s="38">
        <f>SUM(C42:C49)</f>
        <v>39546</v>
      </c>
      <c r="D50" s="39">
        <f t="shared" si="1"/>
        <v>-21.340735870650406</v>
      </c>
      <c r="E50" s="37">
        <f>SUM(E42:E49)</f>
        <v>419962</v>
      </c>
      <c r="F50" s="38">
        <f>SUM(F42:F49)</f>
        <v>408673</v>
      </c>
      <c r="G50" s="39">
        <f t="shared" si="0"/>
        <v>2.762355232667673</v>
      </c>
    </row>
    <row r="51" spans="1:7" ht="11.25">
      <c r="A51" s="70" t="s">
        <v>152</v>
      </c>
      <c r="B51" s="32">
        <v>438</v>
      </c>
      <c r="C51" s="33">
        <v>0</v>
      </c>
      <c r="D51" s="34" t="str">
        <f>IF(C51=0," ***.*",IF(B51=0," ***.*",IF(((B51/B$8)/(C51/C$8))*100-100&gt;999.9," ***.*",IF(((B51/B$8)/(C51/C$8))*100-100&lt;-99.9," ***.*",((B51/B$8)/(C51/C$8))*100-100))))</f>
        <v> ***.*</v>
      </c>
      <c r="E51" s="32">
        <v>1788</v>
      </c>
      <c r="F51" s="33">
        <v>0</v>
      </c>
      <c r="G51" s="34" t="str">
        <f>IF(F51=0," ***.*",IF(E51=0," ***.*",IF((E51/F51)*100-100&gt;999.9," ***.*",IF((E51/F51)*100-100&lt;-99.9," ***.*",(E51/F51)*100-100))))</f>
        <v> ***.*</v>
      </c>
    </row>
    <row r="52" spans="1:7" ht="11.25">
      <c r="A52" s="70" t="s">
        <v>129</v>
      </c>
      <c r="B52" s="32">
        <v>2495</v>
      </c>
      <c r="C52" s="33">
        <v>2479</v>
      </c>
      <c r="D52" s="34">
        <f>IF(C52=0," ***.*",IF(B52=0," ***.*",IF(((B52/B$8)/(C52/C$8))*100-100&gt;999.9," ***.*",IF(((B52/B$8)/(C52/C$8))*100-100&lt;-99.9," ***.*",((B52/B$8)/(C52/C$8))*100-100))))</f>
        <v>-3.0821866642762075</v>
      </c>
      <c r="E52" s="32">
        <v>27322</v>
      </c>
      <c r="F52" s="33">
        <v>34075</v>
      </c>
      <c r="G52" s="34">
        <f>IF(F52=0," ***.*",IF(E52=0," ***.*",IF((E52/F52)*100-100&gt;999.9," ***.*",IF((E52/F52)*100-100&lt;-99.9," ***.*",(E52/F52)*100-100))))</f>
        <v>-19.818048422597215</v>
      </c>
    </row>
    <row r="53" spans="1:7" ht="11.25">
      <c r="A53" s="70" t="s">
        <v>37</v>
      </c>
      <c r="B53" s="32">
        <v>488</v>
      </c>
      <c r="C53" s="33">
        <v>1027</v>
      </c>
      <c r="D53" s="34">
        <f t="shared" si="1"/>
        <v>-54.242850445382096</v>
      </c>
      <c r="E53" s="32">
        <v>9049</v>
      </c>
      <c r="F53" s="33">
        <v>13839</v>
      </c>
      <c r="G53" s="34">
        <f t="shared" si="0"/>
        <v>-34.61232748030926</v>
      </c>
    </row>
    <row r="54" spans="1:7" ht="11.25">
      <c r="A54" s="17" t="s">
        <v>38</v>
      </c>
      <c r="B54" s="37">
        <f>SUM(B51:B53)</f>
        <v>3421</v>
      </c>
      <c r="C54" s="38">
        <f>SUM(C51:C53)</f>
        <v>3506</v>
      </c>
      <c r="D54" s="39">
        <f t="shared" si="1"/>
        <v>-6.038325832963594</v>
      </c>
      <c r="E54" s="37">
        <f>SUM(E51:E53)</f>
        <v>38159</v>
      </c>
      <c r="F54" s="38">
        <f>SUM(F51:F53)</f>
        <v>47914</v>
      </c>
      <c r="G54" s="39">
        <f t="shared" si="0"/>
        <v>-20.35939391409609</v>
      </c>
    </row>
    <row r="55" spans="1:7" ht="11.25">
      <c r="A55" s="7" t="s">
        <v>138</v>
      </c>
      <c r="B55" s="32">
        <v>5986</v>
      </c>
      <c r="C55" s="33">
        <v>9404</v>
      </c>
      <c r="D55" s="40">
        <f t="shared" si="1"/>
        <v>-38.70378247239158</v>
      </c>
      <c r="E55" s="32">
        <v>104044</v>
      </c>
      <c r="F55" s="33">
        <v>117230</v>
      </c>
      <c r="G55" s="34">
        <f t="shared" si="0"/>
        <v>-11.247974068071315</v>
      </c>
    </row>
    <row r="56" spans="1:7" ht="11.25">
      <c r="A56" s="7" t="s">
        <v>39</v>
      </c>
      <c r="B56" s="32">
        <v>618</v>
      </c>
      <c r="C56" s="33">
        <v>2818</v>
      </c>
      <c r="D56" s="40">
        <f>IF(C56=0," ***.*",IF(B56=0," ***.*",IF(((B56/B$8)/(C56/C$8))*100-100&gt;999.9," ***.*",IF(((B56/B$8)/(C56/C$8))*100-100&lt;-99.9," ***.*",((B56/B$8)/(C56/C$8))*100-100))))</f>
        <v>-78.8817916568094</v>
      </c>
      <c r="E56" s="32">
        <v>19453</v>
      </c>
      <c r="F56" s="33">
        <v>64957</v>
      </c>
      <c r="G56" s="34">
        <f>IF(F56=0," ***.*",IF(E56=0," ***.*",IF((E56/F56)*100-100&gt;999.9," ***.*",IF((E56/F56)*100-100&lt;-99.9," ***.*",(E56/F56)*100-100))))</f>
        <v>-70.0524962667611</v>
      </c>
    </row>
    <row r="57" spans="1:7" ht="11.25">
      <c r="A57" s="7" t="s">
        <v>40</v>
      </c>
      <c r="B57" s="32">
        <v>0</v>
      </c>
      <c r="C57" s="33">
        <v>0</v>
      </c>
      <c r="D57" s="40" t="str">
        <f t="shared" si="1"/>
        <v> ***.*</v>
      </c>
      <c r="E57" s="32">
        <v>0</v>
      </c>
      <c r="F57" s="33">
        <v>7046</v>
      </c>
      <c r="G57" s="34" t="str">
        <f t="shared" si="0"/>
        <v> ***.*</v>
      </c>
    </row>
    <row r="58" spans="1:7" ht="11.25">
      <c r="A58" s="73" t="s">
        <v>41</v>
      </c>
      <c r="B58" s="43">
        <f>SUM(B55:B57)</f>
        <v>6604</v>
      </c>
      <c r="C58" s="38">
        <f>SUM(C55:C57)</f>
        <v>12222</v>
      </c>
      <c r="D58" s="39">
        <f t="shared" si="1"/>
        <v>-47.967538803735835</v>
      </c>
      <c r="E58" s="43">
        <f>SUM(E55:E57)</f>
        <v>123497</v>
      </c>
      <c r="F58" s="125">
        <f>SUM(F55:F57)</f>
        <v>189233</v>
      </c>
      <c r="G58" s="34">
        <f t="shared" si="0"/>
        <v>-34.73812707085973</v>
      </c>
    </row>
    <row r="59" spans="1:7" ht="11.25">
      <c r="A59" s="74" t="s">
        <v>42</v>
      </c>
      <c r="B59" s="44">
        <f>SUM(B15,B23,B37,B41,B50,B54,B58)</f>
        <v>163294</v>
      </c>
      <c r="C59" s="45">
        <f>SUM(C15,C23,C37,C41,C50,C54,C58)</f>
        <v>169494</v>
      </c>
      <c r="D59" s="46">
        <f t="shared" si="1"/>
        <v>-7.226170794202702</v>
      </c>
      <c r="E59" s="44">
        <f>SUM(E15,E23,E37,E41,E50,E54,E58)</f>
        <v>1885199</v>
      </c>
      <c r="F59" s="45">
        <f>SUM(F15,F23,F37,F41,F50,F54,F58)</f>
        <v>1960682</v>
      </c>
      <c r="G59" s="46">
        <f t="shared" si="0"/>
        <v>-3.849833884332085</v>
      </c>
    </row>
    <row r="60" spans="1:7" ht="13.5" customHeight="1">
      <c r="A60" s="1" t="s">
        <v>43</v>
      </c>
      <c r="B60" s="47"/>
      <c r="C60" s="47"/>
      <c r="D60" s="48"/>
      <c r="E60" s="47"/>
      <c r="F60" s="47"/>
      <c r="G60" s="48"/>
    </row>
    <row r="61" spans="1:7" ht="11.25">
      <c r="A61" s="107" t="s">
        <v>44</v>
      </c>
      <c r="B61" s="45">
        <f>SUM(B59-B62)</f>
        <v>150054</v>
      </c>
      <c r="C61" s="45">
        <f>SUM(C59-C62)</f>
        <v>163674</v>
      </c>
      <c r="D61" s="46">
        <f>IF(C61=0," ***.*",IF(B61=0," ***.*",IF(((B61/B$8)/(C61/C$8))*100-100&gt;999.9," ***.*",IF(((B61/B$8)/(C61/C$8))*100-100&lt;-99.9," ***.*",((B61/B$8)/(C61/C$8))*100-100))))</f>
        <v>-11.716922391800495</v>
      </c>
      <c r="E61" s="45">
        <f>SUM(E59-E62)</f>
        <v>1776829</v>
      </c>
      <c r="F61" s="45">
        <f>SUM(F59-F62)</f>
        <v>1906997</v>
      </c>
      <c r="G61" s="46">
        <f t="shared" si="0"/>
        <v>-6.825810423403922</v>
      </c>
    </row>
    <row r="62" spans="1:7" ht="11.25">
      <c r="A62" s="23" t="s">
        <v>45</v>
      </c>
      <c r="B62" s="44">
        <v>13240</v>
      </c>
      <c r="C62" s="45">
        <v>5820</v>
      </c>
      <c r="D62" s="104">
        <f>IF(C62=0," ***.*",IF(B62=0," ***.*",IF(((B62/B$8)/(C62/C$8))*100-100&gt;999.9," ***.*",IF(((B62/B$8)/(C62/C$8))*100-100&lt;-99.9," ***.*",((B62/B$8)/(C62/C$8))*100-100))))</f>
        <v>119.0658011963854</v>
      </c>
      <c r="E62" s="44">
        <v>108370</v>
      </c>
      <c r="F62" s="45">
        <v>53685</v>
      </c>
      <c r="G62" s="104">
        <f t="shared" si="0"/>
        <v>101.86271770513179</v>
      </c>
    </row>
    <row r="63" spans="1:7" ht="11.25">
      <c r="A63" s="74" t="s">
        <v>42</v>
      </c>
      <c r="B63" s="44">
        <f>SUM(B61:B62)</f>
        <v>163294</v>
      </c>
      <c r="C63" s="45">
        <f>SUM(C61:C62)</f>
        <v>169494</v>
      </c>
      <c r="D63" s="46">
        <f>IF(C63=0," ***.*",IF(B63=0," ***.*",IF(((B63/B$8)/(C63/C$8))*100-100&gt;999.9," ***.*",IF(((B63/B$8)/(C63/C$8))*100-100&lt;-99.9," ***.*",((B63/B$8)/(C63/C$8))*100-100))))</f>
        <v>-7.226170794202702</v>
      </c>
      <c r="E63" s="44">
        <f>SUM(E61:E62)</f>
        <v>1885199</v>
      </c>
      <c r="F63" s="45">
        <f>SUM(F61:F62)</f>
        <v>1960682</v>
      </c>
      <c r="G63" s="46">
        <f t="shared" si="0"/>
        <v>-3.849833884332085</v>
      </c>
    </row>
    <row r="64" spans="1:7" ht="11.25">
      <c r="A64" s="26" t="s">
        <v>46</v>
      </c>
      <c r="B64" s="49"/>
      <c r="C64" s="49"/>
      <c r="D64" s="49"/>
      <c r="E64" s="49"/>
      <c r="F64" s="49"/>
      <c r="G64" s="26"/>
    </row>
    <row r="65" spans="1:7" ht="18.75" customHeight="1">
      <c r="A65" s="26"/>
      <c r="B65" s="26"/>
      <c r="C65" s="26"/>
      <c r="D65" s="77" t="s">
        <v>47</v>
      </c>
      <c r="E65" s="26"/>
      <c r="F65" s="26"/>
      <c r="G65" s="26"/>
    </row>
    <row r="66" spans="1:7" ht="12.75">
      <c r="A66" s="26"/>
      <c r="B66" s="26"/>
      <c r="C66" s="26"/>
      <c r="D66" s="77" t="s">
        <v>48</v>
      </c>
      <c r="E66" s="26"/>
      <c r="F66" s="26"/>
      <c r="G66" s="26"/>
    </row>
    <row r="67" spans="1:7" ht="14.25" customHeight="1">
      <c r="A67" s="71"/>
      <c r="B67" s="1"/>
      <c r="C67" s="1"/>
      <c r="D67" s="105" t="s">
        <v>161</v>
      </c>
      <c r="E67" s="1"/>
      <c r="F67" s="1"/>
      <c r="G67" s="1"/>
    </row>
    <row r="68" spans="1:7" ht="13.5" customHeight="1">
      <c r="A68" s="3"/>
      <c r="B68" s="4"/>
      <c r="C68" s="5" t="s">
        <v>2</v>
      </c>
      <c r="D68" s="6"/>
      <c r="E68" s="4" t="s">
        <v>3</v>
      </c>
      <c r="F68" s="5"/>
      <c r="G68" s="6"/>
    </row>
    <row r="69" spans="1:7" ht="13.5" customHeight="1">
      <c r="A69" s="7"/>
      <c r="B69" s="72"/>
      <c r="C69" s="18" t="s">
        <v>162</v>
      </c>
      <c r="D69" s="9"/>
      <c r="E69" s="8"/>
      <c r="F69" s="18" t="s">
        <v>163</v>
      </c>
      <c r="G69" s="9"/>
    </row>
    <row r="70" spans="1:7" ht="11.25">
      <c r="A70" s="7"/>
      <c r="B70" s="13"/>
      <c r="C70" s="14"/>
      <c r="D70" s="15" t="s">
        <v>4</v>
      </c>
      <c r="E70" s="13"/>
      <c r="F70" s="14"/>
      <c r="G70" s="15"/>
    </row>
    <row r="71" spans="1:7" ht="11.25">
      <c r="A71" s="7"/>
      <c r="B71" s="18">
        <v>2004</v>
      </c>
      <c r="C71" s="18">
        <v>2003</v>
      </c>
      <c r="D71" s="19" t="s">
        <v>5</v>
      </c>
      <c r="E71" s="18">
        <v>2004</v>
      </c>
      <c r="F71" s="18">
        <v>2003</v>
      </c>
      <c r="G71" s="19" t="s">
        <v>4</v>
      </c>
    </row>
    <row r="72" spans="1:7" ht="11.25">
      <c r="A72" s="76" t="s">
        <v>6</v>
      </c>
      <c r="B72" s="20">
        <f>SUM(B8)</f>
        <v>27</v>
      </c>
      <c r="C72" s="21">
        <f>SUM(C8)</f>
        <v>26</v>
      </c>
      <c r="D72" s="22"/>
      <c r="E72" s="24"/>
      <c r="F72" s="24"/>
      <c r="G72" s="22"/>
    </row>
    <row r="73" spans="1:7" ht="11.25">
      <c r="A73" s="1" t="s">
        <v>49</v>
      </c>
      <c r="B73" s="48"/>
      <c r="C73" s="48"/>
      <c r="D73" s="48"/>
      <c r="E73" s="48"/>
      <c r="F73" s="48"/>
      <c r="G73" s="48"/>
    </row>
    <row r="74" spans="1:7" ht="11.25">
      <c r="A74" s="3" t="s">
        <v>11</v>
      </c>
      <c r="B74" s="50">
        <f>SUM(B15)</f>
        <v>17842</v>
      </c>
      <c r="C74" s="51">
        <f>SUM(C15)</f>
        <v>18645</v>
      </c>
      <c r="D74" s="41">
        <f aca="true" t="shared" si="2" ref="D74:D86">IF(C74=0," ***.*",IF(B74=0," ***.*",IF(((B74/B$8)/(C74/C$8))*100-100&gt;999.9," ***.*",IF(((B74/B$8)/(C74/C$8))*100-100&lt;-99.9," ***.*",((B74/B$8)/(C74/C$8))*100-100))))</f>
        <v>-7.8509778214793045</v>
      </c>
      <c r="E74" s="51">
        <f>SUM(E15)</f>
        <v>223329</v>
      </c>
      <c r="F74" s="51">
        <f>SUM(F15)</f>
        <v>259348</v>
      </c>
      <c r="G74" s="30">
        <f aca="true" t="shared" si="3" ref="G74:G98">IF(F74=0," ***.*",IF(E74=0," ***.*",IF((E74/F74)*100-100&gt;999.9," ***.*",IF((E74/F74)*100-100&lt;-99.9," ***.*",(E74/F74)*100-100))))</f>
        <v>-13.888289094190043</v>
      </c>
    </row>
    <row r="75" spans="1:10" ht="11.25">
      <c r="A75" s="7" t="s">
        <v>16</v>
      </c>
      <c r="B75" s="52">
        <f>SUM(B17:B22)</f>
        <v>16296</v>
      </c>
      <c r="C75" s="53">
        <f>SUM(C17:C22)</f>
        <v>12856</v>
      </c>
      <c r="D75" s="40">
        <f t="shared" si="2"/>
        <v>22.063195740855974</v>
      </c>
      <c r="E75" s="52">
        <f>SUM(E17:E22)</f>
        <v>141948</v>
      </c>
      <c r="F75" s="53">
        <f>SUM(F17:F22)</f>
        <v>151283</v>
      </c>
      <c r="G75" s="34">
        <f t="shared" si="3"/>
        <v>-6.17055452364113</v>
      </c>
      <c r="J75" s="102"/>
    </row>
    <row r="76" spans="1:7" ht="11.25">
      <c r="A76" s="7" t="s">
        <v>26</v>
      </c>
      <c r="B76" s="52">
        <f>SUM(B25:B36)</f>
        <v>79539</v>
      </c>
      <c r="C76" s="53">
        <f>SUM(C25:C36)</f>
        <v>71280</v>
      </c>
      <c r="D76" s="40">
        <f t="shared" si="2"/>
        <v>7.453859583489205</v>
      </c>
      <c r="E76" s="52">
        <f>SUM(E25:E36)</f>
        <v>861245</v>
      </c>
      <c r="F76" s="53">
        <f>SUM(F25:F36)</f>
        <v>795466</v>
      </c>
      <c r="G76" s="34">
        <f t="shared" si="3"/>
        <v>8.269240922930706</v>
      </c>
    </row>
    <row r="77" spans="1:7" ht="11.25">
      <c r="A77" s="7" t="s">
        <v>30</v>
      </c>
      <c r="B77" s="52">
        <f>SUM(B41)</f>
        <v>422</v>
      </c>
      <c r="C77" s="53">
        <f>SUM(C41)</f>
        <v>9204</v>
      </c>
      <c r="D77" s="40">
        <f t="shared" si="2"/>
        <v>-95.58485038711028</v>
      </c>
      <c r="E77" s="53">
        <f>SUM(E41)</f>
        <v>20417</v>
      </c>
      <c r="F77" s="53">
        <f>SUM(F41)</f>
        <v>103073</v>
      </c>
      <c r="G77" s="34">
        <f t="shared" si="3"/>
        <v>-80.1917087889166</v>
      </c>
    </row>
    <row r="78" spans="1:7" ht="11.25">
      <c r="A78" s="7" t="s">
        <v>36</v>
      </c>
      <c r="B78" s="52">
        <f>SUM(B50)-B47</f>
        <v>29351</v>
      </c>
      <c r="C78" s="53">
        <f>SUM(C50)-C47</f>
        <v>39467</v>
      </c>
      <c r="D78" s="40">
        <f t="shared" si="2"/>
        <v>-28.38592767140669</v>
      </c>
      <c r="E78" s="53">
        <f>SUM(E50)-E47</f>
        <v>406393</v>
      </c>
      <c r="F78" s="53">
        <f>SUM(F50)-F47</f>
        <v>408594</v>
      </c>
      <c r="G78" s="34">
        <f t="shared" si="3"/>
        <v>-0.5386765346529785</v>
      </c>
    </row>
    <row r="79" spans="1:7" ht="11.25">
      <c r="A79" s="7" t="s">
        <v>41</v>
      </c>
      <c r="B79" s="52">
        <f>SUM(B58)</f>
        <v>6604</v>
      </c>
      <c r="C79" s="53">
        <f>SUM(C58)</f>
        <v>12222</v>
      </c>
      <c r="D79" s="40">
        <f t="shared" si="2"/>
        <v>-47.967538803735835</v>
      </c>
      <c r="E79" s="53">
        <f>SUM(E58)</f>
        <v>123497</v>
      </c>
      <c r="F79" s="53">
        <f>SUM(F58)</f>
        <v>189233</v>
      </c>
      <c r="G79" s="34">
        <f t="shared" si="3"/>
        <v>-34.73812707085973</v>
      </c>
    </row>
    <row r="80" spans="1:7" ht="11.25">
      <c r="A80" s="75" t="s">
        <v>50</v>
      </c>
      <c r="B80" s="54">
        <f>SUM(B74:B79)</f>
        <v>150054</v>
      </c>
      <c r="C80" s="55">
        <f>SUM(C74:C79)</f>
        <v>163674</v>
      </c>
      <c r="D80" s="56">
        <f t="shared" si="2"/>
        <v>-11.716922391800495</v>
      </c>
      <c r="E80" s="55">
        <f>SUM(E74:E79)</f>
        <v>1776829</v>
      </c>
      <c r="F80" s="55">
        <f>SUM(F74:F79)</f>
        <v>1906997</v>
      </c>
      <c r="G80" s="39">
        <f t="shared" si="3"/>
        <v>-6.825810423403922</v>
      </c>
    </row>
    <row r="81" spans="1:7" ht="2.25" customHeight="1">
      <c r="A81" s="100"/>
      <c r="B81" s="53"/>
      <c r="C81" s="53"/>
      <c r="D81" s="42" t="str">
        <f t="shared" si="2"/>
        <v> ***.*</v>
      </c>
      <c r="E81" s="53"/>
      <c r="F81" s="53"/>
      <c r="G81" s="35" t="str">
        <f t="shared" si="3"/>
        <v> ***.*</v>
      </c>
    </row>
    <row r="82" spans="1:7" ht="11.25">
      <c r="A82" s="3" t="s">
        <v>16</v>
      </c>
      <c r="B82" s="50">
        <f>SUM(B16)</f>
        <v>0</v>
      </c>
      <c r="C82" s="51">
        <f>SUM(C16)</f>
        <v>0</v>
      </c>
      <c r="D82" s="41" t="str">
        <f t="shared" si="2"/>
        <v> ***.*</v>
      </c>
      <c r="E82" s="51">
        <f>SUM(E16)</f>
        <v>0</v>
      </c>
      <c r="F82" s="51">
        <f>SUM(F16)</f>
        <v>15</v>
      </c>
      <c r="G82" s="30" t="str">
        <f t="shared" si="3"/>
        <v> ***.*</v>
      </c>
    </row>
    <row r="83" spans="1:7" ht="11.25">
      <c r="A83" s="7" t="s">
        <v>26</v>
      </c>
      <c r="B83" s="52">
        <f>SUM(B24)</f>
        <v>6867</v>
      </c>
      <c r="C83" s="53">
        <f>SUM(C24)</f>
        <v>2235</v>
      </c>
      <c r="D83" s="40">
        <f t="shared" si="2"/>
        <v>195.86875466070097</v>
      </c>
      <c r="E83" s="53">
        <f>SUM(E24)</f>
        <v>56642</v>
      </c>
      <c r="F83" s="53">
        <f>SUM(F24)</f>
        <v>5677</v>
      </c>
      <c r="G83" s="34">
        <f t="shared" si="3"/>
        <v>897.7452880042275</v>
      </c>
    </row>
    <row r="84" spans="1:7" ht="11.25">
      <c r="A84" s="7" t="s">
        <v>36</v>
      </c>
      <c r="B84" s="53">
        <f>SUM(B47)</f>
        <v>2952</v>
      </c>
      <c r="C84" s="53">
        <f>SUM(C47)</f>
        <v>79</v>
      </c>
      <c r="D84" s="40" t="str">
        <f t="shared" si="2"/>
        <v> ***.*</v>
      </c>
      <c r="E84" s="53">
        <f>SUM(E47)</f>
        <v>13569</v>
      </c>
      <c r="F84" s="53">
        <f>SUM(F47)</f>
        <v>79</v>
      </c>
      <c r="G84" s="34" t="str">
        <f t="shared" si="3"/>
        <v> ***.*</v>
      </c>
    </row>
    <row r="85" spans="1:7" ht="11.25">
      <c r="A85" s="7" t="s">
        <v>38</v>
      </c>
      <c r="B85" s="53">
        <f>SUM(B54)</f>
        <v>3421</v>
      </c>
      <c r="C85" s="53">
        <f>SUM(C54)</f>
        <v>3506</v>
      </c>
      <c r="D85" s="40">
        <f t="shared" si="2"/>
        <v>-6.038325832963594</v>
      </c>
      <c r="E85" s="53">
        <f>SUM(E54)</f>
        <v>38159</v>
      </c>
      <c r="F85" s="53">
        <f>SUM(F54)</f>
        <v>47914</v>
      </c>
      <c r="G85" s="34">
        <f t="shared" si="3"/>
        <v>-20.35939391409609</v>
      </c>
    </row>
    <row r="86" spans="1:7" ht="11.25">
      <c r="A86" s="75" t="s">
        <v>51</v>
      </c>
      <c r="B86" s="54">
        <f>SUM(B82:B85)</f>
        <v>13240</v>
      </c>
      <c r="C86" s="55">
        <f>SUM(C82:C85)</f>
        <v>5820</v>
      </c>
      <c r="D86" s="56">
        <f t="shared" si="2"/>
        <v>119.0658011963854</v>
      </c>
      <c r="E86" s="55">
        <f>SUM(E82:E85)</f>
        <v>108370</v>
      </c>
      <c r="F86" s="55">
        <f>SUM(F82:F85)</f>
        <v>53685</v>
      </c>
      <c r="G86" s="39">
        <f t="shared" si="3"/>
        <v>101.86271770513179</v>
      </c>
    </row>
    <row r="87" spans="1:7" ht="11.25">
      <c r="A87" s="58" t="s">
        <v>52</v>
      </c>
      <c r="B87" s="58"/>
      <c r="C87" s="58"/>
      <c r="D87" s="58"/>
      <c r="E87" s="58"/>
      <c r="F87" s="58"/>
      <c r="G87" s="58"/>
    </row>
    <row r="88" spans="1:7" ht="11.25">
      <c r="A88" s="3" t="s">
        <v>11</v>
      </c>
      <c r="B88" s="50">
        <f>SUM(B15+'Truck Deliveries'!B13)</f>
        <v>26241</v>
      </c>
      <c r="C88" s="51">
        <f>SUM(C15+'Truck Deliveries'!C13)</f>
        <v>28821</v>
      </c>
      <c r="D88" s="41">
        <f aca="true" t="shared" si="4" ref="D88:D98">IF(C88=0," ***.*",IF(B88=0," ***.*",IF(((B88/B$8)/(C88/C$8))*100-100&gt;999.9," ***.*",IF(((B88/B$8)/(C88/C$8))*100-100&lt;-99.9," ***.*",((B88/B$8)/(C88/C$8))*100-100))))</f>
        <v>-12.323961309076324</v>
      </c>
      <c r="E88" s="50">
        <f>SUM(E15+'Truck Deliveries'!E13)</f>
        <v>309639</v>
      </c>
      <c r="F88" s="51">
        <f>SUM(F15+'Truck Deliveries'!F13)</f>
        <v>336788</v>
      </c>
      <c r="G88" s="30">
        <f t="shared" si="3"/>
        <v>-8.061154197893046</v>
      </c>
    </row>
    <row r="89" spans="1:7" ht="11.25">
      <c r="A89" s="7" t="s">
        <v>16</v>
      </c>
      <c r="B89" s="52">
        <f>SUM(B23+'Truck Deliveries'!B18)</f>
        <v>27324</v>
      </c>
      <c r="C89" s="53">
        <f>SUM(C23+'Truck Deliveries'!C18)</f>
        <v>22062</v>
      </c>
      <c r="D89" s="40">
        <f t="shared" si="4"/>
        <v>19.263892666122743</v>
      </c>
      <c r="E89" s="52">
        <f>SUM(E23+'Truck Deliveries'!E18)</f>
        <v>234217</v>
      </c>
      <c r="F89" s="53">
        <f>SUM(F23+'Truck Deliveries'!F18)</f>
        <v>216090</v>
      </c>
      <c r="G89" s="34">
        <f t="shared" si="3"/>
        <v>8.388634365310736</v>
      </c>
    </row>
    <row r="90" spans="1:7" ht="11.25">
      <c r="A90" s="7" t="s">
        <v>26</v>
      </c>
      <c r="B90" s="52">
        <f>SUM(B37+'Truck Deliveries'!B40)</f>
        <v>262633</v>
      </c>
      <c r="C90" s="53">
        <f>SUM(C37+'Truck Deliveries'!C40)</f>
        <v>252283</v>
      </c>
      <c r="D90" s="40">
        <f t="shared" si="4"/>
        <v>0.24688617617985642</v>
      </c>
      <c r="E90" s="52">
        <f>SUM(E37+'Truck Deliveries'!E40)</f>
        <v>2763238</v>
      </c>
      <c r="F90" s="53">
        <f>SUM(F37+'Truck Deliveries'!F40)</f>
        <v>2655777</v>
      </c>
      <c r="G90" s="34">
        <f t="shared" si="3"/>
        <v>4.0463111172361295</v>
      </c>
    </row>
    <row r="91" spans="1:7" ht="11.25">
      <c r="A91" s="7" t="s">
        <v>53</v>
      </c>
      <c r="B91" s="52">
        <f>SUM('Truck Deliveries'!B56)</f>
        <v>61192</v>
      </c>
      <c r="C91" s="53">
        <f>SUM('Truck Deliveries'!C56)</f>
        <v>62401</v>
      </c>
      <c r="D91" s="40">
        <f t="shared" si="4"/>
        <v>-5.569414545232235</v>
      </c>
      <c r="E91" s="52">
        <f>SUM('Truck Deliveries'!E56)</f>
        <v>602064</v>
      </c>
      <c r="F91" s="53">
        <f>SUM('Truck Deliveries'!F56)</f>
        <v>578783</v>
      </c>
      <c r="G91" s="34">
        <f t="shared" si="3"/>
        <v>4.022405633890429</v>
      </c>
    </row>
    <row r="92" spans="1:7" ht="11.25">
      <c r="A92" s="7" t="s">
        <v>130</v>
      </c>
      <c r="B92" s="52">
        <f>SUM('Truck Deliveries'!B59)</f>
        <v>3814</v>
      </c>
      <c r="C92" s="53">
        <f>SUM('Truck Deliveries'!C59)</f>
        <v>3812</v>
      </c>
      <c r="D92" s="40">
        <f t="shared" si="4"/>
        <v>-3.6531809879134016</v>
      </c>
      <c r="E92" s="52">
        <f>SUM('Truck Deliveries'!E59)</f>
        <v>29345</v>
      </c>
      <c r="F92" s="53">
        <f>SUM('Truck Deliveries'!F59)</f>
        <v>35259</v>
      </c>
      <c r="G92" s="40">
        <f t="shared" si="3"/>
        <v>-16.773022490711583</v>
      </c>
    </row>
    <row r="93" spans="1:7" ht="11.25">
      <c r="A93" s="7" t="s">
        <v>30</v>
      </c>
      <c r="B93" s="52">
        <f>SUM(B41+'Truck Deliveries'!B62)</f>
        <v>553</v>
      </c>
      <c r="C93" s="53">
        <f>SUM(C41+'Truck Deliveries'!C62)</f>
        <v>10196</v>
      </c>
      <c r="D93" s="40">
        <f t="shared" si="4"/>
        <v>-94.77718204669951</v>
      </c>
      <c r="E93" s="52">
        <f>SUM(E41+'Truck Deliveries'!E62)</f>
        <v>28851</v>
      </c>
      <c r="F93" s="53">
        <f>SUM(F41+'Truck Deliveries'!F62)</f>
        <v>125897</v>
      </c>
      <c r="G93" s="34">
        <f t="shared" si="3"/>
        <v>-77.08364774379056</v>
      </c>
    </row>
    <row r="94" spans="1:7" ht="11.25">
      <c r="A94" s="7" t="s">
        <v>54</v>
      </c>
      <c r="B94" s="52">
        <f>SUM('Truck Deliveries'!B65)</f>
        <v>2744</v>
      </c>
      <c r="C94" s="53">
        <f>SUM('Truck Deliveries'!C65)</f>
        <v>1563</v>
      </c>
      <c r="D94" s="40">
        <f>IF(C94=0," ***.*",IF(B94=0," ***.*",IF(((B94/B$8)/(C94/C$8))*100-100&gt;999.9," ***.*",IF(((B94/B$8)/(C94/C$8))*100-100&lt;-99.9," ***.*",((B94/B$8)/(C94/C$8))*100-100))))</f>
        <v>69.05760527001732</v>
      </c>
      <c r="E94" s="52">
        <f>SUM('Truck Deliveries'!E65)</f>
        <v>15707</v>
      </c>
      <c r="F94" s="53">
        <f>SUM('Truck Deliveries'!F65)</f>
        <v>13123</v>
      </c>
      <c r="G94" s="34">
        <f>IF(F94=0," ***.*",IF(E94=0," ***.*",IF((E94/F94)*100-100&gt;999.9," ***.*",IF((E94/F94)*100-100&lt;-99.9," ***.*",(E94/F94)*100-100))))</f>
        <v>19.690619522974927</v>
      </c>
    </row>
    <row r="95" spans="1:7" ht="11.25">
      <c r="A95" s="7" t="s">
        <v>36</v>
      </c>
      <c r="B95" s="52">
        <f>SUM(B50+'Truck Deliveries'!B69)</f>
        <v>35843</v>
      </c>
      <c r="C95" s="53">
        <f>SUM(C50+'Truck Deliveries'!C69)</f>
        <v>44093</v>
      </c>
      <c r="D95" s="40">
        <f t="shared" si="4"/>
        <v>-21.72117687278825</v>
      </c>
      <c r="E95" s="52">
        <f>SUM(E50+'Truck Deliveries'!E69)</f>
        <v>474179</v>
      </c>
      <c r="F95" s="53">
        <f>SUM(F50+'Truck Deliveries'!F69)</f>
        <v>475615</v>
      </c>
      <c r="G95" s="34">
        <f t="shared" si="3"/>
        <v>-0.3019248762128939</v>
      </c>
    </row>
    <row r="96" spans="1:7" ht="11.25">
      <c r="A96" s="7" t="s">
        <v>38</v>
      </c>
      <c r="B96" s="52">
        <f>SUM(B54)</f>
        <v>3421</v>
      </c>
      <c r="C96" s="53">
        <f>SUM(C54)</f>
        <v>3506</v>
      </c>
      <c r="D96" s="40">
        <f t="shared" si="4"/>
        <v>-6.038325832963594</v>
      </c>
      <c r="E96" s="52">
        <f>SUM(E54)</f>
        <v>38159</v>
      </c>
      <c r="F96" s="53">
        <f>SUM(F54)</f>
        <v>47914</v>
      </c>
      <c r="G96" s="34">
        <f t="shared" si="3"/>
        <v>-20.35939391409609</v>
      </c>
    </row>
    <row r="97" spans="1:7" ht="11.25">
      <c r="A97" s="7" t="s">
        <v>41</v>
      </c>
      <c r="B97" s="53">
        <f>SUM(B58+'Truck Deliveries'!B72)</f>
        <v>13396</v>
      </c>
      <c r="C97" s="53">
        <f>SUM(C58+'Truck Deliveries'!C72)</f>
        <v>19163</v>
      </c>
      <c r="D97" s="40">
        <f t="shared" si="4"/>
        <v>-32.683547190670296</v>
      </c>
      <c r="E97" s="52">
        <f>SUM(E58+'Truck Deliveries'!E72)</f>
        <v>212017</v>
      </c>
      <c r="F97" s="53">
        <f>SUM(F58+'Truck Deliveries'!F72)</f>
        <v>271157</v>
      </c>
      <c r="G97" s="34">
        <f t="shared" si="3"/>
        <v>-21.810242774481196</v>
      </c>
    </row>
    <row r="98" spans="1:7" ht="11.25">
      <c r="A98" s="99" t="s">
        <v>55</v>
      </c>
      <c r="B98" s="54">
        <f>SUM(B88:B97)</f>
        <v>437161</v>
      </c>
      <c r="C98" s="55">
        <f>SUM(C88:C97)</f>
        <v>447900</v>
      </c>
      <c r="D98" s="56">
        <f t="shared" si="4"/>
        <v>-6.012535866967667</v>
      </c>
      <c r="E98" s="54">
        <f>SUM(E88:E97)</f>
        <v>4707416</v>
      </c>
      <c r="F98" s="55">
        <f>SUM(F88:F97)</f>
        <v>4756403</v>
      </c>
      <c r="G98" s="39">
        <f t="shared" si="3"/>
        <v>-1.0299169351293358</v>
      </c>
    </row>
    <row r="99" spans="1:7" ht="11.25">
      <c r="A99" s="26" t="s">
        <v>56</v>
      </c>
      <c r="B99" s="26"/>
      <c r="C99" s="26"/>
      <c r="D99" s="26"/>
      <c r="E99" s="26"/>
      <c r="F99" s="26"/>
      <c r="G99" s="26"/>
    </row>
  </sheetData>
  <printOptions horizontalCentered="1"/>
  <pageMargins left="0" right="0" top="0.3937007874015748" bottom="0.7480314960629921" header="0.1968503937007874" footer="0.5118110236220472"/>
  <pageSetup horizontalDpi="300" verticalDpi="300" orientation="portrait" scale="95" r:id="rId1"/>
  <headerFooter alignWithMargins="0">
    <oddFooter>&amp;L&amp;8Global Market and Industry Analysis - Sales Reporting and Data Management  &amp;D&amp;C
&amp;R&amp;8Page &amp;P of &amp;N</oddFooter>
  </headerFooter>
  <rowBreaks count="1" manualBreakCount="1">
    <brk id="6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selection activeCell="A1" sqref="A1"/>
    </sheetView>
  </sheetViews>
  <sheetFormatPr defaultColWidth="9.140625" defaultRowHeight="10.5" customHeight="1"/>
  <cols>
    <col min="1" max="1" width="22.421875" style="2" customWidth="1"/>
    <col min="2" max="2" width="10.421875" style="2" customWidth="1"/>
    <col min="3" max="7" width="9.140625" style="2" customWidth="1"/>
    <col min="8" max="8" width="2.140625" style="2" customWidth="1"/>
    <col min="9" max="16384" width="9.140625" style="2" customWidth="1"/>
  </cols>
  <sheetData>
    <row r="1" spans="1:7" ht="10.5" customHeight="1">
      <c r="A1" s="1"/>
      <c r="B1" s="1"/>
      <c r="C1" s="1"/>
      <c r="D1" s="77" t="s">
        <v>57</v>
      </c>
      <c r="E1" s="1"/>
      <c r="F1" s="1"/>
      <c r="G1" s="1"/>
    </row>
    <row r="2" spans="1:7" ht="11.25" customHeight="1">
      <c r="A2" s="1"/>
      <c r="B2" s="1"/>
      <c r="C2" s="1"/>
      <c r="D2" s="77" t="s">
        <v>58</v>
      </c>
      <c r="E2" s="1"/>
      <c r="F2" s="1"/>
      <c r="G2" s="1"/>
    </row>
    <row r="3" spans="1:7" ht="11.25" customHeight="1">
      <c r="A3" s="1"/>
      <c r="B3" s="1"/>
      <c r="C3" s="1"/>
      <c r="D3" s="105" t="s">
        <v>161</v>
      </c>
      <c r="E3" s="1"/>
      <c r="F3" s="1"/>
      <c r="G3" s="1"/>
    </row>
    <row r="4" spans="1:7" ht="10.5" customHeight="1">
      <c r="A4" s="3"/>
      <c r="B4" s="4"/>
      <c r="C4" s="5"/>
      <c r="D4" s="6"/>
      <c r="E4" s="4" t="s">
        <v>3</v>
      </c>
      <c r="F4" s="5"/>
      <c r="G4" s="6"/>
    </row>
    <row r="5" spans="1:7" ht="9" customHeight="1">
      <c r="A5" s="7"/>
      <c r="B5" s="72"/>
      <c r="C5" s="18" t="s">
        <v>162</v>
      </c>
      <c r="D5" s="9"/>
      <c r="E5" s="8"/>
      <c r="F5" s="18" t="s">
        <v>163</v>
      </c>
      <c r="G5" s="9"/>
    </row>
    <row r="6" spans="1:7" ht="9.75" customHeight="1">
      <c r="A6" s="7"/>
      <c r="B6" s="10"/>
      <c r="C6" s="11"/>
      <c r="D6" s="12" t="s">
        <v>59</v>
      </c>
      <c r="E6" s="10"/>
      <c r="F6" s="11"/>
      <c r="G6" s="15"/>
    </row>
    <row r="7" spans="1:7" ht="9.75" customHeight="1">
      <c r="A7" s="16"/>
      <c r="B7" s="18">
        <v>2004</v>
      </c>
      <c r="C7" s="18">
        <v>2003</v>
      </c>
      <c r="D7" s="19" t="s">
        <v>5</v>
      </c>
      <c r="E7" s="18">
        <v>2004</v>
      </c>
      <c r="F7" s="18">
        <v>2003</v>
      </c>
      <c r="G7" s="19" t="s">
        <v>4</v>
      </c>
    </row>
    <row r="8" spans="1:7" ht="10.5" customHeight="1">
      <c r="A8" s="98" t="s">
        <v>60</v>
      </c>
      <c r="B8" s="20">
        <f>SUM('Car Deliveries'!B8)</f>
        <v>27</v>
      </c>
      <c r="C8" s="21">
        <f>SUM('Car Deliveries'!C8)</f>
        <v>26</v>
      </c>
      <c r="D8" s="22"/>
      <c r="E8" s="24"/>
      <c r="F8" s="24"/>
      <c r="G8" s="25"/>
    </row>
    <row r="9" spans="1:7" ht="1.5" customHeight="1">
      <c r="A9" s="26"/>
      <c r="B9" s="26"/>
      <c r="C9" s="26"/>
      <c r="D9" s="26"/>
      <c r="E9" s="26"/>
      <c r="F9" s="26"/>
      <c r="G9" s="26"/>
    </row>
    <row r="10" spans="1:7" ht="10.5" customHeight="1">
      <c r="A10" s="27" t="s">
        <v>146</v>
      </c>
      <c r="B10" s="28">
        <v>2586</v>
      </c>
      <c r="C10" s="29">
        <v>2017</v>
      </c>
      <c r="D10" s="30">
        <f aca="true" t="shared" si="0" ref="D10:D73">IF(C10=0," ***.*",IF(B10=0," ***.*",IF(((B10/B$8)/(C10/C$8))*100-100&gt;999.9," ***.*",IF(((B10/B$8)/(C10/C$8))*100-100&lt;-99.9," ***.*",((B10/B$8)/(C10/C$8))*100-100))))</f>
        <v>23.461686773536044</v>
      </c>
      <c r="E10" s="28">
        <v>24134</v>
      </c>
      <c r="F10" s="29">
        <v>4797</v>
      </c>
      <c r="G10" s="30">
        <f aca="true" t="shared" si="1" ref="G10:G81">IF(F10=0," ***.*",IF(E10=0," ***.*",IF((E10/F10)*100-100&gt;999.9," ***.*",IF((E10/F10)*100-100&lt;-99.9," ***.*",(E10/F10)*100-100))))</f>
        <v>403.1061079841567</v>
      </c>
    </row>
    <row r="11" spans="1:7" ht="10.5" customHeight="1">
      <c r="A11" s="31" t="s">
        <v>61</v>
      </c>
      <c r="B11" s="32">
        <v>4445</v>
      </c>
      <c r="C11" s="33">
        <v>8159</v>
      </c>
      <c r="D11" s="34">
        <f>IF(C11=0," ***.*",IF(B11=0," ***.*",IF(((B11/B$8)/(C11/C$8))*100-100&gt;999.9," ***.*",IF(((B11/B$8)/(C11/C$8))*100-100&lt;-99.9," ***.*",((B11/B$8)/(C11/C$8))*100-100))))</f>
        <v>-47.53805159492131</v>
      </c>
      <c r="E11" s="32">
        <v>60039</v>
      </c>
      <c r="F11" s="33">
        <v>72643</v>
      </c>
      <c r="G11" s="34">
        <f>IF(F11=0," ***.*",IF(E11=0," ***.*",IF((E11/F11)*100-100&gt;999.9," ***.*",IF((E11/F11)*100-100&lt;-99.9," ***.*",(E11/F11)*100-100))))</f>
        <v>-17.35060501355946</v>
      </c>
    </row>
    <row r="12" spans="1:7" ht="10.5" customHeight="1">
      <c r="A12" s="31" t="s">
        <v>158</v>
      </c>
      <c r="B12" s="32">
        <v>1368</v>
      </c>
      <c r="C12" s="33">
        <v>0</v>
      </c>
      <c r="D12" s="34" t="str">
        <f>IF(C12=0," ***.*",IF(B12=0," ***.*",IF(((B12/B$8)/(C12/C$8))*100-100&gt;999.9," ***.*",IF(((B12/B$8)/(C12/C$8))*100-100&lt;-99.9," ***.*",((B12/B$8)/(C12/C$8))*100-100))))</f>
        <v> ***.*</v>
      </c>
      <c r="E12" s="32">
        <v>2137</v>
      </c>
      <c r="F12" s="33">
        <v>0</v>
      </c>
      <c r="G12" s="34" t="str">
        <f>IF(F12=0," ***.*",IF(E12=0," ***.*",IF((E12/F12)*100-100&gt;999.9," ***.*",IF((E12/F12)*100-100&lt;-99.9," ***.*",(E12/F12)*100-100))))</f>
        <v> ***.*</v>
      </c>
    </row>
    <row r="13" spans="1:7" ht="10.5" customHeight="1">
      <c r="A13" s="17" t="s">
        <v>62</v>
      </c>
      <c r="B13" s="32">
        <f>SUM(B10:B12)</f>
        <v>8399</v>
      </c>
      <c r="C13" s="33">
        <f>SUM(C10:C12)</f>
        <v>10176</v>
      </c>
      <c r="D13" s="56">
        <f t="shared" si="0"/>
        <v>-20.519595853715344</v>
      </c>
      <c r="E13" s="32">
        <f>SUM(E10:E12)</f>
        <v>86310</v>
      </c>
      <c r="F13" s="38">
        <f>SUM(F10:F12)</f>
        <v>77440</v>
      </c>
      <c r="G13" s="34">
        <f t="shared" si="1"/>
        <v>11.454028925619838</v>
      </c>
    </row>
    <row r="14" spans="1:7" ht="10.5" customHeight="1">
      <c r="A14" s="27" t="s">
        <v>63</v>
      </c>
      <c r="B14" s="28">
        <v>4569</v>
      </c>
      <c r="C14" s="29">
        <v>4447</v>
      </c>
      <c r="D14" s="30">
        <f>IF(C14=0," ***.*",IF(B14=0," ***.*",IF(((B14/B$8)/(C14/C$8))*100-100&gt;999.9," ***.*",IF(((B14/B$8)/(C14/C$8))*100-100&lt;-99.9," ***.*",((B14/B$8)/(C14/C$8))*100-100))))</f>
        <v>-1.0618894135871955</v>
      </c>
      <c r="E14" s="28">
        <v>36994</v>
      </c>
      <c r="F14" s="29">
        <v>35621</v>
      </c>
      <c r="G14" s="30">
        <f>IF(F14=0," ***.*",IF(E14=0," ***.*",IF((E14/F14)*100-100&gt;999.9," ***.*",IF((E14/F14)*100-100&lt;-99.9," ***.*",(E14/F14)*100-100))))</f>
        <v>3.8544678700766326</v>
      </c>
    </row>
    <row r="15" spans="1:7" ht="10.5" customHeight="1">
      <c r="A15" s="31" t="s">
        <v>139</v>
      </c>
      <c r="B15" s="32">
        <v>1905</v>
      </c>
      <c r="C15" s="33">
        <v>1581</v>
      </c>
      <c r="D15" s="34">
        <f>IF(C15=0," ***.*",IF(B15=0," ***.*",IF(((B15/B$8)/(C15/C$8))*100-100&gt;999.9," ***.*",IF(((B15/B$8)/(C15/C$8))*100-100&lt;-99.9," ***.*",((B15/B$8)/(C15/C$8))*100-100))))</f>
        <v>16.030641647339934</v>
      </c>
      <c r="E15" s="32">
        <v>15618</v>
      </c>
      <c r="F15" s="33">
        <v>12866</v>
      </c>
      <c r="G15" s="34">
        <f>IF(F15=0," ***.*",IF(E15=0," ***.*",IF((E15/F15)*100-100&gt;999.9," ***.*",IF((E15/F15)*100-100&lt;-99.9," ***.*",(E15/F15)*100-100))))</f>
        <v>21.389709311363276</v>
      </c>
    </row>
    <row r="16" spans="1:7" ht="10.5" customHeight="1">
      <c r="A16" s="31" t="s">
        <v>125</v>
      </c>
      <c r="B16" s="32">
        <v>979</v>
      </c>
      <c r="C16" s="33">
        <v>1264</v>
      </c>
      <c r="D16" s="34">
        <f>IF(C16=0," ***.*",IF(B16=0," ***.*",IF(((B16/B$8)/(C16/C$8))*100-100&gt;999.9," ***.*",IF(((B16/B$8)/(C16/C$8))*100-100&lt;-99.9," ***.*",((B16/B$8)/(C16/C$8))*100-100))))</f>
        <v>-25.41608063759962</v>
      </c>
      <c r="E16" s="32">
        <v>9638</v>
      </c>
      <c r="F16" s="33">
        <v>11256</v>
      </c>
      <c r="G16" s="34">
        <f>IF(F16=0," ***.*",IF(E16=0," ***.*",IF((E16/F16)*100-100&gt;999.9," ***.*",IF((E16/F16)*100-100&lt;-99.9," ***.*",(E16/F16)*100-100))))</f>
        <v>-14.37455579246624</v>
      </c>
    </row>
    <row r="17" spans="1:7" ht="10.5" customHeight="1">
      <c r="A17" s="31" t="s">
        <v>141</v>
      </c>
      <c r="B17" s="32">
        <v>3575</v>
      </c>
      <c r="C17" s="33">
        <v>1914</v>
      </c>
      <c r="D17" s="34">
        <f>IF(C17=0," ***.*",IF(B17=0," ***.*",IF(((B17/B$8)/(C17/C$8))*100-100&gt;999.9," ***.*",IF(((B17/B$8)/(C17/C$8))*100-100&lt;-99.9," ***.*",((B17/B$8)/(C17/C$8))*100-100))))</f>
        <v>79.86377181779483</v>
      </c>
      <c r="E17" s="32">
        <v>30019</v>
      </c>
      <c r="F17" s="33">
        <v>5049</v>
      </c>
      <c r="G17" s="34">
        <f>IF(F17=0," ***.*",IF(E17=0," ***.*",IF((E17/F17)*100-100&gt;999.9," ***.*",IF((E17/F17)*100-100&lt;-99.9," ***.*",(E17/F17)*100-100))))</f>
        <v>494.553376906318</v>
      </c>
    </row>
    <row r="18" spans="1:7" ht="10.5" customHeight="1">
      <c r="A18" s="17" t="s">
        <v>64</v>
      </c>
      <c r="B18" s="37">
        <f>SUM(B14:B17)</f>
        <v>11028</v>
      </c>
      <c r="C18" s="38">
        <f>SUM(C14:C17)</f>
        <v>9206</v>
      </c>
      <c r="D18" s="56">
        <f>IF(C18=0," ***.*",IF(B18=0," ***.*",IF(((B18/B$8)/(C18/C$8))*100-100&gt;999.9," ***.*",IF(((B18/B$8)/(C18/C$8))*100-100&lt;-99.9," ***.*",((B18/B$8)/(C18/C$8))*100-100))))</f>
        <v>15.354720351461609</v>
      </c>
      <c r="E18" s="37">
        <f>SUM(E14:E17)</f>
        <v>92269</v>
      </c>
      <c r="F18" s="38">
        <f>SUM(F14:F17)</f>
        <v>64792</v>
      </c>
      <c r="G18" s="34">
        <f>IF(F18=0," ***.*",IF(E18=0," ***.*",IF((E18/F18)*100-100&gt;999.9," ***.*",IF((E18/F18)*100-100&lt;-99.9," ***.*",(E18/F18)*100-100))))</f>
        <v>42.40801333497964</v>
      </c>
    </row>
    <row r="19" spans="1:7" ht="10.5" customHeight="1">
      <c r="A19" s="3" t="s">
        <v>65</v>
      </c>
      <c r="B19" s="29">
        <v>3461</v>
      </c>
      <c r="C19" s="29">
        <v>3312</v>
      </c>
      <c r="D19" s="30">
        <f t="shared" si="0"/>
        <v>0.6284666308821016</v>
      </c>
      <c r="E19" s="29">
        <v>34564</v>
      </c>
      <c r="F19" s="29">
        <v>40123</v>
      </c>
      <c r="G19" s="30">
        <f t="shared" si="1"/>
        <v>-13.854896194202823</v>
      </c>
    </row>
    <row r="20" spans="1:7" ht="10.5" customHeight="1">
      <c r="A20" s="7" t="s">
        <v>66</v>
      </c>
      <c r="B20" s="33">
        <v>12470</v>
      </c>
      <c r="C20" s="33">
        <v>15428</v>
      </c>
      <c r="D20" s="34">
        <f>IF(C20=0," ***.*",IF(B20=0," ***.*",IF(((B20/B$8)/(C20/C$8))*100-100&gt;999.9," ***.*",IF(((B20/B$8)/(C20/C$8))*100-100&lt;-99.9," ***.*",((B20/B$8)/(C20/C$8))*100-100))))</f>
        <v>-22.166527429685317</v>
      </c>
      <c r="E20" s="33">
        <v>119545</v>
      </c>
      <c r="F20" s="33">
        <v>135222</v>
      </c>
      <c r="G20" s="34">
        <f>IF(F20=0," ***.*",IF(E20=0," ***.*",IF((E20/F20)*100-100&gt;999.9," ***.*",IF((E20/F20)*100-100&lt;-99.9," ***.*",(E20/F20)*100-100))))</f>
        <v>-11.593527680407036</v>
      </c>
    </row>
    <row r="21" spans="1:7" ht="10.5" customHeight="1">
      <c r="A21" s="7" t="s">
        <v>67</v>
      </c>
      <c r="B21" s="33">
        <v>28</v>
      </c>
      <c r="C21" s="33">
        <v>78</v>
      </c>
      <c r="D21" s="34">
        <f>IF(C21=0," ***.*",IF(B21=0," ***.*",IF(((B21/B$8)/(C21/C$8))*100-100&gt;999.9," ***.*",IF(((B21/B$8)/(C21/C$8))*100-100&lt;-99.9," ***.*",((B21/B$8)/(C21/C$8))*100-100))))</f>
        <v>-65.4320987654321</v>
      </c>
      <c r="E21" s="33">
        <v>355</v>
      </c>
      <c r="F21" s="33">
        <v>828</v>
      </c>
      <c r="G21" s="34">
        <f>IF(F21=0," ***.*",IF(E21=0," ***.*",IF((E21/F21)*100-100&gt;999.9," ***.*",IF((E21/F21)*100-100&lt;-99.9," ***.*",(E21/F21)*100-100))))</f>
        <v>-57.125603864734295</v>
      </c>
    </row>
    <row r="22" spans="1:7" ht="10.5" customHeight="1">
      <c r="A22" s="7" t="s">
        <v>68</v>
      </c>
      <c r="B22" s="33">
        <v>388</v>
      </c>
      <c r="C22" s="33">
        <v>361</v>
      </c>
      <c r="D22" s="34">
        <f t="shared" si="0"/>
        <v>3.4985123627782997</v>
      </c>
      <c r="E22" s="33">
        <v>2772</v>
      </c>
      <c r="F22" s="33">
        <v>2318</v>
      </c>
      <c r="G22" s="34">
        <f t="shared" si="1"/>
        <v>19.585849870578073</v>
      </c>
    </row>
    <row r="23" spans="1:7" ht="10.5" customHeight="1">
      <c r="A23" s="7" t="s">
        <v>148</v>
      </c>
      <c r="B23" s="33">
        <v>12726</v>
      </c>
      <c r="C23" s="33">
        <v>3161</v>
      </c>
      <c r="D23" s="34">
        <f t="shared" si="0"/>
        <v>287.683222608879</v>
      </c>
      <c r="E23" s="33">
        <v>117475</v>
      </c>
      <c r="F23" s="33">
        <v>3535</v>
      </c>
      <c r="G23" s="34" t="str">
        <f t="shared" si="1"/>
        <v> ***.*</v>
      </c>
    </row>
    <row r="24" spans="1:7" ht="10.5" customHeight="1">
      <c r="A24" s="7" t="s">
        <v>151</v>
      </c>
      <c r="B24" s="33">
        <v>12274</v>
      </c>
      <c r="C24" s="33">
        <v>0</v>
      </c>
      <c r="D24" s="34" t="str">
        <f t="shared" si="0"/>
        <v> ***.*</v>
      </c>
      <c r="E24" s="33">
        <v>84024</v>
      </c>
      <c r="F24" s="33">
        <v>0</v>
      </c>
      <c r="G24" s="34" t="str">
        <f t="shared" si="1"/>
        <v> ***.*</v>
      </c>
    </row>
    <row r="25" spans="1:7" ht="10.5" customHeight="1">
      <c r="A25" s="7" t="s">
        <v>69</v>
      </c>
      <c r="B25" s="33">
        <v>2440</v>
      </c>
      <c r="C25" s="33">
        <v>2008</v>
      </c>
      <c r="D25" s="34">
        <f t="shared" si="0"/>
        <v>17.013427770399886</v>
      </c>
      <c r="E25" s="33">
        <v>21332</v>
      </c>
      <c r="F25" s="33">
        <v>18854</v>
      </c>
      <c r="G25" s="34">
        <f t="shared" si="1"/>
        <v>13.14309960751035</v>
      </c>
    </row>
    <row r="26" spans="1:7" ht="10.5" customHeight="1">
      <c r="A26" s="7" t="s">
        <v>70</v>
      </c>
      <c r="B26" s="33">
        <v>8758</v>
      </c>
      <c r="C26" s="33">
        <v>8393</v>
      </c>
      <c r="D26" s="34">
        <f t="shared" si="0"/>
        <v>0.48408947491516585</v>
      </c>
      <c r="E26" s="33">
        <v>74538</v>
      </c>
      <c r="F26" s="33">
        <v>69857</v>
      </c>
      <c r="G26" s="34">
        <f t="shared" si="1"/>
        <v>6.700831699042325</v>
      </c>
    </row>
    <row r="27" spans="1:7" ht="10.5" customHeight="1">
      <c r="A27" s="7" t="s">
        <v>71</v>
      </c>
      <c r="B27" s="33">
        <v>1583</v>
      </c>
      <c r="C27" s="33">
        <v>1855</v>
      </c>
      <c r="D27" s="34">
        <f t="shared" si="0"/>
        <v>-17.823699710492164</v>
      </c>
      <c r="E27" s="33">
        <v>18692</v>
      </c>
      <c r="F27" s="33">
        <v>16023</v>
      </c>
      <c r="G27" s="34">
        <f t="shared" si="1"/>
        <v>16.657305123884413</v>
      </c>
    </row>
    <row r="28" spans="1:7" ht="10.5" customHeight="1">
      <c r="A28" s="7" t="s">
        <v>133</v>
      </c>
      <c r="B28" s="33">
        <v>1278</v>
      </c>
      <c r="C28" s="33">
        <v>839</v>
      </c>
      <c r="D28" s="34">
        <f t="shared" si="0"/>
        <v>46.682558601509754</v>
      </c>
      <c r="E28" s="33">
        <v>9323</v>
      </c>
      <c r="F28" s="33">
        <v>7464</v>
      </c>
      <c r="G28" s="34">
        <f t="shared" si="1"/>
        <v>24.906216505894946</v>
      </c>
    </row>
    <row r="29" spans="1:7" ht="10.5" customHeight="1">
      <c r="A29" s="7" t="s">
        <v>136</v>
      </c>
      <c r="B29" s="33">
        <v>361</v>
      </c>
      <c r="C29" s="33">
        <v>336</v>
      </c>
      <c r="D29" s="34">
        <f t="shared" si="0"/>
        <v>3.4611992945326335</v>
      </c>
      <c r="E29" s="33">
        <v>3420</v>
      </c>
      <c r="F29" s="33">
        <v>2584</v>
      </c>
      <c r="G29" s="34">
        <f>IF(F29=0," ***.*",IF(E29=0," ***.*",IF((E29/F29)*100-100&gt;999.9," ***.*",IF((E29/F29)*100-100&lt;-99.9," ***.*",(E29/F29)*100-100))))</f>
        <v>32.35294117647058</v>
      </c>
    </row>
    <row r="30" spans="1:7" ht="10.5" customHeight="1">
      <c r="A30" s="7" t="s">
        <v>72</v>
      </c>
      <c r="B30" s="33">
        <v>876</v>
      </c>
      <c r="C30" s="33">
        <v>4795</v>
      </c>
      <c r="D30" s="34">
        <f t="shared" si="0"/>
        <v>-82.40760050979029</v>
      </c>
      <c r="E30" s="33">
        <v>32950</v>
      </c>
      <c r="F30" s="33">
        <v>53426</v>
      </c>
      <c r="G30" s="34">
        <f t="shared" si="1"/>
        <v>-38.32590873357541</v>
      </c>
    </row>
    <row r="31" spans="1:7" ht="10.5" customHeight="1">
      <c r="A31" s="7" t="s">
        <v>73</v>
      </c>
      <c r="B31" s="102">
        <v>96</v>
      </c>
      <c r="C31" s="33">
        <v>5095</v>
      </c>
      <c r="D31" s="34">
        <f t="shared" si="0"/>
        <v>-98.18558499618362</v>
      </c>
      <c r="E31" s="102">
        <v>10014</v>
      </c>
      <c r="F31" s="33">
        <v>136573</v>
      </c>
      <c r="G31" s="34">
        <f t="shared" si="1"/>
        <v>-92.66765758971393</v>
      </c>
    </row>
    <row r="32" spans="1:7" ht="10.5" customHeight="1">
      <c r="A32" s="7" t="s">
        <v>74</v>
      </c>
      <c r="B32" s="33">
        <v>16838</v>
      </c>
      <c r="C32" s="33">
        <v>21122</v>
      </c>
      <c r="D32" s="34">
        <f t="shared" si="0"/>
        <v>-23.234682462028346</v>
      </c>
      <c r="E32" s="33">
        <v>186161</v>
      </c>
      <c r="F32" s="33">
        <v>199065</v>
      </c>
      <c r="G32" s="34">
        <f t="shared" si="1"/>
        <v>-6.482304774822296</v>
      </c>
    </row>
    <row r="33" spans="1:7" ht="10.5" customHeight="1">
      <c r="A33" s="7" t="s">
        <v>75</v>
      </c>
      <c r="B33" s="33">
        <v>288</v>
      </c>
      <c r="C33" s="33">
        <v>1867</v>
      </c>
      <c r="D33" s="34">
        <f t="shared" si="0"/>
        <v>-85.14550973040528</v>
      </c>
      <c r="E33" s="33">
        <v>14898</v>
      </c>
      <c r="F33" s="33">
        <v>35123</v>
      </c>
      <c r="G33" s="34">
        <f t="shared" si="1"/>
        <v>-57.583349941633685</v>
      </c>
    </row>
    <row r="34" spans="1:7" ht="10.5" customHeight="1">
      <c r="A34" s="7" t="s">
        <v>76</v>
      </c>
      <c r="B34" s="33">
        <v>25870</v>
      </c>
      <c r="C34" s="33">
        <v>23244</v>
      </c>
      <c r="D34" s="34">
        <f t="shared" si="0"/>
        <v>7.175408070262662</v>
      </c>
      <c r="E34" s="33">
        <v>283484</v>
      </c>
      <c r="F34" s="33">
        <v>261334</v>
      </c>
      <c r="G34" s="34">
        <f>IF(F34=0," ***.*",IF(E34=0," ***.*",IF((E34/F34)*100-100&gt;999.9," ***.*",IF((E34/F34)*100-100&lt;-99.9," ***.*",(E34/F34)*100-100))))</f>
        <v>8.475743684327327</v>
      </c>
    </row>
    <row r="35" spans="1:7" ht="10.5" customHeight="1">
      <c r="A35" s="7" t="s">
        <v>156</v>
      </c>
      <c r="B35" s="33">
        <v>2441</v>
      </c>
      <c r="C35" s="33">
        <v>0</v>
      </c>
      <c r="D35" s="34" t="str">
        <f t="shared" si="0"/>
        <v> ***.*</v>
      </c>
      <c r="E35" s="33">
        <v>3948</v>
      </c>
      <c r="F35" s="33">
        <v>0</v>
      </c>
      <c r="G35" s="34" t="str">
        <f>IF(F35=0," ***.*",IF(E35=0," ***.*",IF((E35/F35)*100-100&gt;999.9," ***.*",IF((E35/F35)*100-100&lt;-99.9," ***.*",(E35/F35)*100-100))))</f>
        <v> ***.*</v>
      </c>
    </row>
    <row r="36" spans="1:7" ht="10.5" customHeight="1">
      <c r="A36" s="120" t="s">
        <v>77</v>
      </c>
      <c r="B36" s="121">
        <v>1680</v>
      </c>
      <c r="C36" s="121">
        <v>9347</v>
      </c>
      <c r="D36" s="122">
        <f t="shared" si="0"/>
        <v>-82.69201050842219</v>
      </c>
      <c r="E36" s="121">
        <v>66522</v>
      </c>
      <c r="F36" s="121">
        <v>94521</v>
      </c>
      <c r="G36" s="122">
        <f t="shared" si="1"/>
        <v>-29.621988764401564</v>
      </c>
    </row>
    <row r="37" spans="1:7" ht="10.5" customHeight="1">
      <c r="A37" s="126" t="s">
        <v>144</v>
      </c>
      <c r="B37" s="32">
        <v>6592</v>
      </c>
      <c r="C37" s="33">
        <v>9364</v>
      </c>
      <c r="D37" s="34">
        <f t="shared" si="0"/>
        <v>-32.21004002721217</v>
      </c>
      <c r="E37" s="33">
        <v>80566</v>
      </c>
      <c r="F37" s="33">
        <v>93482</v>
      </c>
      <c r="G37" s="34">
        <f t="shared" si="1"/>
        <v>-13.816563616525102</v>
      </c>
    </row>
    <row r="38" spans="1:7" ht="10.5" customHeight="1">
      <c r="A38" s="127" t="s">
        <v>145</v>
      </c>
      <c r="B38" s="32">
        <v>65779</v>
      </c>
      <c r="C38" s="33">
        <v>68163</v>
      </c>
      <c r="D38" s="34">
        <f t="shared" si="0"/>
        <v>-7.0716653598862536</v>
      </c>
      <c r="E38" s="33">
        <v>680768</v>
      </c>
      <c r="F38" s="33">
        <v>684302</v>
      </c>
      <c r="G38" s="34">
        <f>IF(F38=0," ***.*",IF(E38=0," ***.*",IF((E38/F38)*100-100&gt;999.9," ***.*",IF((E38/F38)*100-100&lt;-99.9," ***.*",(E38/F38)*100-100))))</f>
        <v>-0.5164386484330095</v>
      </c>
    </row>
    <row r="39" spans="1:7" ht="10.5" customHeight="1">
      <c r="A39" s="128" t="s">
        <v>78</v>
      </c>
      <c r="B39" s="123">
        <f>SUM(B37:B38)</f>
        <v>72371</v>
      </c>
      <c r="C39" s="121">
        <f>SUM(C37:C38)</f>
        <v>77527</v>
      </c>
      <c r="D39" s="122">
        <f t="shared" si="0"/>
        <v>-10.10797194191366</v>
      </c>
      <c r="E39" s="121">
        <f>SUM(E37:E38)</f>
        <v>761334</v>
      </c>
      <c r="F39" s="121">
        <f>SUM(F37:F38)</f>
        <v>777784</v>
      </c>
      <c r="G39" s="122">
        <f t="shared" si="1"/>
        <v>-2.11498308013536</v>
      </c>
    </row>
    <row r="40" spans="1:7" ht="10.5" customHeight="1">
      <c r="A40" s="17" t="s">
        <v>26</v>
      </c>
      <c r="B40" s="37">
        <f>SUM(B19:B38)</f>
        <v>176227</v>
      </c>
      <c r="C40" s="38">
        <f>SUM(C19:C38)</f>
        <v>178768</v>
      </c>
      <c r="D40" s="39">
        <f t="shared" si="0"/>
        <v>-5.072454760318351</v>
      </c>
      <c r="E40" s="37">
        <f>SUM(E19:E38)</f>
        <v>1845351</v>
      </c>
      <c r="F40" s="38">
        <f>SUM(F19:F38)</f>
        <v>1854634</v>
      </c>
      <c r="G40" s="39">
        <f t="shared" si="1"/>
        <v>-0.5005300237135799</v>
      </c>
    </row>
    <row r="41" spans="1:7" ht="10.5" customHeight="1">
      <c r="A41" s="124" t="s">
        <v>149</v>
      </c>
      <c r="B41" s="32">
        <v>3288</v>
      </c>
      <c r="C41" s="33">
        <v>1230</v>
      </c>
      <c r="D41" s="34">
        <f>IF(C41=0," ***.*",IF(B41=0," ***.*",IF(((B41/B$8)/(C41/C$8))*100-100&gt;999.9," ***.*",IF(((B41/B$8)/(C41/C$8))*100-100&lt;-99.9," ***.*",((B41/B$8)/(C41/C$8))*100-100))))</f>
        <v>157.41644083107496</v>
      </c>
      <c r="E41" s="32">
        <v>27193</v>
      </c>
      <c r="F41" s="33">
        <v>1471</v>
      </c>
      <c r="G41" s="34" t="str">
        <f>IF(F41=0," ***.*",IF(E41=0," ***.*",IF((E41/F41)*100-100&gt;999.9," ***.*",IF((E41/F41)*100-100&lt;-99.9," ***.*",(E41/F41)*100-100))))</f>
        <v> ***.*</v>
      </c>
    </row>
    <row r="42" spans="1:7" ht="10.5" customHeight="1">
      <c r="A42" s="31" t="s">
        <v>79</v>
      </c>
      <c r="B42" s="32">
        <v>10166</v>
      </c>
      <c r="C42" s="33">
        <v>12903</v>
      </c>
      <c r="D42" s="34">
        <f>IF(C42=0," ***.*",IF(B42=0," ***.*",IF(((B42/B$8)/(C42/C$8))*100-100&gt;999.9," ***.*",IF(((B42/B$8)/(C42/C$8))*100-100&lt;-99.9," ***.*",((B42/B$8)/(C42/C$8))*100-100))))</f>
        <v>-24.130190796857462</v>
      </c>
      <c r="E42" s="32">
        <v>134897</v>
      </c>
      <c r="F42" s="33">
        <v>127782</v>
      </c>
      <c r="G42" s="34">
        <f>IF(F42=0," ***.*",IF(E42=0," ***.*",IF((E42/F42)*100-100&gt;999.9," ***.*",IF((E42/F42)*100-100&lt;-99.9," ***.*",(E42/F42)*100-100))))</f>
        <v>5.568076880937852</v>
      </c>
    </row>
    <row r="43" spans="1:7" ht="10.5" customHeight="1">
      <c r="A43" s="31" t="s">
        <v>80</v>
      </c>
      <c r="B43" s="32">
        <v>27</v>
      </c>
      <c r="C43" s="33">
        <v>81</v>
      </c>
      <c r="D43" s="34">
        <f t="shared" si="0"/>
        <v>-67.90123456790124</v>
      </c>
      <c r="E43" s="32">
        <v>384</v>
      </c>
      <c r="F43" s="33">
        <v>1563</v>
      </c>
      <c r="G43" s="34">
        <f t="shared" si="1"/>
        <v>-75.43186180422265</v>
      </c>
    </row>
    <row r="44" spans="1:7" ht="10.5" customHeight="1">
      <c r="A44" s="31" t="s">
        <v>81</v>
      </c>
      <c r="B44" s="32">
        <v>786</v>
      </c>
      <c r="C44" s="33">
        <v>576</v>
      </c>
      <c r="D44" s="34">
        <f t="shared" si="0"/>
        <v>31.40432098765433</v>
      </c>
      <c r="E44" s="32">
        <v>5666</v>
      </c>
      <c r="F44" s="33">
        <v>4545</v>
      </c>
      <c r="G44" s="34">
        <f t="shared" si="1"/>
        <v>24.664466446644667</v>
      </c>
    </row>
    <row r="45" spans="1:7" ht="10.5" customHeight="1">
      <c r="A45" s="31" t="s">
        <v>82</v>
      </c>
      <c r="B45" s="32">
        <v>0</v>
      </c>
      <c r="C45" s="33">
        <v>0</v>
      </c>
      <c r="D45" s="34" t="str">
        <f t="shared" si="0"/>
        <v> ***.*</v>
      </c>
      <c r="E45" s="32">
        <v>0</v>
      </c>
      <c r="F45" s="33">
        <v>52</v>
      </c>
      <c r="G45" s="34" t="str">
        <f t="shared" si="1"/>
        <v> ***.*</v>
      </c>
    </row>
    <row r="46" spans="1:7" ht="10.5" customHeight="1">
      <c r="A46" s="31" t="s">
        <v>83</v>
      </c>
      <c r="B46" s="32">
        <v>840</v>
      </c>
      <c r="C46" s="33">
        <v>750</v>
      </c>
      <c r="D46" s="34">
        <f t="shared" si="0"/>
        <v>7.851851851851848</v>
      </c>
      <c r="E46" s="32">
        <v>8345</v>
      </c>
      <c r="F46" s="33">
        <v>10950</v>
      </c>
      <c r="G46" s="34">
        <f t="shared" si="1"/>
        <v>-23.789954337899545</v>
      </c>
    </row>
    <row r="47" spans="1:7" ht="10.5" customHeight="1">
      <c r="A47" s="31" t="s">
        <v>84</v>
      </c>
      <c r="B47" s="32">
        <v>2791</v>
      </c>
      <c r="C47" s="33">
        <v>2716</v>
      </c>
      <c r="D47" s="34">
        <f t="shared" si="0"/>
        <v>-1.0445644466263104</v>
      </c>
      <c r="E47" s="32">
        <v>21103</v>
      </c>
      <c r="F47" s="33">
        <v>20712</v>
      </c>
      <c r="G47" s="34">
        <f t="shared" si="1"/>
        <v>1.887794515256843</v>
      </c>
    </row>
    <row r="48" spans="1:7" ht="10.5" customHeight="1">
      <c r="A48" s="31" t="s">
        <v>85</v>
      </c>
      <c r="B48" s="32">
        <v>1287</v>
      </c>
      <c r="C48" s="33">
        <v>1131</v>
      </c>
      <c r="D48" s="34">
        <f t="shared" si="0"/>
        <v>9.57854406130268</v>
      </c>
      <c r="E48" s="32">
        <v>18131</v>
      </c>
      <c r="F48" s="33">
        <v>10569</v>
      </c>
      <c r="G48" s="34">
        <f t="shared" si="1"/>
        <v>71.54886933484718</v>
      </c>
    </row>
    <row r="49" spans="1:7" ht="10.5" customHeight="1">
      <c r="A49" s="31" t="s">
        <v>86</v>
      </c>
      <c r="B49" s="32">
        <v>240</v>
      </c>
      <c r="C49" s="33">
        <v>236</v>
      </c>
      <c r="D49" s="34">
        <f t="shared" si="0"/>
        <v>-2.071563088512235</v>
      </c>
      <c r="E49" s="32">
        <v>2468</v>
      </c>
      <c r="F49" s="33">
        <v>3089</v>
      </c>
      <c r="G49" s="34">
        <f t="shared" si="1"/>
        <v>-20.10359339592101</v>
      </c>
    </row>
    <row r="50" spans="1:7" ht="10.5" customHeight="1">
      <c r="A50" s="31" t="s">
        <v>87</v>
      </c>
      <c r="B50" s="32">
        <v>23415</v>
      </c>
      <c r="C50" s="33">
        <v>19948</v>
      </c>
      <c r="D50" s="34">
        <f t="shared" si="0"/>
        <v>13.032774101552903</v>
      </c>
      <c r="E50" s="32">
        <v>213756</v>
      </c>
      <c r="F50" s="33">
        <v>196689</v>
      </c>
      <c r="G50" s="34">
        <f t="shared" si="1"/>
        <v>8.677150221923952</v>
      </c>
    </row>
    <row r="51" spans="1:7" ht="10.5" customHeight="1">
      <c r="A51" s="31" t="s">
        <v>88</v>
      </c>
      <c r="B51" s="32">
        <v>50</v>
      </c>
      <c r="C51" s="33">
        <v>1947</v>
      </c>
      <c r="D51" s="34">
        <f t="shared" si="0"/>
        <v>-97.52705967395232</v>
      </c>
      <c r="E51" s="32">
        <v>3303</v>
      </c>
      <c r="F51" s="33">
        <v>35040</v>
      </c>
      <c r="G51" s="34">
        <f t="shared" si="1"/>
        <v>-90.5736301369863</v>
      </c>
    </row>
    <row r="52" spans="1:7" ht="10.5" customHeight="1">
      <c r="A52" s="31" t="s">
        <v>134</v>
      </c>
      <c r="B52" s="32">
        <v>869</v>
      </c>
      <c r="C52" s="33">
        <v>654</v>
      </c>
      <c r="D52" s="34">
        <f>IF(C52=0," ***.*",IF(B52=0," ***.*",IF(((B52/B$8)/(C52/C$8))*100-100&gt;999.9," ***.*",IF(((B52/B$8)/(C52/C$8))*100-100&lt;-99.9," ***.*",((B52/B$8)/(C52/C$8))*100-100))))</f>
        <v>27.953335598595544</v>
      </c>
      <c r="E52" s="32">
        <v>6441</v>
      </c>
      <c r="F52" s="33">
        <v>5054</v>
      </c>
      <c r="G52" s="34">
        <f>IF(F52=0," ***.*",IF(E52=0," ***.*",IF((E52/F52)*100-100&gt;999.9," ***.*",IF((E52/F52)*100-100&lt;-99.9," ***.*",(E52/F52)*100-100))))</f>
        <v>27.443609022556387</v>
      </c>
    </row>
    <row r="53" spans="1:7" ht="10.5" customHeight="1">
      <c r="A53" s="31" t="s">
        <v>137</v>
      </c>
      <c r="B53" s="32">
        <v>1956</v>
      </c>
      <c r="C53" s="33">
        <v>566</v>
      </c>
      <c r="D53" s="34">
        <f>IF(C53=0," ***.*",IF(B53=0," ***.*",IF(((B53/B$8)/(C53/C$8))*100-100&gt;999.9," ***.*",IF(((B53/B$8)/(C53/C$8))*100-100&lt;-99.9," ***.*",((B53/B$8)/(C53/C$8))*100-100))))</f>
        <v>232.7836670592854</v>
      </c>
      <c r="E53" s="32">
        <v>7889</v>
      </c>
      <c r="F53" s="33">
        <v>4142</v>
      </c>
      <c r="G53" s="34">
        <f>IF(F53=0," ***.*",IF(E53=0," ***.*",IF((E53/F53)*100-100&gt;999.9," ***.*",IF((E53/F53)*100-100&lt;-99.9," ***.*",(E53/F53)*100-100))))</f>
        <v>90.4635441815548</v>
      </c>
    </row>
    <row r="54" spans="1:7" ht="10.5" customHeight="1">
      <c r="A54" s="31" t="s">
        <v>89</v>
      </c>
      <c r="B54" s="32">
        <v>7781</v>
      </c>
      <c r="C54" s="33">
        <v>10281</v>
      </c>
      <c r="D54" s="34">
        <f t="shared" si="0"/>
        <v>-27.119785868934784</v>
      </c>
      <c r="E54" s="32">
        <v>86571</v>
      </c>
      <c r="F54" s="33">
        <v>86238</v>
      </c>
      <c r="G54" s="34">
        <f t="shared" si="1"/>
        <v>0.3861406804424945</v>
      </c>
    </row>
    <row r="55" spans="1:7" ht="10.5" customHeight="1">
      <c r="A55" s="31" t="s">
        <v>90</v>
      </c>
      <c r="B55" s="32">
        <v>7696</v>
      </c>
      <c r="C55" s="33">
        <v>9382</v>
      </c>
      <c r="D55" s="34">
        <f t="shared" si="0"/>
        <v>-21.008708559337435</v>
      </c>
      <c r="E55" s="32">
        <v>65917</v>
      </c>
      <c r="F55" s="33">
        <v>70887</v>
      </c>
      <c r="G55" s="34">
        <f t="shared" si="1"/>
        <v>-7.011158604539631</v>
      </c>
    </row>
    <row r="56" spans="1:7" ht="10.5" customHeight="1">
      <c r="A56" s="17" t="s">
        <v>53</v>
      </c>
      <c r="B56" s="37">
        <f>SUM(B41:B55)</f>
        <v>61192</v>
      </c>
      <c r="C56" s="38">
        <f>SUM(C41:C55)</f>
        <v>62401</v>
      </c>
      <c r="D56" s="39">
        <f t="shared" si="0"/>
        <v>-5.569414545232235</v>
      </c>
      <c r="E56" s="37">
        <f>SUM(E41:E55)</f>
        <v>602064</v>
      </c>
      <c r="F56" s="125">
        <f>SUM(F41:F55)</f>
        <v>578783</v>
      </c>
      <c r="G56" s="39">
        <f t="shared" si="1"/>
        <v>4.022405633890429</v>
      </c>
    </row>
    <row r="57" spans="1:7" ht="10.5" customHeight="1">
      <c r="A57" s="31" t="s">
        <v>131</v>
      </c>
      <c r="B57" s="32">
        <v>57</v>
      </c>
      <c r="C57" s="33">
        <v>61</v>
      </c>
      <c r="D57" s="40">
        <f t="shared" si="0"/>
        <v>-10.01821493624773</v>
      </c>
      <c r="E57" s="32">
        <v>447</v>
      </c>
      <c r="F57" s="33">
        <v>730</v>
      </c>
      <c r="G57" s="40">
        <f t="shared" si="1"/>
        <v>-38.76712328767123</v>
      </c>
    </row>
    <row r="58" spans="1:7" ht="10.5" customHeight="1">
      <c r="A58" s="31" t="s">
        <v>135</v>
      </c>
      <c r="B58" s="32">
        <v>3757</v>
      </c>
      <c r="C58" s="33">
        <v>3751</v>
      </c>
      <c r="D58" s="40">
        <f>IF(C58=0," ***.*",IF(B58=0," ***.*",IF(((B58/B$8)/(C58/C$8))*100-100&gt;999.9," ***.*",IF(((B58/B$8)/(C58/C$8))*100-100&lt;-99.9," ***.*",((B58/B$8)/(C58/C$8))*100-100))))</f>
        <v>-3.54967070509592</v>
      </c>
      <c r="E58" s="32">
        <v>28898</v>
      </c>
      <c r="F58" s="33">
        <v>34529</v>
      </c>
      <c r="G58" s="40">
        <f>IF(F58=0," ***.*",IF(E58=0," ***.*",IF((E58/F58)*100-100&gt;999.9," ***.*",IF((E58/F58)*100-100&lt;-99.9," ***.*",(E58/F58)*100-100))))</f>
        <v>-16.308030930522165</v>
      </c>
    </row>
    <row r="59" spans="1:7" ht="10.5" customHeight="1">
      <c r="A59" s="17" t="s">
        <v>130</v>
      </c>
      <c r="B59" s="37">
        <f>SUM(B57:B58)</f>
        <v>3814</v>
      </c>
      <c r="C59" s="38">
        <f>SUM(C57:C58)</f>
        <v>3812</v>
      </c>
      <c r="D59" s="56">
        <f t="shared" si="0"/>
        <v>-3.6531809879134016</v>
      </c>
      <c r="E59" s="37">
        <f>SUM(E57:E58)</f>
        <v>29345</v>
      </c>
      <c r="F59" s="38">
        <f>SUM(F57:F58)</f>
        <v>35259</v>
      </c>
      <c r="G59" s="56">
        <f t="shared" si="1"/>
        <v>-16.773022490711583</v>
      </c>
    </row>
    <row r="60" spans="1:7" ht="10.5" customHeight="1">
      <c r="A60" s="27" t="s">
        <v>91</v>
      </c>
      <c r="B60" s="28">
        <v>62</v>
      </c>
      <c r="C60" s="29">
        <v>355</v>
      </c>
      <c r="D60" s="30">
        <f t="shared" si="0"/>
        <v>-83.18205529473136</v>
      </c>
      <c r="E60" s="28">
        <v>1973</v>
      </c>
      <c r="F60" s="29">
        <v>8052</v>
      </c>
      <c r="G60" s="30">
        <f t="shared" si="1"/>
        <v>-75.49677098857427</v>
      </c>
    </row>
    <row r="61" spans="1:7" ht="10.5" customHeight="1">
      <c r="A61" s="31" t="s">
        <v>92</v>
      </c>
      <c r="B61" s="32">
        <v>69</v>
      </c>
      <c r="C61" s="33">
        <v>637</v>
      </c>
      <c r="D61" s="34">
        <f t="shared" si="0"/>
        <v>-89.56916099773242</v>
      </c>
      <c r="E61" s="32">
        <v>6461</v>
      </c>
      <c r="F61" s="33">
        <v>14772</v>
      </c>
      <c r="G61" s="34">
        <f t="shared" si="1"/>
        <v>-56.26184673707013</v>
      </c>
    </row>
    <row r="62" spans="1:7" ht="10.5" customHeight="1">
      <c r="A62" s="17" t="s">
        <v>30</v>
      </c>
      <c r="B62" s="37">
        <f>SUM(B60:B61)</f>
        <v>131</v>
      </c>
      <c r="C62" s="38">
        <f>SUM(C60:C61)</f>
        <v>992</v>
      </c>
      <c r="D62" s="39">
        <f t="shared" si="0"/>
        <v>-87.28345280764636</v>
      </c>
      <c r="E62" s="37">
        <f>SUM(E60:E61)</f>
        <v>8434</v>
      </c>
      <c r="F62" s="38">
        <f>SUM(F60:F61)</f>
        <v>22824</v>
      </c>
      <c r="G62" s="39">
        <f t="shared" si="1"/>
        <v>-63.04766912022433</v>
      </c>
    </row>
    <row r="63" spans="1:7" ht="10.5" customHeight="1">
      <c r="A63" s="7" t="s">
        <v>93</v>
      </c>
      <c r="B63" s="33">
        <v>242</v>
      </c>
      <c r="C63" s="33">
        <v>119</v>
      </c>
      <c r="D63" s="34">
        <f>IF(C63=0," ***.*",IF(B63=0," ***.*",IF(((B63/B$8)/(C63/C$8))*100-100&gt;999.9," ***.*",IF(((B63/B$8)/(C63/C$8))*100-100&lt;-99.9," ***.*",((B63/B$8)/(C63/C$8))*100-100))))</f>
        <v>95.82944288826644</v>
      </c>
      <c r="E63" s="33">
        <v>1389</v>
      </c>
      <c r="F63" s="33">
        <v>1417</v>
      </c>
      <c r="G63" s="34">
        <f>IF(F63=0," ***.*",IF(E63=0," ***.*",IF((E63/F63)*100-100&gt;999.9," ***.*",IF((E63/F63)*100-100&lt;-99.9," ***.*",(E63/F63)*100-100))))</f>
        <v>-1.9760056457304103</v>
      </c>
    </row>
    <row r="64" spans="1:7" ht="10.5" customHeight="1">
      <c r="A64" s="31" t="s">
        <v>94</v>
      </c>
      <c r="B64" s="32">
        <v>2502</v>
      </c>
      <c r="C64" s="33">
        <v>1444</v>
      </c>
      <c r="D64" s="34">
        <f>IF(C64=0," ***.*",IF(B64=0," ***.*",IF(((B64/B$8)/(C64/C$8))*100-100&gt;999.9," ***.*",IF(((B64/B$8)/(C64/C$8))*100-100&lt;-99.9," ***.*",((B64/B$8)/(C64/C$8))*100-100))))</f>
        <v>66.85133887349954</v>
      </c>
      <c r="E64" s="32">
        <v>14318</v>
      </c>
      <c r="F64" s="33">
        <v>11706</v>
      </c>
      <c r="G64" s="34">
        <f>IF(F64=0," ***.*",IF(E64=0," ***.*",IF((E64/F64)*100-100&gt;999.9," ***.*",IF((E64/F64)*100-100&lt;-99.9," ***.*",(E64/F64)*100-100))))</f>
        <v>22.313343584486574</v>
      </c>
    </row>
    <row r="65" spans="1:7" ht="10.5" customHeight="1">
      <c r="A65" s="17" t="s">
        <v>54</v>
      </c>
      <c r="B65" s="37">
        <f>SUM(B63:B64)</f>
        <v>2744</v>
      </c>
      <c r="C65" s="38">
        <f>SUM(C63:C64)</f>
        <v>1563</v>
      </c>
      <c r="D65" s="39">
        <f>IF(C65=0," ***.*",IF(B65=0," ***.*",IF(((B65/B$8)/(C65/C$8))*100-100&gt;999.9," ***.*",IF(((B65/B$8)/(C65/C$8))*100-100&lt;-99.9," ***.*",((B65/B$8)/(C65/C$8))*100-100))))</f>
        <v>69.05760527001732</v>
      </c>
      <c r="E65" s="37">
        <f>SUM(E63:E64)</f>
        <v>15707</v>
      </c>
      <c r="F65" s="38">
        <f>SUM(F63:F64)</f>
        <v>13123</v>
      </c>
      <c r="G65" s="39">
        <f>IF(F65=0," ***.*",IF(E65=0," ***.*",IF((E65/F65)*100-100&gt;999.9," ***.*",IF((E65/F65)*100-100&lt;-99.9," ***.*",(E65/F65)*100-100))))</f>
        <v>19.690619522974927</v>
      </c>
    </row>
    <row r="66" spans="1:7" ht="10.5" customHeight="1">
      <c r="A66" s="27" t="s">
        <v>95</v>
      </c>
      <c r="B66" s="28">
        <v>1399</v>
      </c>
      <c r="C66" s="29">
        <v>1554</v>
      </c>
      <c r="D66" s="30">
        <f t="shared" si="0"/>
        <v>-13.308546641879971</v>
      </c>
      <c r="E66" s="28">
        <v>20588</v>
      </c>
      <c r="F66" s="29">
        <v>27354</v>
      </c>
      <c r="G66" s="30">
        <f t="shared" si="1"/>
        <v>-24.734956496307674</v>
      </c>
    </row>
    <row r="67" spans="1:7" ht="10.5" customHeight="1">
      <c r="A67" s="31" t="s">
        <v>96</v>
      </c>
      <c r="B67" s="32">
        <v>773</v>
      </c>
      <c r="C67" s="33">
        <v>2993</v>
      </c>
      <c r="D67" s="34">
        <f>IF(C67=0," ***.*",IF(B67=0," ***.*",IF(((B67/B$8)/(C67/C$8))*100-100&gt;999.9," ***.*",IF(((B67/B$8)/(C67/C$8))*100-100&lt;-99.9," ***.*",((B67/B$8)/(C67/C$8))*100-100))))</f>
        <v>-75.12962344235314</v>
      </c>
      <c r="E67" s="32">
        <v>31411</v>
      </c>
      <c r="F67" s="33">
        <v>39588</v>
      </c>
      <c r="G67" s="34">
        <f>IF(F67=0," ***.*",IF(E67=0," ***.*",IF((E67/F67)*100-100&gt;999.9," ***.*",IF((E67/F67)*100-100&lt;-99.9," ***.*",(E67/F67)*100-100))))</f>
        <v>-20.655249065373354</v>
      </c>
    </row>
    <row r="68" spans="1:7" ht="10.5" customHeight="1">
      <c r="A68" s="31" t="s">
        <v>157</v>
      </c>
      <c r="B68" s="32">
        <v>1368</v>
      </c>
      <c r="C68" s="33">
        <v>0</v>
      </c>
      <c r="D68" s="34" t="str">
        <f>IF(C68=0," ***.*",IF(B68=0," ***.*",IF(((B68/B$8)/(C68/C$8))*100-100&gt;999.9," ***.*",IF(((B68/B$8)/(C68/C$8))*100-100&lt;-99.9," ***.*",((B68/B$8)/(C68/C$8))*100-100))))</f>
        <v> ***.*</v>
      </c>
      <c r="E68" s="33">
        <v>2218</v>
      </c>
      <c r="F68" s="33">
        <v>0</v>
      </c>
      <c r="G68" s="34" t="str">
        <f>IF(F68=0," ***.*",IF(E68=0," ***.*",IF((E68/F68)*100-100&gt;999.9," ***.*",IF((E68/F68)*100-100&lt;-99.9," ***.*",(E68/F68)*100-100))))</f>
        <v> ***.*</v>
      </c>
    </row>
    <row r="69" spans="1:7" ht="10.5" customHeight="1">
      <c r="A69" s="73" t="s">
        <v>36</v>
      </c>
      <c r="B69" s="38">
        <f>SUM(B66:B68)</f>
        <v>3540</v>
      </c>
      <c r="C69" s="38">
        <f>SUM(C66:C68)</f>
        <v>4547</v>
      </c>
      <c r="D69" s="39">
        <f t="shared" si="0"/>
        <v>-25.02993426679373</v>
      </c>
      <c r="E69" s="38">
        <f>SUM(E66:E68)</f>
        <v>54217</v>
      </c>
      <c r="F69" s="38">
        <f>SUM(F66:F68)</f>
        <v>66942</v>
      </c>
      <c r="G69" s="39">
        <f t="shared" si="1"/>
        <v>-19.008992859490306</v>
      </c>
    </row>
    <row r="70" spans="1:7" ht="10.5" customHeight="1">
      <c r="A70" s="31" t="s">
        <v>160</v>
      </c>
      <c r="B70" s="32">
        <v>1090</v>
      </c>
      <c r="C70" s="33">
        <v>0</v>
      </c>
      <c r="D70" s="40" t="str">
        <f>IF(C70=0," ***.*",IF(B70=0," ***.*",IF(((B70/B$8)/(C70/C$8))*100-100&gt;999.9," ***.*",IF(((B70/B$8)/(C70/C$8))*100-100&lt;-99.9," ***.*",((B70/B$8)/(C70/C$8))*100-100))))</f>
        <v> ***.*</v>
      </c>
      <c r="E70" s="33">
        <v>1563</v>
      </c>
      <c r="F70" s="33">
        <v>0</v>
      </c>
      <c r="G70" s="40" t="str">
        <f>IF(F70=0," ***.*",IF(E70=0," ***.*",IF((E70/F70)*100-100&gt;999.9," ***.*",IF((E70/F70)*100-100&lt;-99.9," ***.*",(E70/F70)*100-100))))</f>
        <v> ***.*</v>
      </c>
    </row>
    <row r="71" spans="1:7" ht="10.5" customHeight="1">
      <c r="A71" s="31" t="s">
        <v>126</v>
      </c>
      <c r="B71" s="32">
        <v>5702</v>
      </c>
      <c r="C71" s="33">
        <v>6941</v>
      </c>
      <c r="D71" s="40">
        <f>IF(C71=0," ***.*",IF(B71=0," ***.*",IF(((B71/B$8)/(C71/C$8))*100-100&gt;999.9," ***.*",IF(((B71/B$8)/(C71/C$8))*100-100&lt;-99.9," ***.*",((B71/B$8)/(C71/C$8))*100-100))))</f>
        <v>-20.893029609352894</v>
      </c>
      <c r="E71" s="32">
        <v>86957</v>
      </c>
      <c r="F71" s="33">
        <v>81924</v>
      </c>
      <c r="G71" s="40">
        <f>IF(F71=0," ***.*",IF(E71=0," ***.*",IF((E71/F71)*100-100&gt;999.9," ***.*",IF((E71/F71)*100-100&lt;-99.9," ***.*",(E71/F71)*100-100))))</f>
        <v>6.143498852595087</v>
      </c>
    </row>
    <row r="72" spans="1:7" ht="10.5" customHeight="1">
      <c r="A72" s="17" t="s">
        <v>41</v>
      </c>
      <c r="B72" s="37">
        <f>SUM(B70:B71)</f>
        <v>6792</v>
      </c>
      <c r="C72" s="38">
        <f>SUM(C70:C71)</f>
        <v>6941</v>
      </c>
      <c r="D72" s="56">
        <f>IF(C72=0," ***.*",IF(B72=0," ***.*",IF(((B72/B$8)/(C72/C$8))*100-100&gt;999.9," ***.*",IF(((B72/B$8)/(C72/C$8))*100-100&lt;-99.9," ***.*",((B72/B$8)/(C72/C$8))*100-100))))</f>
        <v>-5.770862347724474</v>
      </c>
      <c r="E72" s="37">
        <f>SUM(E70:E71)</f>
        <v>88520</v>
      </c>
      <c r="F72" s="38">
        <f>SUM(F70:F71)</f>
        <v>81924</v>
      </c>
      <c r="G72" s="56">
        <f>IF(F72=0," ***.*",IF(E72=0," ***.*",IF((E72/F72)*100-100&gt;999.9," ***.*",IF((E72/F72)*100-100&lt;-99.9," ***.*",(E72/F72)*100-100))))</f>
        <v>8.051364679459013</v>
      </c>
    </row>
    <row r="73" spans="1:7" ht="10.5" customHeight="1">
      <c r="A73" s="74" t="s">
        <v>42</v>
      </c>
      <c r="B73" s="44">
        <f>B40+B69+B62+B59+B13+B56+B65+B18+B72</f>
        <v>273867</v>
      </c>
      <c r="C73" s="45">
        <f>C40+C69+C62+C59+C13+C56+C65+C18+C72</f>
        <v>278406</v>
      </c>
      <c r="D73" s="46">
        <f t="shared" si="0"/>
        <v>-5.273673061005226</v>
      </c>
      <c r="E73" s="44">
        <f>E40+E69+E62+E59+E13+E56+E65+E18+E72</f>
        <v>2822217</v>
      </c>
      <c r="F73" s="45">
        <f>F40+F69+F62+F59+F13+F56+F65+F18+F72</f>
        <v>2795721</v>
      </c>
      <c r="G73" s="46">
        <f t="shared" si="1"/>
        <v>0.9477340550076292</v>
      </c>
    </row>
    <row r="74" spans="1:7" ht="10.5" customHeight="1">
      <c r="A74" s="119" t="s">
        <v>97</v>
      </c>
      <c r="B74" s="47"/>
      <c r="C74" s="47"/>
      <c r="D74" s="48"/>
      <c r="E74" s="47"/>
      <c r="F74" s="47"/>
      <c r="G74" s="48"/>
    </row>
    <row r="75" spans="1:7" ht="10.5" customHeight="1">
      <c r="A75" s="23" t="s">
        <v>44</v>
      </c>
      <c r="B75" s="44">
        <f>B73-B76</f>
        <v>270977</v>
      </c>
      <c r="C75" s="45">
        <f>C73-C76</f>
        <v>276707</v>
      </c>
      <c r="D75" s="46">
        <f>IF(C75=0," ***.*",IF(B75=0," ***.*",IF(((B75/B$8)/(C75/C$8))*100-100&gt;999.9," ***.*",IF(((B75/B$8)/(C75/C$8))*100-100&lt;-99.9," ***.*",((B75/B$8)/(C75/C$8))*100-100))))</f>
        <v>-5.69779050952279</v>
      </c>
      <c r="E75" s="44">
        <f>E73-E76</f>
        <v>2803216</v>
      </c>
      <c r="F75" s="45">
        <f>F73-F76</f>
        <v>2780943</v>
      </c>
      <c r="G75" s="46">
        <f t="shared" si="1"/>
        <v>0.8009153729508398</v>
      </c>
    </row>
    <row r="76" spans="1:7" ht="10.5" customHeight="1">
      <c r="A76" s="23" t="s">
        <v>45</v>
      </c>
      <c r="B76" s="44">
        <v>2890</v>
      </c>
      <c r="C76" s="45">
        <v>1699</v>
      </c>
      <c r="D76" s="46">
        <f>IF(C76=0," ***.*",IF(B76=0," ***.*",IF(((B76/B$8)/(C76/C$8))*100-100&gt;999.9," ***.*",IF(((B76/B$8)/(C76/C$8))*100-100&lt;-99.9," ***.*",((B76/B$8)/(C76/C$8))*100-100))))</f>
        <v>63.80005667822033</v>
      </c>
      <c r="E76" s="44">
        <v>19001</v>
      </c>
      <c r="F76" s="45">
        <v>14778</v>
      </c>
      <c r="G76" s="46">
        <f t="shared" si="1"/>
        <v>28.576262011097583</v>
      </c>
    </row>
    <row r="77" spans="1:7" ht="10.5" customHeight="1">
      <c r="A77" s="74" t="s">
        <v>42</v>
      </c>
      <c r="B77" s="44">
        <f>SUM(B75:B76)</f>
        <v>273867</v>
      </c>
      <c r="C77" s="45">
        <f>SUM(C75:C76)</f>
        <v>278406</v>
      </c>
      <c r="D77" s="46">
        <f>IF(C77=0," ***.*",IF(B77=0," ***.*",IF(((B77/B$8)/(C77/C$8))*100-100&gt;999.9," ***.*",IF(((B77/B$8)/(C77/C$8))*100-100&lt;-99.9," ***.*",((B77/B$8)/(C77/C$8))*100-100))))</f>
        <v>-5.273673061005226</v>
      </c>
      <c r="E77" s="44">
        <f>SUM(E75:E76)</f>
        <v>2822217</v>
      </c>
      <c r="F77" s="45">
        <f>SUM(F75:F76)</f>
        <v>2795721</v>
      </c>
      <c r="G77" s="46">
        <f t="shared" si="1"/>
        <v>0.9477340550076292</v>
      </c>
    </row>
    <row r="78" spans="1:7" ht="10.5" customHeight="1">
      <c r="A78" s="119" t="s">
        <v>98</v>
      </c>
      <c r="B78" s="47"/>
      <c r="C78" s="47"/>
      <c r="D78" s="48"/>
      <c r="E78" s="47"/>
      <c r="F78" s="47"/>
      <c r="G78" s="60"/>
    </row>
    <row r="79" spans="1:7" ht="10.5" customHeight="1">
      <c r="A79" s="23" t="s">
        <v>44</v>
      </c>
      <c r="B79" s="44">
        <v>265430</v>
      </c>
      <c r="C79" s="45">
        <v>273352</v>
      </c>
      <c r="D79" s="46">
        <f>IF(C79=0," ***.*",IF(B79=0," ***.*",IF(((B79/B$8)/(C79/C$8))*100-100&gt;999.9," ***.*",IF(((B79/B$8)/(C79/C$8))*100-100&lt;-99.9," ***.*",((B79/B$8)/(C79/C$8))*100-100))))</f>
        <v>-6.494461624842955</v>
      </c>
      <c r="E79" s="44">
        <v>2770260</v>
      </c>
      <c r="F79" s="45">
        <v>2754100</v>
      </c>
      <c r="G79" s="46">
        <f t="shared" si="1"/>
        <v>0.5867615554990806</v>
      </c>
    </row>
    <row r="80" spans="1:7" ht="10.5" customHeight="1">
      <c r="A80" s="23" t="s">
        <v>45</v>
      </c>
      <c r="B80" s="44">
        <v>0</v>
      </c>
      <c r="C80" s="45">
        <v>0</v>
      </c>
      <c r="D80" s="104" t="str">
        <f>IF(C80=0," ***.*",IF(B80=0," ***.*",IF(((B80/B$8)/(C80/C$8))*100-100&gt;999.9," ***.*",IF(((B80/B$8)/(C80/C$8))*100-100&lt;-99.9," ***.*",((B80/B$8)/(C80/C$8))*100-100))))</f>
        <v> ***.*</v>
      </c>
      <c r="E80" s="44">
        <v>0</v>
      </c>
      <c r="F80" s="45">
        <v>0</v>
      </c>
      <c r="G80" s="104" t="str">
        <f t="shared" si="1"/>
        <v> ***.*</v>
      </c>
    </row>
    <row r="81" spans="1:7" ht="10.5" customHeight="1">
      <c r="A81" s="74" t="s">
        <v>42</v>
      </c>
      <c r="B81" s="44">
        <f>SUM(B79:B80)</f>
        <v>265430</v>
      </c>
      <c r="C81" s="45">
        <f>SUM(C79:C80)</f>
        <v>273352</v>
      </c>
      <c r="D81" s="46">
        <f>IF(C81=0," ***.*",IF(B81=0," ***.*",IF(((B81/B$8)/(C81/C$8))*100-100&gt;999.9," ***.*",IF(((B81/B$8)/(C81/C$8))*100-100&lt;-99.9," ***.*",((B81/B$8)/(C81/C$8))*100-100))))</f>
        <v>-6.494461624842955</v>
      </c>
      <c r="E81" s="44">
        <f>SUM(E79:E80)</f>
        <v>2770260</v>
      </c>
      <c r="F81" s="45">
        <f>SUM(F79:F80)</f>
        <v>2754100</v>
      </c>
      <c r="G81" s="46">
        <f t="shared" si="1"/>
        <v>0.5867615554990806</v>
      </c>
    </row>
    <row r="82" spans="2:7" ht="10.5" customHeight="1">
      <c r="B82" s="26"/>
      <c r="C82" s="26"/>
      <c r="D82" s="26"/>
      <c r="E82" s="26" t="s">
        <v>46</v>
      </c>
      <c r="F82" s="26"/>
      <c r="G82" s="26"/>
    </row>
    <row r="83" spans="1:7" ht="0.75" customHeight="1">
      <c r="A83" s="26"/>
      <c r="B83" s="26"/>
      <c r="C83" s="26"/>
      <c r="D83" s="26"/>
      <c r="E83" s="26"/>
      <c r="F83" s="26"/>
      <c r="G83" s="26"/>
    </row>
    <row r="84" spans="1:7" ht="10.5" customHeight="1">
      <c r="A84" s="1"/>
      <c r="B84" s="1"/>
      <c r="C84" s="1"/>
      <c r="D84" s="77" t="s">
        <v>57</v>
      </c>
      <c r="E84" s="1"/>
      <c r="F84" s="1"/>
      <c r="G84" s="1"/>
    </row>
    <row r="85" spans="1:7" ht="10.5" customHeight="1">
      <c r="A85" s="1"/>
      <c r="B85" s="1"/>
      <c r="C85" s="1"/>
      <c r="D85" s="77" t="s">
        <v>58</v>
      </c>
      <c r="E85" s="1"/>
      <c r="F85" s="1"/>
      <c r="G85" s="1"/>
    </row>
    <row r="86" spans="1:7" ht="10.5" customHeight="1">
      <c r="A86" s="1"/>
      <c r="B86" s="1"/>
      <c r="C86" s="1"/>
      <c r="D86" s="105" t="s">
        <v>161</v>
      </c>
      <c r="E86" s="1"/>
      <c r="F86" s="1"/>
      <c r="G86" s="1"/>
    </row>
    <row r="87" spans="1:7" ht="10.5" customHeight="1">
      <c r="A87" s="3"/>
      <c r="B87" s="4"/>
      <c r="C87" s="5"/>
      <c r="D87" s="6"/>
      <c r="E87" s="4" t="s">
        <v>3</v>
      </c>
      <c r="F87" s="5"/>
      <c r="G87" s="6"/>
    </row>
    <row r="88" spans="1:7" ht="10.5" customHeight="1">
      <c r="A88" s="7"/>
      <c r="B88" s="72"/>
      <c r="C88" s="18" t="s">
        <v>162</v>
      </c>
      <c r="D88" s="9"/>
      <c r="E88" s="8"/>
      <c r="F88" s="18" t="s">
        <v>163</v>
      </c>
      <c r="G88" s="9"/>
    </row>
    <row r="89" spans="1:7" ht="10.5" customHeight="1">
      <c r="A89" s="7"/>
      <c r="B89" s="10"/>
      <c r="C89" s="11"/>
      <c r="D89" s="12" t="s">
        <v>59</v>
      </c>
      <c r="E89" s="10"/>
      <c r="F89" s="11"/>
      <c r="G89" s="15"/>
    </row>
    <row r="90" spans="1:7" ht="10.5" customHeight="1">
      <c r="A90" s="16"/>
      <c r="B90" s="18">
        <v>2004</v>
      </c>
      <c r="C90" s="18">
        <v>2003</v>
      </c>
      <c r="D90" s="19" t="s">
        <v>5</v>
      </c>
      <c r="E90" s="18">
        <v>2004</v>
      </c>
      <c r="F90" s="18">
        <v>2003</v>
      </c>
      <c r="G90" s="19" t="s">
        <v>4</v>
      </c>
    </row>
    <row r="91" spans="1:7" ht="10.5" customHeight="1">
      <c r="A91" s="98" t="s">
        <v>60</v>
      </c>
      <c r="B91" s="20">
        <f>SUM(B8)</f>
        <v>27</v>
      </c>
      <c r="C91" s="21">
        <f>SUM(C8)</f>
        <v>26</v>
      </c>
      <c r="D91" s="22"/>
      <c r="E91" s="24"/>
      <c r="F91" s="24"/>
      <c r="G91" s="25"/>
    </row>
    <row r="92" spans="1:7" ht="10.5" customHeight="1">
      <c r="A92" s="1" t="s">
        <v>99</v>
      </c>
      <c r="B92" s="48"/>
      <c r="C92" s="48"/>
      <c r="D92" s="48"/>
      <c r="E92" s="48"/>
      <c r="F92" s="48"/>
      <c r="G92" s="48"/>
    </row>
    <row r="93" spans="1:11" ht="10.5" customHeight="1">
      <c r="A93" s="3" t="s">
        <v>11</v>
      </c>
      <c r="B93" s="64">
        <f>SUM(B13)</f>
        <v>8399</v>
      </c>
      <c r="C93" s="68">
        <f>SUM(C13)</f>
        <v>10176</v>
      </c>
      <c r="D93" s="41">
        <f aca="true" t="shared" si="2" ref="D93:D106">IF(C93=0," ***.*",IF(B93=0," ***.*",IF(((B93/B$8)/(C93/C$8))*100-100&gt;999.9," ***.*",IF(((B93/B$8)/(C93/C$8))*100-100&lt;-99.9," ***.*",((B93/B$8)/(C93/C$8))*100-100))))</f>
        <v>-20.519595853715344</v>
      </c>
      <c r="E93" s="68">
        <f>SUM(E13)</f>
        <v>86310</v>
      </c>
      <c r="F93" s="51">
        <f>SUM(F13)</f>
        <v>77440</v>
      </c>
      <c r="G93" s="41">
        <f aca="true" t="shared" si="3" ref="G93:G128">IF(F93=0," ***.*",IF(E93=0," ***.*",IF((E93/F93)*100-100&gt;999.9," ***.*",IF((E93/F93)*100-100&lt;-99.9," ***.*",(E93/F93)*100-100))))</f>
        <v>11.454028925619838</v>
      </c>
      <c r="K93" s="102"/>
    </row>
    <row r="94" spans="1:8" ht="10.5" customHeight="1">
      <c r="A94" s="7" t="s">
        <v>16</v>
      </c>
      <c r="B94" s="65">
        <f>SUM(B18)</f>
        <v>11028</v>
      </c>
      <c r="C94" s="53">
        <f>SUM(C18)</f>
        <v>9206</v>
      </c>
      <c r="D94" s="40">
        <f>IF(C94=0," ***.*",IF(B94=0," ***.*",IF(((B94/B$8)/(C94/C$8))*100-100&gt;999.9," ***.*",IF(((B94/B$8)/(C94/C$8))*100-100&lt;-99.9," ***.*",((B94/B$8)/(C94/C$8))*100-100))))</f>
        <v>15.354720351461609</v>
      </c>
      <c r="E94" s="53">
        <f>SUM(E18)</f>
        <v>92269</v>
      </c>
      <c r="F94" s="53">
        <f>SUM(F18)</f>
        <v>64792</v>
      </c>
      <c r="G94" s="34">
        <f>IF(F94=0," ***.*",IF(E94=0," ***.*",IF((E94/F94)*100-100&gt;999.9," ***.*",IF((E94/F94)*100-100&lt;-99.9," ***.*",(E94/F94)*100-100))))</f>
        <v>42.40801333497964</v>
      </c>
      <c r="H94" s="103"/>
    </row>
    <row r="95" spans="1:11" ht="10.5" customHeight="1">
      <c r="A95" s="7" t="s">
        <v>26</v>
      </c>
      <c r="B95" s="118">
        <f>SUM(B40-B103)</f>
        <v>175964</v>
      </c>
      <c r="C95" s="53">
        <f>SUM(C40-C103)</f>
        <v>178595</v>
      </c>
      <c r="D95" s="40">
        <f t="shared" si="2"/>
        <v>-5.122307559105906</v>
      </c>
      <c r="E95" s="118">
        <f>SUM(E40-E103)</f>
        <v>1843655</v>
      </c>
      <c r="F95" s="53">
        <f>SUM(F40-F103)</f>
        <v>1853190</v>
      </c>
      <c r="G95" s="34">
        <f t="shared" si="3"/>
        <v>-0.5145182091420821</v>
      </c>
      <c r="H95" s="103"/>
      <c r="K95" s="102"/>
    </row>
    <row r="96" spans="1:11" ht="10.5" customHeight="1">
      <c r="A96" s="7" t="s">
        <v>53</v>
      </c>
      <c r="B96" s="118">
        <f>SUM(B56-B104)</f>
        <v>60614</v>
      </c>
      <c r="C96" s="53">
        <f>SUM(C56-C104)</f>
        <v>61970</v>
      </c>
      <c r="D96" s="40">
        <f t="shared" si="2"/>
        <v>-5.81081646435851</v>
      </c>
      <c r="E96" s="118">
        <f>SUM(E56-E104)</f>
        <v>597468</v>
      </c>
      <c r="F96" s="53">
        <f>SUM(F56-F104)</f>
        <v>575276</v>
      </c>
      <c r="G96" s="34">
        <f t="shared" si="3"/>
        <v>3.8576266001015114</v>
      </c>
      <c r="H96" s="103"/>
      <c r="K96" s="102"/>
    </row>
    <row r="97" spans="1:8" ht="10.5" customHeight="1">
      <c r="A97" s="7" t="s">
        <v>130</v>
      </c>
      <c r="B97" s="69">
        <f>SUM(B59)</f>
        <v>3814</v>
      </c>
      <c r="C97" s="53">
        <f>SUM(C59)</f>
        <v>3812</v>
      </c>
      <c r="D97" s="40">
        <f t="shared" si="2"/>
        <v>-3.6531809879134016</v>
      </c>
      <c r="E97" s="69">
        <f>SUM(E59)</f>
        <v>29345</v>
      </c>
      <c r="F97" s="53">
        <f>SUM(F59)</f>
        <v>35259</v>
      </c>
      <c r="G97" s="40">
        <f t="shared" si="3"/>
        <v>-16.773022490711583</v>
      </c>
      <c r="H97" s="103"/>
    </row>
    <row r="98" spans="1:8" ht="10.5" customHeight="1">
      <c r="A98" s="7" t="s">
        <v>30</v>
      </c>
      <c r="B98" s="53">
        <f>SUM(B62)</f>
        <v>131</v>
      </c>
      <c r="C98" s="53">
        <f>SUM(C62)</f>
        <v>992</v>
      </c>
      <c r="D98" s="40">
        <f t="shared" si="2"/>
        <v>-87.28345280764636</v>
      </c>
      <c r="E98" s="53">
        <f>SUM(E62)</f>
        <v>8434</v>
      </c>
      <c r="F98" s="53">
        <f>SUM(F62)</f>
        <v>22824</v>
      </c>
      <c r="G98" s="34">
        <f t="shared" si="3"/>
        <v>-63.04766912022433</v>
      </c>
      <c r="H98" s="103"/>
    </row>
    <row r="99" spans="1:8" ht="10.5" customHeight="1">
      <c r="A99" s="7" t="s">
        <v>54</v>
      </c>
      <c r="B99" s="53">
        <f>SUM(B65-B105)</f>
        <v>695</v>
      </c>
      <c r="C99" s="53">
        <f>SUM(C65-C105)</f>
        <v>468</v>
      </c>
      <c r="D99" s="40">
        <f>IF(C99=0," ***.*",IF(B99=0," ***.*",IF(((B99/B$8)/(C99/C$8))*100-100&gt;999.9," ***.*",IF(((B99/B$8)/(C99/C$8))*100-100&lt;-99.9," ***.*",((B99/B$8)/(C99/C$8))*100-100))))</f>
        <v>43.00411522633743</v>
      </c>
      <c r="E99" s="53">
        <f>SUM(E65-E105)</f>
        <v>2998</v>
      </c>
      <c r="F99" s="53">
        <f>SUM(F65-F105)</f>
        <v>3296</v>
      </c>
      <c r="G99" s="34">
        <f>IF(F99=0," ***.*",IF(E99=0," ***.*",IF((E99/F99)*100-100&gt;999.9," ***.*",IF((E99/F99)*100-100&lt;-99.9," ***.*",(E99/F99)*100-100))))</f>
        <v>-9.041262135922338</v>
      </c>
      <c r="H99" s="103"/>
    </row>
    <row r="100" spans="1:8" ht="10.5" customHeight="1">
      <c r="A100" s="7" t="s">
        <v>36</v>
      </c>
      <c r="B100" s="65">
        <f>SUM(B69)</f>
        <v>3540</v>
      </c>
      <c r="C100" s="53">
        <f>SUM(C69)</f>
        <v>4547</v>
      </c>
      <c r="D100" s="40">
        <f>IF(C100=0," ***.*",IF(B100=0," ***.*",IF(((B100/B$8)/(C100/C$8))*100-100&gt;999.9," ***.*",IF(((B100/B$8)/(C100/C$8))*100-100&lt;-99.9," ***.*",((B100/B$8)/(C100/C$8))*100-100))))</f>
        <v>-25.02993426679373</v>
      </c>
      <c r="E100" s="65">
        <f>SUM(E69)</f>
        <v>54217</v>
      </c>
      <c r="F100" s="53">
        <f>SUM(F69)</f>
        <v>66942</v>
      </c>
      <c r="G100" s="34">
        <f>IF(F100=0," ***.*",IF(E100=0," ***.*",IF((E100/F100)*100-100&gt;999.9," ***.*",IF((E100/F100)*100-100&lt;-99.9," ***.*",(E100/F100)*100-100))))</f>
        <v>-19.008992859490306</v>
      </c>
      <c r="H100" s="103"/>
    </row>
    <row r="101" spans="1:8" ht="10.5" customHeight="1">
      <c r="A101" s="7" t="s">
        <v>41</v>
      </c>
      <c r="B101" s="65">
        <f>SUM(B72)</f>
        <v>6792</v>
      </c>
      <c r="C101" s="53">
        <f>SUM(C72)</f>
        <v>6941</v>
      </c>
      <c r="D101" s="40">
        <f t="shared" si="2"/>
        <v>-5.770862347724474</v>
      </c>
      <c r="E101" s="65">
        <f>SUM(E72)</f>
        <v>88520</v>
      </c>
      <c r="F101" s="53">
        <f>SUM(F72)</f>
        <v>81924</v>
      </c>
      <c r="G101" s="34">
        <f t="shared" si="3"/>
        <v>8.051364679459013</v>
      </c>
      <c r="H101" s="103"/>
    </row>
    <row r="102" spans="1:7" ht="10.5" customHeight="1">
      <c r="A102" s="106" t="s">
        <v>100</v>
      </c>
      <c r="B102" s="66">
        <f>SUM(B93:B101)</f>
        <v>270977</v>
      </c>
      <c r="C102" s="55">
        <f>SUM(C93:C101)</f>
        <v>276707</v>
      </c>
      <c r="D102" s="56">
        <f t="shared" si="2"/>
        <v>-5.69779050952279</v>
      </c>
      <c r="E102" s="55">
        <f>SUM(E93:E101)</f>
        <v>2803216</v>
      </c>
      <c r="F102" s="55">
        <f>SUM(F93:F101)</f>
        <v>2780943</v>
      </c>
      <c r="G102" s="39">
        <f t="shared" si="3"/>
        <v>0.8009153729508398</v>
      </c>
    </row>
    <row r="103" spans="1:7" ht="10.5" customHeight="1">
      <c r="A103" s="3" t="s">
        <v>26</v>
      </c>
      <c r="B103" s="64">
        <v>263</v>
      </c>
      <c r="C103" s="53">
        <v>173</v>
      </c>
      <c r="D103" s="41">
        <f t="shared" si="2"/>
        <v>46.392635409976435</v>
      </c>
      <c r="E103" s="64">
        <v>1696</v>
      </c>
      <c r="F103" s="53">
        <v>1444</v>
      </c>
      <c r="G103" s="34">
        <f t="shared" si="3"/>
        <v>17.45152354570638</v>
      </c>
    </row>
    <row r="104" spans="1:7" ht="10.5" customHeight="1">
      <c r="A104" s="7" t="s">
        <v>53</v>
      </c>
      <c r="B104" s="65">
        <v>578</v>
      </c>
      <c r="C104" s="53">
        <v>431</v>
      </c>
      <c r="D104" s="40">
        <f t="shared" si="2"/>
        <v>29.139812666494805</v>
      </c>
      <c r="E104" s="65">
        <v>4596</v>
      </c>
      <c r="F104" s="53">
        <v>3507</v>
      </c>
      <c r="G104" s="34">
        <f t="shared" si="3"/>
        <v>31.052181351582533</v>
      </c>
    </row>
    <row r="105" spans="1:7" ht="10.5" customHeight="1">
      <c r="A105" s="7" t="s">
        <v>54</v>
      </c>
      <c r="B105" s="69">
        <v>2049</v>
      </c>
      <c r="C105" s="53">
        <v>1095</v>
      </c>
      <c r="D105" s="40">
        <f t="shared" si="2"/>
        <v>80.1927955352613</v>
      </c>
      <c r="E105" s="53">
        <v>12709</v>
      </c>
      <c r="F105" s="53">
        <v>9827</v>
      </c>
      <c r="G105" s="34">
        <f t="shared" si="3"/>
        <v>29.32736338658796</v>
      </c>
    </row>
    <row r="106" spans="1:7" ht="10.5" customHeight="1">
      <c r="A106" s="106" t="s">
        <v>101</v>
      </c>
      <c r="B106" s="66">
        <f>SUM(B103:B105)</f>
        <v>2890</v>
      </c>
      <c r="C106" s="53">
        <f>SUM(C103:C105)</f>
        <v>1699</v>
      </c>
      <c r="D106" s="56">
        <f t="shared" si="2"/>
        <v>63.80005667822033</v>
      </c>
      <c r="E106" s="66">
        <f>SUM(E103:E105)</f>
        <v>19001</v>
      </c>
      <c r="F106" s="53">
        <f>SUM(F103:F105)</f>
        <v>14778</v>
      </c>
      <c r="G106" s="34">
        <f t="shared" si="3"/>
        <v>28.576262011097583</v>
      </c>
    </row>
    <row r="107" spans="1:7" ht="10.5" customHeight="1">
      <c r="A107" s="61" t="s">
        <v>102</v>
      </c>
      <c r="B107" s="67"/>
      <c r="C107" s="62"/>
      <c r="D107" s="62"/>
      <c r="E107" s="61"/>
      <c r="F107" s="61"/>
      <c r="G107" s="61"/>
    </row>
    <row r="108" spans="1:7" ht="10.5" customHeight="1">
      <c r="A108" s="3" t="s">
        <v>11</v>
      </c>
      <c r="B108" s="68">
        <f>SUM(B13)</f>
        <v>8399</v>
      </c>
      <c r="C108" s="68">
        <f>SUM(C13)</f>
        <v>10176</v>
      </c>
      <c r="D108" s="41">
        <f aca="true" t="shared" si="4" ref="D108:D116">IF(C108=0," ***.*",IF(B108=0," ***.*",IF(((B108/B$8)/(C108/C$8))*100-100&gt;999.9," ***.*",IF(((B108/B$8)/(C108/C$8))*100-100&lt;-99.9," ***.*",((B108/B$8)/(C108/C$8))*100-100))))</f>
        <v>-20.519595853715344</v>
      </c>
      <c r="E108" s="51">
        <f>SUM(E13)</f>
        <v>86310</v>
      </c>
      <c r="F108" s="68">
        <f>SUM(F13)</f>
        <v>77440</v>
      </c>
      <c r="G108" s="41">
        <f t="shared" si="3"/>
        <v>11.454028925619838</v>
      </c>
    </row>
    <row r="109" spans="1:7" ht="10.5" customHeight="1">
      <c r="A109" s="7" t="s">
        <v>16</v>
      </c>
      <c r="B109" s="53">
        <f>SUM(B18)</f>
        <v>11028</v>
      </c>
      <c r="C109" s="53">
        <f>SUM(C18)</f>
        <v>9206</v>
      </c>
      <c r="D109" s="40">
        <f>IF(C109=0," ***.*",IF(B109=0," ***.*",IF(((B109/B$8)/(C109/C$8))*100-100&gt;999.9," ***.*",IF(((B109/B$8)/(C109/C$8))*100-100&lt;-99.9," ***.*",((B109/B$8)/(C109/C$8))*100-100))))</f>
        <v>15.354720351461609</v>
      </c>
      <c r="E109" s="53">
        <f>SUM(E18)</f>
        <v>92269</v>
      </c>
      <c r="F109" s="53">
        <f>SUM(F18)</f>
        <v>64792</v>
      </c>
      <c r="G109" s="34">
        <f>IF(F109=0," ***.*",IF(E109=0," ***.*",IF((E109/F109)*100-100&gt;999.9," ***.*",IF((E109/F109)*100-100&lt;-99.9," ***.*",(E109/F109)*100-100))))</f>
        <v>42.40801333497964</v>
      </c>
    </row>
    <row r="110" spans="1:7" ht="10.5" customHeight="1">
      <c r="A110" s="7" t="s">
        <v>26</v>
      </c>
      <c r="B110" s="53">
        <f>SUM(B40-B21-B22-B28-B29)</f>
        <v>174172</v>
      </c>
      <c r="C110" s="53">
        <f>SUM(C40-C21-C22-C28-C29)</f>
        <v>177154</v>
      </c>
      <c r="D110" s="40">
        <f t="shared" si="4"/>
        <v>-5.324641168031661</v>
      </c>
      <c r="E110" s="53">
        <f>SUM(E40-E21-E22-E28-E29)</f>
        <v>1829481</v>
      </c>
      <c r="F110" s="53">
        <f>SUM(F40-F21-F22-F28-F29)</f>
        <v>1841440</v>
      </c>
      <c r="G110" s="34">
        <f t="shared" si="3"/>
        <v>-0.6494373968198914</v>
      </c>
    </row>
    <row r="111" spans="1:9" ht="10.5" customHeight="1">
      <c r="A111" s="7" t="s">
        <v>53</v>
      </c>
      <c r="B111" s="53">
        <f>SUM(B56-B43-B44-B52-B53)</f>
        <v>57554</v>
      </c>
      <c r="C111" s="53">
        <f>SUM(C56-C43-C44-C52-C53)</f>
        <v>60524</v>
      </c>
      <c r="D111" s="40">
        <f t="shared" si="4"/>
        <v>-8.429101892851804</v>
      </c>
      <c r="E111" s="53">
        <f>SUM(E56-E43-E44-E52-E53)</f>
        <v>581684</v>
      </c>
      <c r="F111" s="53">
        <f>SUM(F56-F43-F44-F52-F53)</f>
        <v>563479</v>
      </c>
      <c r="G111" s="34">
        <f t="shared" si="3"/>
        <v>3.2308213793237996</v>
      </c>
      <c r="I111" s="102"/>
    </row>
    <row r="112" spans="1:8" ht="10.5" customHeight="1">
      <c r="A112" s="7" t="s">
        <v>130</v>
      </c>
      <c r="B112" s="65">
        <f>SUM(B59)</f>
        <v>3814</v>
      </c>
      <c r="C112" s="69">
        <f>SUM(C59)</f>
        <v>3812</v>
      </c>
      <c r="D112" s="42">
        <f t="shared" si="4"/>
        <v>-3.6531809879134016</v>
      </c>
      <c r="E112" s="65">
        <f>SUM(E59)</f>
        <v>29345</v>
      </c>
      <c r="F112" s="69">
        <f>SUM(F59)</f>
        <v>35259</v>
      </c>
      <c r="G112" s="40">
        <f t="shared" si="3"/>
        <v>-16.773022490711583</v>
      </c>
      <c r="H112" s="103"/>
    </row>
    <row r="113" spans="1:7" ht="10.5" customHeight="1">
      <c r="A113" s="7" t="s">
        <v>30</v>
      </c>
      <c r="B113" s="69">
        <f>SUM(B62)</f>
        <v>131</v>
      </c>
      <c r="C113" s="53">
        <f>SUM(C62)</f>
        <v>992</v>
      </c>
      <c r="D113" s="40">
        <f t="shared" si="4"/>
        <v>-87.28345280764636</v>
      </c>
      <c r="E113" s="53">
        <f>SUM(E62)</f>
        <v>8434</v>
      </c>
      <c r="F113" s="53">
        <f>SUM(F62)</f>
        <v>22824</v>
      </c>
      <c r="G113" s="34">
        <f t="shared" si="3"/>
        <v>-63.04766912022433</v>
      </c>
    </row>
    <row r="114" spans="1:7" ht="10.5" customHeight="1">
      <c r="A114" s="7" t="s">
        <v>36</v>
      </c>
      <c r="B114" s="69">
        <f>SUM(B69)</f>
        <v>3540</v>
      </c>
      <c r="C114" s="53">
        <f>SUM(C69)</f>
        <v>4547</v>
      </c>
      <c r="D114" s="40">
        <f>IF(C114=0," ***.*",IF(B114=0," ***.*",IF(((B114/B$8)/(C114/C$8))*100-100&gt;999.9," ***.*",IF(((B114/B$8)/(C114/C$8))*100-100&lt;-99.9," ***.*",((B114/B$8)/(C114/C$8))*100-100))))</f>
        <v>-25.02993426679373</v>
      </c>
      <c r="E114" s="53">
        <f>SUM(E69)</f>
        <v>54217</v>
      </c>
      <c r="F114" s="53">
        <f>SUM(F69)</f>
        <v>66942</v>
      </c>
      <c r="G114" s="34">
        <f>IF(F114=0," ***.*",IF(E114=0," ***.*",IF((E114/F114)*100-100&gt;999.9," ***.*",IF((E114/F114)*100-100&lt;-99.9," ***.*",(E114/F114)*100-100))))</f>
        <v>-19.008992859490306</v>
      </c>
    </row>
    <row r="115" spans="1:7" ht="10.5" customHeight="1">
      <c r="A115" s="7" t="s">
        <v>41</v>
      </c>
      <c r="B115" s="69">
        <f>SUM(B72)</f>
        <v>6792</v>
      </c>
      <c r="C115" s="53">
        <f>SUM(C72)</f>
        <v>6941</v>
      </c>
      <c r="D115" s="40">
        <f t="shared" si="4"/>
        <v>-5.770862347724474</v>
      </c>
      <c r="E115" s="53">
        <f>SUM(E72)</f>
        <v>88520</v>
      </c>
      <c r="F115" s="53">
        <f>SUM(F72)</f>
        <v>81924</v>
      </c>
      <c r="G115" s="34">
        <f t="shared" si="3"/>
        <v>8.051364679459013</v>
      </c>
    </row>
    <row r="116" spans="1:7" ht="10.5" customHeight="1">
      <c r="A116" s="106" t="s">
        <v>100</v>
      </c>
      <c r="B116" s="66">
        <f>SUM(B108:B115)</f>
        <v>265430</v>
      </c>
      <c r="C116" s="55">
        <f>SUM(C108:C115)</f>
        <v>273352</v>
      </c>
      <c r="D116" s="56">
        <f t="shared" si="4"/>
        <v>-6.494461624842955</v>
      </c>
      <c r="E116" s="55">
        <f>SUM(E108:E115)</f>
        <v>2770260</v>
      </c>
      <c r="F116" s="55">
        <f>SUM(F108:F115)</f>
        <v>2754100</v>
      </c>
      <c r="G116" s="39">
        <f t="shared" si="3"/>
        <v>0.5867615554990806</v>
      </c>
    </row>
    <row r="117" spans="1:7" ht="10.5" customHeight="1">
      <c r="A117" s="114"/>
      <c r="B117" s="68"/>
      <c r="C117" s="51"/>
      <c r="D117" s="115"/>
      <c r="E117" s="51"/>
      <c r="F117" s="51"/>
      <c r="G117" s="116"/>
    </row>
    <row r="118" spans="1:7" ht="10.5" customHeight="1">
      <c r="A118" s="117"/>
      <c r="B118" s="69"/>
      <c r="C118" s="53"/>
      <c r="D118" s="42"/>
      <c r="E118" s="53"/>
      <c r="F118" s="53"/>
      <c r="G118" s="35"/>
    </row>
    <row r="119" spans="1:7" ht="10.5" customHeight="1">
      <c r="A119" s="63" t="s">
        <v>103</v>
      </c>
      <c r="B119" s="63"/>
      <c r="C119" s="63"/>
      <c r="D119" s="63"/>
      <c r="E119" s="63"/>
      <c r="F119" s="63"/>
      <c r="G119" s="63"/>
    </row>
    <row r="120" spans="1:7" ht="10.5" customHeight="1">
      <c r="A120" s="3" t="s">
        <v>11</v>
      </c>
      <c r="B120" s="64">
        <f>SUM(B13)</f>
        <v>8399</v>
      </c>
      <c r="C120" s="68">
        <f>SUM(C13)</f>
        <v>10176</v>
      </c>
      <c r="D120" s="41">
        <f aca="true" t="shared" si="5" ref="D120:D128">IF(C120=0," ***.*",IF(B120=0," ***.*",IF(((B120/B$8)/(C120/C$8))*100-100&gt;999.9," ***.*",IF(((B120/B$8)/(C120/C$8))*100-100&lt;-99.9," ***.*",((B120/B$8)/(C120/C$8))*100-100))))</f>
        <v>-20.519595853715344</v>
      </c>
      <c r="E120" s="64">
        <f>SUM(E13)</f>
        <v>86310</v>
      </c>
      <c r="F120" s="68">
        <f>SUM(F13)</f>
        <v>77440</v>
      </c>
      <c r="G120" s="41">
        <f t="shared" si="3"/>
        <v>11.454028925619838</v>
      </c>
    </row>
    <row r="121" spans="1:7" ht="10.5" customHeight="1">
      <c r="A121" s="7" t="s">
        <v>16</v>
      </c>
      <c r="B121" s="53">
        <f>SUM(B18)</f>
        <v>11028</v>
      </c>
      <c r="C121" s="53">
        <f>SUM(C18)</f>
        <v>9206</v>
      </c>
      <c r="D121" s="40">
        <f>IF(C121=0," ***.*",IF(B121=0," ***.*",IF(((B121/B$8)/(C121/C$8))*100-100&gt;999.9," ***.*",IF(((B121/B$8)/(C121/C$8))*100-100&lt;-99.9," ***.*",((B121/B$8)/(C121/C$8))*100-100))))</f>
        <v>15.354720351461609</v>
      </c>
      <c r="E121" s="53">
        <f>SUM(E18)</f>
        <v>92269</v>
      </c>
      <c r="F121" s="53">
        <f>SUM(F18)</f>
        <v>64792</v>
      </c>
      <c r="G121" s="34">
        <f>IF(F121=0," ***.*",IF(E121=0," ***.*",IF((E121/F121)*100-100&gt;999.9," ***.*",IF((E121/F121)*100-100&lt;-99.9," ***.*",(E121/F121)*100-100))))</f>
        <v>42.40801333497964</v>
      </c>
    </row>
    <row r="122" spans="1:7" ht="10.5" customHeight="1">
      <c r="A122" s="7" t="s">
        <v>26</v>
      </c>
      <c r="B122" s="53">
        <f>SUM(B40-B21-B22-B28-B29)</f>
        <v>174172</v>
      </c>
      <c r="C122" s="53">
        <f>SUM(C40-C21-C22-C28-C29)</f>
        <v>177154</v>
      </c>
      <c r="D122" s="40">
        <f t="shared" si="5"/>
        <v>-5.324641168031661</v>
      </c>
      <c r="E122" s="53">
        <f>SUM(E40-E21-E22-E28-E29)</f>
        <v>1829481</v>
      </c>
      <c r="F122" s="53">
        <f>SUM(F40-F21-F22-F28-F29)</f>
        <v>1841440</v>
      </c>
      <c r="G122" s="34">
        <f t="shared" si="3"/>
        <v>-0.6494373968198914</v>
      </c>
    </row>
    <row r="123" spans="1:7" ht="10.5" customHeight="1">
      <c r="A123" s="7" t="s">
        <v>53</v>
      </c>
      <c r="B123" s="53">
        <f>SUM(B56-B43-B44-B52-B53)</f>
        <v>57554</v>
      </c>
      <c r="C123" s="53">
        <f>SUM(C56-C43-C44-C52-C53)</f>
        <v>60524</v>
      </c>
      <c r="D123" s="40">
        <f t="shared" si="5"/>
        <v>-8.429101892851804</v>
      </c>
      <c r="E123" s="53">
        <f>SUM(E56-E43-E44-E52-E53)</f>
        <v>581684</v>
      </c>
      <c r="F123" s="53">
        <f>SUM(F56-F43-F44-F52-F53)</f>
        <v>563479</v>
      </c>
      <c r="G123" s="34">
        <f t="shared" si="3"/>
        <v>3.2308213793237996</v>
      </c>
    </row>
    <row r="124" spans="1:8" ht="10.5" customHeight="1">
      <c r="A124" s="7" t="s">
        <v>130</v>
      </c>
      <c r="B124" s="65">
        <f>SUM(B59)</f>
        <v>3814</v>
      </c>
      <c r="C124" s="69">
        <f>SUM(C59)</f>
        <v>3812</v>
      </c>
      <c r="D124" s="42">
        <f t="shared" si="5"/>
        <v>-3.6531809879134016</v>
      </c>
      <c r="E124" s="65">
        <f>SUM(E59)</f>
        <v>29345</v>
      </c>
      <c r="F124" s="69">
        <f>SUM(F59)</f>
        <v>35259</v>
      </c>
      <c r="G124" s="40">
        <f t="shared" si="3"/>
        <v>-16.773022490711583</v>
      </c>
      <c r="H124" s="103"/>
    </row>
    <row r="125" spans="1:7" ht="10.5" customHeight="1">
      <c r="A125" s="7" t="s">
        <v>30</v>
      </c>
      <c r="B125" s="65">
        <f>SUM(B62)</f>
        <v>131</v>
      </c>
      <c r="C125" s="53">
        <f>SUM(C62)</f>
        <v>992</v>
      </c>
      <c r="D125" s="40">
        <f t="shared" si="5"/>
        <v>-87.28345280764636</v>
      </c>
      <c r="E125" s="65">
        <f>SUM(E62)</f>
        <v>8434</v>
      </c>
      <c r="F125" s="53">
        <f>SUM(F62)</f>
        <v>22824</v>
      </c>
      <c r="G125" s="34">
        <f t="shared" si="3"/>
        <v>-63.04766912022433</v>
      </c>
    </row>
    <row r="126" spans="1:7" ht="10.5" customHeight="1">
      <c r="A126" s="7" t="s">
        <v>36</v>
      </c>
      <c r="B126" s="65">
        <f>SUM(B69)</f>
        <v>3540</v>
      </c>
      <c r="C126" s="53">
        <f>SUM(C69)</f>
        <v>4547</v>
      </c>
      <c r="D126" s="40">
        <f>IF(C126=0," ***.*",IF(B126=0," ***.*",IF(((B126/B$8)/(C126/C$8))*100-100&gt;999.9," ***.*",IF(((B126/B$8)/(C126/C$8))*100-100&lt;-99.9," ***.*",((B126/B$8)/(C126/C$8))*100-100))))</f>
        <v>-25.02993426679373</v>
      </c>
      <c r="E126" s="65">
        <f>SUM(E69)</f>
        <v>54217</v>
      </c>
      <c r="F126" s="53">
        <f>SUM(F69)</f>
        <v>66942</v>
      </c>
      <c r="G126" s="34">
        <f>IF(F126=0," ***.*",IF(E126=0," ***.*",IF((E126/F126)*100-100&gt;999.9," ***.*",IF((E126/F126)*100-100&lt;-99.9," ***.*",(E126/F126)*100-100))))</f>
        <v>-19.008992859490306</v>
      </c>
    </row>
    <row r="127" spans="1:7" ht="10.5" customHeight="1">
      <c r="A127" s="7" t="s">
        <v>41</v>
      </c>
      <c r="B127" s="65">
        <f>SUM(B72)</f>
        <v>6792</v>
      </c>
      <c r="C127" s="53">
        <f>SUM(C72)</f>
        <v>6941</v>
      </c>
      <c r="D127" s="40">
        <f t="shared" si="5"/>
        <v>-5.770862347724474</v>
      </c>
      <c r="E127" s="65">
        <f>SUM(E72)</f>
        <v>88520</v>
      </c>
      <c r="F127" s="53">
        <f>SUM(F72)</f>
        <v>81924</v>
      </c>
      <c r="G127" s="34">
        <f t="shared" si="3"/>
        <v>8.051364679459013</v>
      </c>
    </row>
    <row r="128" spans="1:7" ht="10.5" customHeight="1">
      <c r="A128" s="99" t="s">
        <v>104</v>
      </c>
      <c r="B128" s="54">
        <f>SUM(B120:B127)</f>
        <v>265430</v>
      </c>
      <c r="C128" s="55">
        <f>SUM(C120:C127)</f>
        <v>273352</v>
      </c>
      <c r="D128" s="56">
        <f t="shared" si="5"/>
        <v>-6.494461624842955</v>
      </c>
      <c r="E128" s="54">
        <f>SUM(E120:E127)</f>
        <v>2770260</v>
      </c>
      <c r="F128" s="55">
        <f>SUM(F120:F127)</f>
        <v>2754100</v>
      </c>
      <c r="G128" s="39">
        <f t="shared" si="3"/>
        <v>0.5867615554990806</v>
      </c>
    </row>
    <row r="129" spans="1:7" ht="10.5" customHeight="1">
      <c r="A129" s="26"/>
      <c r="B129" s="26"/>
      <c r="C129" s="26"/>
      <c r="D129" s="59"/>
      <c r="E129" s="26"/>
      <c r="F129" s="26"/>
      <c r="G129" s="26"/>
    </row>
    <row r="130" spans="1:7" ht="10.5" customHeight="1">
      <c r="A130" s="26" t="s">
        <v>56</v>
      </c>
      <c r="B130" s="26"/>
      <c r="C130" s="26"/>
      <c r="D130" s="59"/>
      <c r="E130" s="26"/>
      <c r="F130" s="26"/>
      <c r="G130" s="26"/>
    </row>
    <row r="131" spans="1:7" ht="10.5" customHeight="1">
      <c r="A131" s="26"/>
      <c r="B131" s="26"/>
      <c r="C131" s="26"/>
      <c r="D131" s="26"/>
      <c r="E131" s="26"/>
      <c r="F131" s="26"/>
      <c r="G131" s="26"/>
    </row>
    <row r="132" spans="1:7" ht="10.5" customHeight="1">
      <c r="A132"/>
      <c r="B132" s="26"/>
      <c r="C132"/>
      <c r="D132"/>
      <c r="E132" s="26"/>
      <c r="F132" s="26"/>
      <c r="G132" s="26"/>
    </row>
  </sheetData>
  <printOptions horizontalCentered="1"/>
  <pageMargins left="0" right="0" top="0.17" bottom="0.16" header="0.17" footer="0.16"/>
  <pageSetup horizontalDpi="300" verticalDpi="300" orientation="portrait" scale="88" r:id="rId1"/>
  <headerFooter alignWithMargins="0">
    <oddFooter>&amp;L&amp;8 
Global Market and Industry Analysis - Sales Reporting and Data Management  &amp;D&amp;R&amp;8Page &amp;P of &amp;N</oddFooter>
  </headerFooter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</dc:creator>
  <cp:keywords/>
  <dc:description/>
  <cp:lastModifiedBy>lsavage</cp:lastModifiedBy>
  <cp:lastPrinted>2005-01-04T15:00:58Z</cp:lastPrinted>
  <dcterms:created xsi:type="dcterms:W3CDTF">1999-11-02T12:55:32Z</dcterms:created>
  <dcterms:modified xsi:type="dcterms:W3CDTF">2005-01-04T15:41:33Z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186072973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suresh.paluru@eds.com</vt:lpwstr>
  </property>
  <property fmtid="{D5CDD505-2E9C-101B-9397-08002B2CF9AE}" pid="6" name="_AuthorEmailDisplayName">
    <vt:lpwstr>Paluru, Suresh</vt:lpwstr>
  </property>
  <property fmtid="{D5CDD505-2E9C-101B-9397-08002B2CF9AE}" pid="7" name="_PreviousAdHocReviewCycleID">
    <vt:i4>186072973</vt:i4>
  </property>
</Properties>
</file>