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15" windowHeight="4575" activeTab="0"/>
  </bookViews>
  <sheets>
    <sheet name="Press Report" sheetId="1" r:id="rId1"/>
    <sheet name="Car Deliveries" sheetId="2" r:id="rId2"/>
    <sheet name="Truck Deliveries" sheetId="3" r:id="rId3"/>
  </sheets>
  <definedNames>
    <definedName name="_xlnm.Print_Area" localSheetId="1">'Car Deliveries'!$A$1:$G$95</definedName>
    <definedName name="_xlnm.Print_Area" localSheetId="0">'Press Report'!$A$1:$I$39</definedName>
    <definedName name="_xlnm.Print_Area" localSheetId="2">'Truck Deliveries'!$A$1:$G$132</definedName>
  </definedNames>
  <calcPr fullCalcOnLoad="1"/>
</workbook>
</file>

<file path=xl/sharedStrings.xml><?xml version="1.0" encoding="utf-8"?>
<sst xmlns="http://schemas.openxmlformats.org/spreadsheetml/2006/main" count="262" uniqueCount="159">
  <si>
    <t xml:space="preserve"> </t>
  </si>
  <si>
    <t>Calendar Year-to-Date</t>
  </si>
  <si>
    <t>%Chg</t>
  </si>
  <si>
    <t>per S/D</t>
  </si>
  <si>
    <t xml:space="preserve">Selling Days (S/D)  </t>
  </si>
  <si>
    <t>Century</t>
  </si>
  <si>
    <t>LeSabre</t>
  </si>
  <si>
    <t>Park Avenue</t>
  </si>
  <si>
    <t>Regal</t>
  </si>
  <si>
    <t>Buick Total</t>
  </si>
  <si>
    <t>DeVille</t>
  </si>
  <si>
    <t>Eldorado</t>
  </si>
  <si>
    <t>Seville</t>
  </si>
  <si>
    <t>Cadillac Total</t>
  </si>
  <si>
    <t>Camaro</t>
  </si>
  <si>
    <t>Cavalier</t>
  </si>
  <si>
    <t>Corvette</t>
  </si>
  <si>
    <t>Impala</t>
  </si>
  <si>
    <t>Malibu</t>
  </si>
  <si>
    <t>Monte Carlo</t>
  </si>
  <si>
    <t>Prizm</t>
  </si>
  <si>
    <t>Chevrolet Total</t>
  </si>
  <si>
    <t>Alero</t>
  </si>
  <si>
    <t>Aurora</t>
  </si>
  <si>
    <t>Intrigue</t>
  </si>
  <si>
    <t>Oldsmobile Total</t>
  </si>
  <si>
    <t>Bonneville</t>
  </si>
  <si>
    <t>Firebird</t>
  </si>
  <si>
    <t>Grand Am</t>
  </si>
  <si>
    <t>Grand Prix</t>
  </si>
  <si>
    <t>Sunfire</t>
  </si>
  <si>
    <t>Pontiac Total</t>
  </si>
  <si>
    <t>9-5</t>
  </si>
  <si>
    <t>Saab Total</t>
  </si>
  <si>
    <t>Saturn L Series</t>
  </si>
  <si>
    <t>Saturn S Series</t>
  </si>
  <si>
    <t>Saturn Total</t>
  </si>
  <si>
    <t>GM Total</t>
  </si>
  <si>
    <t>GM Car Deliveries by Production Source</t>
  </si>
  <si>
    <t>GM North America *</t>
  </si>
  <si>
    <t>GM Import</t>
  </si>
  <si>
    <t>* Includes U.S./Canada/Mexico</t>
  </si>
  <si>
    <t>GM Car Deliveries by Production Source and Marketing Division</t>
  </si>
  <si>
    <t xml:space="preserve">     GM North America Total*</t>
  </si>
  <si>
    <t xml:space="preserve">     GM Import Total</t>
  </si>
  <si>
    <t>GM Vehicle Deliveries by Marketing Division</t>
  </si>
  <si>
    <t>GMC Total</t>
  </si>
  <si>
    <t>Other-Isuzu Total</t>
  </si>
  <si>
    <t xml:space="preserve">     GM Total</t>
  </si>
  <si>
    <t>* Includes US/Canada/Mexico</t>
  </si>
  <si>
    <t>3-1P</t>
  </si>
  <si>
    <t>GM Truck Deliveries - (United States)</t>
  </si>
  <si>
    <t>% Chg</t>
  </si>
  <si>
    <t>Selling Days (S/D)</t>
  </si>
  <si>
    <t>Rendezvous</t>
  </si>
  <si>
    <t>Total Buick</t>
  </si>
  <si>
    <t>Escalade</t>
  </si>
  <si>
    <t>Total Cadillac</t>
  </si>
  <si>
    <t>Astro</t>
  </si>
  <si>
    <t>C/K Suburban(Chevy)</t>
  </si>
  <si>
    <t>Chevy C/T Series</t>
  </si>
  <si>
    <t>Chevy W Series</t>
  </si>
  <si>
    <t>Express Cutaway/G Cut</t>
  </si>
  <si>
    <t>Express Panel/G Van</t>
  </si>
  <si>
    <t>Express/G Sportvan</t>
  </si>
  <si>
    <t>S/T Blazer</t>
  </si>
  <si>
    <t>S/T Pickup</t>
  </si>
  <si>
    <t>Tahoe</t>
  </si>
  <si>
    <t>Tracker</t>
  </si>
  <si>
    <t>TrailBlazer</t>
  </si>
  <si>
    <t>Venture</t>
  </si>
  <si>
    <t>Chevrolet Fullsize Pickups</t>
  </si>
  <si>
    <t>Envoy</t>
  </si>
  <si>
    <t>GMC C/T Series</t>
  </si>
  <si>
    <t>GMC W Series</t>
  </si>
  <si>
    <t>Safari (GMC)</t>
  </si>
  <si>
    <t>Savana Panel/G Classic</t>
  </si>
  <si>
    <t>Savana Special/G Cut</t>
  </si>
  <si>
    <t>Savana/Rally</t>
  </si>
  <si>
    <t>Sierra</t>
  </si>
  <si>
    <t>Sonoma</t>
  </si>
  <si>
    <t>Yukon</t>
  </si>
  <si>
    <t>Yukon XL</t>
  </si>
  <si>
    <t>Bravada</t>
  </si>
  <si>
    <t>Silhouette</t>
  </si>
  <si>
    <t>Other-Isuzu F Series</t>
  </si>
  <si>
    <t>Other-Isuzu N Series</t>
  </si>
  <si>
    <t>Aztek</t>
  </si>
  <si>
    <t>Montana</t>
  </si>
  <si>
    <t>GM TRUCK Deliveries by Production Source</t>
  </si>
  <si>
    <t>GM Light Duty Truck Deliveries by Production Source</t>
  </si>
  <si>
    <t>GM TRUCK Deliveries by Production Source and Marketing Division</t>
  </si>
  <si>
    <t xml:space="preserve">    GM North America Total*</t>
  </si>
  <si>
    <t xml:space="preserve">    GM Import Total</t>
  </si>
  <si>
    <t>GM Light Truck Deliveries by Production Source and Marketing Division</t>
  </si>
  <si>
    <t xml:space="preserve">    GM Light Truck Deliveries by Marketing Division</t>
  </si>
  <si>
    <t xml:space="preserve">    GM Total</t>
  </si>
  <si>
    <t>Curr S/D:</t>
  </si>
  <si>
    <t>Prev S/D:</t>
  </si>
  <si>
    <t>Vehicle Total</t>
  </si>
  <si>
    <t>Car Total</t>
  </si>
  <si>
    <t>Truck Total</t>
  </si>
  <si>
    <t>Light Truck Total</t>
  </si>
  <si>
    <t>Light Vehicle Total</t>
  </si>
  <si>
    <t>Market Division</t>
  </si>
  <si>
    <t>Buick</t>
  </si>
  <si>
    <t>Cadillac</t>
  </si>
  <si>
    <t>Chevrolet</t>
  </si>
  <si>
    <t>GMC</t>
  </si>
  <si>
    <t>Oldsmobile</t>
  </si>
  <si>
    <t>Other - Isuzu</t>
  </si>
  <si>
    <t>Pontiac</t>
  </si>
  <si>
    <t>Saab</t>
  </si>
  <si>
    <t>Saturn</t>
  </si>
  <si>
    <t>Sales of Domestically Produced Vehicles</t>
  </si>
  <si>
    <t>Car</t>
  </si>
  <si>
    <t>Light Truck</t>
  </si>
  <si>
    <t>Escalade EXT</t>
  </si>
  <si>
    <t>VUE</t>
  </si>
  <si>
    <t>Vibe</t>
  </si>
  <si>
    <t>CTS</t>
  </si>
  <si>
    <t>9-3</t>
  </si>
  <si>
    <t>HUMMER Total</t>
  </si>
  <si>
    <t>HUMMER H1</t>
  </si>
  <si>
    <t>HUMMER</t>
  </si>
  <si>
    <t>Kodiak 4/5 Series</t>
  </si>
  <si>
    <t>Topkick 4/5 Series</t>
  </si>
  <si>
    <t>HUMMER H2</t>
  </si>
  <si>
    <t>Kodiak 6/7/8 Series</t>
  </si>
  <si>
    <t>Topkick 6/7/8 Series</t>
  </si>
  <si>
    <t>ION</t>
  </si>
  <si>
    <t>Escalade ESV</t>
  </si>
  <si>
    <t>Classic</t>
  </si>
  <si>
    <t>SRX</t>
  </si>
  <si>
    <t>SSR</t>
  </si>
  <si>
    <t>XLR</t>
  </si>
  <si>
    <t xml:space="preserve">      Avalanche</t>
  </si>
  <si>
    <t xml:space="preserve">     Silverado-C/K Pickup</t>
  </si>
  <si>
    <t>Rainier</t>
  </si>
  <si>
    <t>Aveo</t>
  </si>
  <si>
    <t>Colorado</t>
  </si>
  <si>
    <t>Canyon</t>
  </si>
  <si>
    <t>GTO</t>
  </si>
  <si>
    <t>Equinox</t>
  </si>
  <si>
    <t>9-2X</t>
  </si>
  <si>
    <t>STS</t>
  </si>
  <si>
    <t>G6</t>
  </si>
  <si>
    <t>LaCrosse</t>
  </si>
  <si>
    <t>Uplander</t>
  </si>
  <si>
    <t>Montana SV6</t>
  </si>
  <si>
    <t>Terraza</t>
  </si>
  <si>
    <t>Cobalt</t>
  </si>
  <si>
    <t>Relay</t>
  </si>
  <si>
    <t>March</t>
  </si>
  <si>
    <t>January - March</t>
  </si>
  <si>
    <t>March 2005</t>
  </si>
  <si>
    <t xml:space="preserve"> Twenty-seven selling days for the March period this year and twenty-six for last year.</t>
  </si>
  <si>
    <t>2-1P</t>
  </si>
  <si>
    <t>GM Car Deliveries - (United States)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</si>
</sst>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;[Red]#,##0"/>
    <numFmt numFmtId="174" formatCode="mmmmm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4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centerContinuous"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 horizontal="centerContinuous"/>
    </xf>
    <xf numFmtId="0" fontId="5" fillId="2" borderId="7" xfId="0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2" xfId="0" applyFont="1" applyFill="1" applyBorder="1" applyAlignment="1">
      <alignment/>
    </xf>
    <xf numFmtId="3" fontId="5" fillId="2" borderId="2" xfId="15" applyNumberFormat="1" applyFont="1" applyFill="1" applyBorder="1" applyAlignment="1">
      <alignment horizontal="right"/>
    </xf>
    <xf numFmtId="3" fontId="5" fillId="2" borderId="3" xfId="15" applyNumberFormat="1" applyFont="1" applyFill="1" applyBorder="1" applyAlignment="1">
      <alignment horizontal="right"/>
    </xf>
    <xf numFmtId="172" fontId="5" fillId="2" borderId="4" xfId="0" applyNumberFormat="1" applyFont="1" applyFill="1" applyBorder="1" applyAlignment="1" quotePrefix="1">
      <alignment horizontal="right"/>
    </xf>
    <xf numFmtId="0" fontId="5" fillId="2" borderId="8" xfId="0" applyFont="1" applyFill="1" applyBorder="1" applyAlignment="1">
      <alignment/>
    </xf>
    <xf numFmtId="3" fontId="5" fillId="2" borderId="8" xfId="15" applyNumberFormat="1" applyFont="1" applyFill="1" applyBorder="1" applyAlignment="1">
      <alignment horizontal="right"/>
    </xf>
    <xf numFmtId="3" fontId="5" fillId="2" borderId="0" xfId="15" applyNumberFormat="1" applyFont="1" applyFill="1" applyBorder="1" applyAlignment="1">
      <alignment horizontal="right"/>
    </xf>
    <xf numFmtId="172" fontId="5" fillId="2" borderId="9" xfId="0" applyNumberFormat="1" applyFont="1" applyFill="1" applyBorder="1" applyAlignment="1" quotePrefix="1">
      <alignment horizontal="right"/>
    </xf>
    <xf numFmtId="172" fontId="5" fillId="2" borderId="0" xfId="0" applyNumberFormat="1" applyFont="1" applyFill="1" applyBorder="1" applyAlignment="1" quotePrefix="1">
      <alignment horizontal="right"/>
    </xf>
    <xf numFmtId="0" fontId="5" fillId="2" borderId="6" xfId="0" applyFont="1" applyFill="1" applyBorder="1" applyAlignment="1">
      <alignment/>
    </xf>
    <xf numFmtId="3" fontId="5" fillId="2" borderId="6" xfId="15" applyNumberFormat="1" applyFont="1" applyFill="1" applyBorder="1" applyAlignment="1">
      <alignment horizontal="right"/>
    </xf>
    <xf numFmtId="3" fontId="5" fillId="2" borderId="11" xfId="15" applyNumberFormat="1" applyFont="1" applyFill="1" applyBorder="1" applyAlignment="1">
      <alignment horizontal="right"/>
    </xf>
    <xf numFmtId="172" fontId="5" fillId="2" borderId="7" xfId="0" applyNumberFormat="1" applyFont="1" applyFill="1" applyBorder="1" applyAlignment="1" quotePrefix="1">
      <alignment horizontal="right"/>
    </xf>
    <xf numFmtId="172" fontId="5" fillId="2" borderId="9" xfId="0" applyNumberFormat="1" applyFont="1" applyFill="1" applyBorder="1" applyAlignment="1">
      <alignment horizontal="right"/>
    </xf>
    <xf numFmtId="172" fontId="5" fillId="2" borderId="4" xfId="0" applyNumberFormat="1" applyFont="1" applyFill="1" applyBorder="1" applyAlignment="1">
      <alignment horizontal="right"/>
    </xf>
    <xf numFmtId="172" fontId="5" fillId="2" borderId="0" xfId="0" applyNumberFormat="1" applyFont="1" applyFill="1" applyBorder="1" applyAlignment="1">
      <alignment horizontal="right"/>
    </xf>
    <xf numFmtId="3" fontId="5" fillId="0" borderId="6" xfId="15" applyNumberFormat="1" applyFont="1" applyFill="1" applyBorder="1" applyAlignment="1">
      <alignment horizontal="right"/>
    </xf>
    <xf numFmtId="3" fontId="5" fillId="2" borderId="12" xfId="0" applyNumberFormat="1" applyFont="1" applyFill="1" applyBorder="1" applyAlignment="1">
      <alignment horizontal="right"/>
    </xf>
    <xf numFmtId="3" fontId="5" fillId="2" borderId="13" xfId="0" applyNumberFormat="1" applyFont="1" applyFill="1" applyBorder="1" applyAlignment="1">
      <alignment horizontal="right"/>
    </xf>
    <xf numFmtId="172" fontId="5" fillId="2" borderId="14" xfId="0" applyNumberFormat="1" applyFont="1" applyFill="1" applyBorder="1" applyAlignment="1" quotePrefix="1">
      <alignment horizontal="right"/>
    </xf>
    <xf numFmtId="3" fontId="5" fillId="2" borderId="0" xfId="0" applyNumberFormat="1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3" fontId="5" fillId="2" borderId="0" xfId="0" applyNumberFormat="1" applyFont="1" applyFill="1" applyAlignment="1">
      <alignment/>
    </xf>
    <xf numFmtId="3" fontId="5" fillId="2" borderId="2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5" fillId="2" borderId="8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172" fontId="5" fillId="2" borderId="7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172" fontId="5" fillId="2" borderId="0" xfId="0" applyNumberFormat="1" applyFont="1" applyFill="1" applyAlignment="1">
      <alignment/>
    </xf>
    <xf numFmtId="0" fontId="5" fillId="2" borderId="0" xfId="0" applyFont="1" applyFill="1" applyBorder="1" applyAlignment="1">
      <alignment horizontal="centerContinuous"/>
    </xf>
    <xf numFmtId="0" fontId="4" fillId="2" borderId="13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4" fillId="2" borderId="11" xfId="0" applyFont="1" applyFill="1" applyBorder="1" applyAlignment="1">
      <alignment horizontal="centerContinuous"/>
    </xf>
    <xf numFmtId="3" fontId="5" fillId="3" borderId="2" xfId="0" applyNumberFormat="1" applyFont="1" applyFill="1" applyBorder="1" applyAlignment="1">
      <alignment horizontal="right"/>
    </xf>
    <xf numFmtId="3" fontId="5" fillId="3" borderId="8" xfId="0" applyNumberFormat="1" applyFont="1" applyFill="1" applyBorder="1" applyAlignment="1">
      <alignment horizontal="right"/>
    </xf>
    <xf numFmtId="3" fontId="5" fillId="3" borderId="6" xfId="0" applyNumberFormat="1" applyFont="1" applyFill="1" applyBorder="1" applyAlignment="1">
      <alignment horizontal="right"/>
    </xf>
    <xf numFmtId="0" fontId="4" fillId="3" borderId="3" xfId="0" applyFont="1" applyFill="1" applyBorder="1" applyAlignment="1">
      <alignment horizontal="centerContinuous"/>
    </xf>
    <xf numFmtId="3" fontId="5" fillId="3" borderId="3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0" fontId="5" fillId="2" borderId="8" xfId="0" applyFont="1" applyFill="1" applyBorder="1" applyAlignment="1" quotePrefix="1">
      <alignment/>
    </xf>
    <xf numFmtId="0" fontId="5" fillId="2" borderId="6" xfId="0" applyFont="1" applyFill="1" applyBorder="1" applyAlignment="1" quotePrefix="1">
      <alignment horizontal="left"/>
    </xf>
    <xf numFmtId="0" fontId="5" fillId="2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0" fontId="5" fillId="2" borderId="10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8" xfId="0" applyFont="1" applyFill="1" applyBorder="1" applyAlignment="1">
      <alignment horizontal="right"/>
    </xf>
    <xf numFmtId="0" fontId="5" fillId="2" borderId="9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>
      <alignment horizontal="right"/>
    </xf>
    <xf numFmtId="0" fontId="5" fillId="2" borderId="11" xfId="0" applyFont="1" applyFill="1" applyBorder="1" applyAlignment="1">
      <alignment/>
    </xf>
    <xf numFmtId="0" fontId="5" fillId="2" borderId="7" xfId="0" applyFont="1" applyFill="1" applyBorder="1" applyAlignment="1" applyProtection="1">
      <alignment horizontal="left"/>
      <protection locked="0"/>
    </xf>
    <xf numFmtId="3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 applyProtection="1">
      <alignment/>
      <protection locked="0"/>
    </xf>
    <xf numFmtId="0" fontId="5" fillId="0" borderId="8" xfId="0" applyFont="1" applyBorder="1" applyAlignment="1">
      <alignment/>
    </xf>
    <xf numFmtId="3" fontId="5" fillId="0" borderId="3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0" fontId="5" fillId="2" borderId="7" xfId="0" applyFont="1" applyFill="1" applyBorder="1" applyAlignment="1">
      <alignment/>
    </xf>
    <xf numFmtId="3" fontId="5" fillId="0" borderId="11" xfId="0" applyNumberFormat="1" applyFont="1" applyBorder="1" applyAlignment="1" applyProtection="1">
      <alignment/>
      <protection locked="0"/>
    </xf>
    <xf numFmtId="0" fontId="4" fillId="2" borderId="12" xfId="0" applyFont="1" applyFill="1" applyBorder="1" applyAlignment="1">
      <alignment/>
    </xf>
    <xf numFmtId="0" fontId="5" fillId="0" borderId="0" xfId="0" applyFont="1" applyAlignment="1" applyProtection="1">
      <alignment/>
      <protection locked="0"/>
    </xf>
    <xf numFmtId="0" fontId="5" fillId="2" borderId="15" xfId="0" applyFont="1" applyFill="1" applyBorder="1" applyAlignment="1">
      <alignment horizontal="right"/>
    </xf>
    <xf numFmtId="0" fontId="4" fillId="2" borderId="10" xfId="0" applyFont="1" applyFill="1" applyBorder="1" applyAlignment="1">
      <alignment/>
    </xf>
    <xf numFmtId="3" fontId="5" fillId="0" borderId="13" xfId="0" applyNumberFormat="1" applyFont="1" applyBorder="1" applyAlignment="1" applyProtection="1">
      <alignment/>
      <protection locked="0"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72" fontId="5" fillId="2" borderId="14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left"/>
    </xf>
    <xf numFmtId="0" fontId="5" fillId="2" borderId="15" xfId="0" applyFont="1" applyFill="1" applyBorder="1" applyAlignment="1">
      <alignment/>
    </xf>
    <xf numFmtId="172" fontId="5" fillId="0" borderId="9" xfId="0" applyNumberFormat="1" applyFont="1" applyBorder="1" applyAlignment="1">
      <alignment horizontal="right"/>
    </xf>
    <xf numFmtId="172" fontId="5" fillId="0" borderId="4" xfId="0" applyNumberFormat="1" applyFont="1" applyBorder="1" applyAlignment="1">
      <alignment horizontal="right"/>
    </xf>
    <xf numFmtId="172" fontId="5" fillId="0" borderId="7" xfId="0" applyNumberFormat="1" applyFont="1" applyBorder="1" applyAlignment="1">
      <alignment horizontal="right"/>
    </xf>
    <xf numFmtId="172" fontId="5" fillId="0" borderId="14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2" borderId="1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left"/>
    </xf>
    <xf numFmtId="172" fontId="5" fillId="2" borderId="3" xfId="0" applyNumberFormat="1" applyFont="1" applyFill="1" applyBorder="1" applyAlignment="1">
      <alignment horizontal="right"/>
    </xf>
    <xf numFmtId="172" fontId="5" fillId="2" borderId="3" xfId="0" applyNumberFormat="1" applyFont="1" applyFill="1" applyBorder="1" applyAlignment="1" quotePrefix="1">
      <alignment horizontal="right"/>
    </xf>
    <xf numFmtId="0" fontId="4" fillId="2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centerContinuous"/>
    </xf>
    <xf numFmtId="0" fontId="5" fillId="2" borderId="16" xfId="0" applyFont="1" applyFill="1" applyBorder="1" applyAlignment="1">
      <alignment/>
    </xf>
    <xf numFmtId="3" fontId="5" fillId="2" borderId="17" xfId="15" applyNumberFormat="1" applyFont="1" applyFill="1" applyBorder="1" applyAlignment="1">
      <alignment horizontal="right"/>
    </xf>
    <xf numFmtId="172" fontId="5" fillId="2" borderId="18" xfId="0" applyNumberFormat="1" applyFont="1" applyFill="1" applyBorder="1" applyAlignment="1" quotePrefix="1">
      <alignment horizontal="right"/>
    </xf>
    <xf numFmtId="3" fontId="5" fillId="2" borderId="19" xfId="15" applyNumberFormat="1" applyFont="1" applyFill="1" applyBorder="1" applyAlignment="1">
      <alignment horizontal="right"/>
    </xf>
    <xf numFmtId="0" fontId="5" fillId="2" borderId="8" xfId="0" applyFont="1" applyFill="1" applyBorder="1" applyAlignment="1">
      <alignment/>
    </xf>
    <xf numFmtId="3" fontId="5" fillId="0" borderId="11" xfId="15" applyNumberFormat="1" applyFont="1" applyFill="1" applyBorder="1" applyAlignment="1">
      <alignment horizontal="right"/>
    </xf>
    <xf numFmtId="0" fontId="5" fillId="2" borderId="20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0" fontId="4" fillId="2" borderId="13" xfId="0" applyFont="1" applyFill="1" applyBorder="1" applyAlignment="1">
      <alignment/>
    </xf>
    <xf numFmtId="172" fontId="5" fillId="2" borderId="13" xfId="0" applyNumberFormat="1" applyFont="1" applyFill="1" applyBorder="1" applyAlignment="1">
      <alignment horizontal="right"/>
    </xf>
    <xf numFmtId="172" fontId="5" fillId="2" borderId="13" xfId="0" applyNumberFormat="1" applyFont="1" applyFill="1" applyBorder="1" applyAlignment="1" quotePrefix="1">
      <alignment horizontal="right"/>
    </xf>
    <xf numFmtId="0" fontId="1" fillId="2" borderId="0" xfId="0" applyFont="1" applyFill="1" applyAlignment="1">
      <alignment horizontal="center"/>
    </xf>
    <xf numFmtId="17" fontId="1" fillId="2" borderId="11" xfId="0" applyNumberFormat="1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34</xdr:row>
      <xdr:rowOff>76200</xdr:rowOff>
    </xdr:from>
    <xdr:to>
      <xdr:col>8</xdr:col>
      <xdr:colOff>342900</xdr:colOff>
      <xdr:row>36</xdr:row>
      <xdr:rowOff>76200</xdr:rowOff>
    </xdr:to>
    <xdr:sp>
      <xdr:nvSpPr>
        <xdr:cNvPr id="1" name="Text 3"/>
        <xdr:cNvSpPr txBox="1">
          <a:spLocks noChangeArrowheads="1"/>
        </xdr:cNvSpPr>
      </xdr:nvSpPr>
      <xdr:spPr>
        <a:xfrm>
          <a:off x="104775" y="5581650"/>
          <a:ext cx="54387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  American Isuzu Motors, Inc., dealer sales of commercial vehicles distributed by General Motors             Corporation as reported to General Motors by American Isuzu Motors, Inc.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1.7109375" style="0" customWidth="1"/>
    <col min="3" max="3" width="10.28125" style="0" customWidth="1"/>
    <col min="4" max="9" width="11.00390625" style="0" customWidth="1"/>
  </cols>
  <sheetData>
    <row r="1" spans="1:9" ht="12.75">
      <c r="A1" s="77"/>
      <c r="B1" s="2"/>
      <c r="C1" s="2"/>
      <c r="D1" s="2"/>
      <c r="E1" s="2"/>
      <c r="F1" s="2"/>
      <c r="G1" s="2"/>
      <c r="H1" s="2"/>
      <c r="I1" s="2"/>
    </row>
    <row r="2" spans="1:9" ht="12.75">
      <c r="A2" s="27"/>
      <c r="B2" s="78"/>
      <c r="C2" s="79"/>
      <c r="D2" s="78"/>
      <c r="E2" s="78"/>
      <c r="F2" s="79"/>
      <c r="G2" s="78"/>
      <c r="H2" s="78"/>
      <c r="I2" s="79"/>
    </row>
    <row r="3" spans="1:9" ht="12.75">
      <c r="A3" s="31"/>
      <c r="B3" s="57"/>
      <c r="C3" s="80"/>
      <c r="D3" s="26"/>
      <c r="E3" s="26"/>
      <c r="F3" s="80"/>
      <c r="G3" s="26"/>
      <c r="H3" s="81" t="s">
        <v>1</v>
      </c>
      <c r="I3" s="80"/>
    </row>
    <row r="4" spans="1:9" ht="12.75">
      <c r="A4" s="31"/>
      <c r="B4" s="57"/>
      <c r="C4" s="80"/>
      <c r="D4" s="26"/>
      <c r="E4" s="82" t="s">
        <v>153</v>
      </c>
      <c r="F4" s="80"/>
      <c r="G4" s="26"/>
      <c r="H4" s="18" t="s">
        <v>154</v>
      </c>
      <c r="I4" s="93"/>
    </row>
    <row r="5" spans="1:9" ht="12.75">
      <c r="A5" s="83" t="s">
        <v>97</v>
      </c>
      <c r="B5" s="57"/>
      <c r="C5" s="84">
        <f>SUM('Car Deliveries'!B8)</f>
        <v>27</v>
      </c>
      <c r="D5" s="11"/>
      <c r="E5" s="11"/>
      <c r="F5" s="12" t="s">
        <v>52</v>
      </c>
      <c r="G5" s="78"/>
      <c r="H5" s="78"/>
      <c r="I5" s="15"/>
    </row>
    <row r="6" spans="1:9" ht="12.75">
      <c r="A6" s="85" t="s">
        <v>98</v>
      </c>
      <c r="B6" s="86"/>
      <c r="C6" s="87">
        <f>SUM('Car Deliveries'!C8)</f>
        <v>26</v>
      </c>
      <c r="D6" s="18">
        <v>2005</v>
      </c>
      <c r="E6" s="18">
        <v>2004</v>
      </c>
      <c r="F6" s="19" t="s">
        <v>3</v>
      </c>
      <c r="G6" s="18">
        <v>2005</v>
      </c>
      <c r="H6" s="18">
        <v>2004</v>
      </c>
      <c r="I6" s="19" t="s">
        <v>2</v>
      </c>
    </row>
    <row r="7" spans="1:9" ht="12.75">
      <c r="A7" s="23" t="s">
        <v>99</v>
      </c>
      <c r="B7" s="24"/>
      <c r="C7" s="25"/>
      <c r="D7" s="88">
        <f>SUM(D19:D28)</f>
        <v>426114</v>
      </c>
      <c r="E7" s="88">
        <f>SUM(E19:E28)</f>
        <v>414949</v>
      </c>
      <c r="F7" s="108">
        <f>IF(E7=0," ***.*",IF(D7=0," ***.*",IF(((D7/C$5)/(E7/C$6))*100-100&gt;999.9," ***.*",IF(((D7/C$5)/(E7/C$6))*100-100&lt;-99.9," ***.*",((D7/C$5)/(E7/C$6))*100-100))))</f>
        <v>-1.1126668578548333</v>
      </c>
      <c r="G7" s="88">
        <f>SUM(G19:G28)</f>
        <v>1015142</v>
      </c>
      <c r="H7" s="88">
        <f>SUM(H19:H28)</f>
        <v>1067116</v>
      </c>
      <c r="I7" s="108">
        <f>IF(H7=0," ***.*",IF(G7=0," ***.*",IF((G7/H7)*100-100&gt;999.9," ***.*",IF((G7/H7)*100-100&lt;-99.9," ***.*",(G7/H7)*100-100))))</f>
        <v>-4.870510797326617</v>
      </c>
    </row>
    <row r="8" spans="1:9" ht="12.75">
      <c r="A8" s="23" t="s">
        <v>100</v>
      </c>
      <c r="B8" s="24"/>
      <c r="C8" s="25"/>
      <c r="D8" s="89">
        <f>SUM('Car Deliveries'!B60)</f>
        <v>170905</v>
      </c>
      <c r="E8" s="89">
        <f>SUM('Car Deliveries'!C60)</f>
        <v>179428</v>
      </c>
      <c r="F8" s="108">
        <f>IF(E8=0," ***.*",IF(D8=0," ***.*",IF(((D8/C$5)/(E8/C$6))*100-100&gt;999.9," ***.*",IF(((D8/C$5)/(E8/C$6))*100-100&lt;-99.9," ***.*",((D8/C$5)/(E8/C$6))*100-100))))</f>
        <v>-8.277869014208932</v>
      </c>
      <c r="G8" s="89">
        <f>SUM('Car Deliveries'!E60)</f>
        <v>418276</v>
      </c>
      <c r="H8" s="89">
        <f>SUM('Car Deliveries'!F60)</f>
        <v>460892</v>
      </c>
      <c r="I8" s="108">
        <f>IF(H8=0," ***.*",IF(G8=0," ***.*",IF((G8/H8)*100-100&gt;999.9," ***.*",IF((G8/H8)*100-100&lt;-99.9," ***.*",(G8/H8)*100-100))))</f>
        <v>-9.246417815887455</v>
      </c>
    </row>
    <row r="9" spans="1:9" ht="12.75">
      <c r="A9" s="23" t="s">
        <v>101</v>
      </c>
      <c r="B9" s="24"/>
      <c r="C9" s="25"/>
      <c r="D9" s="89">
        <f>SUM('Truck Deliveries'!B76)</f>
        <v>255209</v>
      </c>
      <c r="E9" s="89">
        <f>SUM('Truck Deliveries'!C76)</f>
        <v>235521</v>
      </c>
      <c r="F9" s="108">
        <f>IF(E9=0," ***.*",IF(D9=0," ***.*",IF(((D9/C$5)/(E9/C$6))*100-100&gt;999.9," ***.*",IF(((D9/C$5)/(E9/C$6))*100-100&lt;-99.9," ***.*",((D9/C$5)/(E9/C$6))*100-100))))</f>
        <v>4.3460306362552785</v>
      </c>
      <c r="G9" s="89">
        <f>SUM('Truck Deliveries'!E76)</f>
        <v>596866</v>
      </c>
      <c r="H9" s="89">
        <f>SUM('Truck Deliveries'!F76)</f>
        <v>606224</v>
      </c>
      <c r="I9" s="108">
        <f>IF(H9=0," ***.*",IF(G9=0," ***.*",IF((G9/H9)*100-100&gt;999.9," ***.*",IF((G9/H9)*100-100&lt;-99.9," ***.*",(G9/H9)*100-100))))</f>
        <v>-1.543653830927184</v>
      </c>
    </row>
    <row r="10" spans="1:9" ht="12.75">
      <c r="A10" s="23" t="s">
        <v>102</v>
      </c>
      <c r="B10" s="24"/>
      <c r="C10" s="25"/>
      <c r="D10" s="89">
        <f>SUM('Truck Deliveries'!B80)</f>
        <v>249537</v>
      </c>
      <c r="E10" s="89">
        <f>SUM('Truck Deliveries'!C80)</f>
        <v>231490</v>
      </c>
      <c r="F10" s="108">
        <f>IF(E10=0," ***.*",IF(D10=0," ***.*",IF(((D10/C$5)/(E10/C$6))*100-100&gt;999.9," ***.*",IF(((D10/C$5)/(E10/C$6))*100-100&lt;-99.9," ***.*",((D10/C$5)/(E10/C$6))*100-100))))</f>
        <v>3.803572028549354</v>
      </c>
      <c r="G10" s="89">
        <f>SUM('Truck Deliveries'!E80)</f>
        <v>584293</v>
      </c>
      <c r="H10" s="99">
        <f>SUM('Truck Deliveries'!F80)</f>
        <v>596259</v>
      </c>
      <c r="I10" s="108">
        <f>IF(H10=0," ***.*",IF(G10=0," ***.*",IF((G10/H10)*100-100&gt;999.9," ***.*",IF((G10/H10)*100-100&lt;-99.9," ***.*",(G10/H10)*100-100))))</f>
        <v>-2.006846018257164</v>
      </c>
    </row>
    <row r="11" spans="1:9" ht="12.75">
      <c r="A11" s="23" t="s">
        <v>103</v>
      </c>
      <c r="B11" s="24"/>
      <c r="C11" s="25"/>
      <c r="D11" s="89">
        <f>SUM(D8,D10)</f>
        <v>420442</v>
      </c>
      <c r="E11" s="89">
        <f>SUM(E8,E10)</f>
        <v>410918</v>
      </c>
      <c r="F11" s="108">
        <f>IF(E11=0," ***.*",IF(D11=0," ***.*",IF(((D11/C$5)/(E11/C$6))*100-100&gt;999.9," ***.*",IF(((D11/C$5)/(E11/C$6))*100-100&lt;-99.9," ***.*",((D11/C$5)/(E11/C$6))*100-100))))</f>
        <v>-1.4718084693116253</v>
      </c>
      <c r="G11" s="89">
        <f>SUM(G8,G10)</f>
        <v>1002569</v>
      </c>
      <c r="H11" s="89">
        <f>SUM(H8,H10)</f>
        <v>1057151</v>
      </c>
      <c r="I11" s="108">
        <f>IF(H11=0," ***.*",IF(G11=0," ***.*",IF((G11/H11)*100-100&gt;999.9," ***.*",IF((G11/H11)*100-100&lt;-99.9," ***.*",(G11/H11)*100-100))))</f>
        <v>-5.163122392165349</v>
      </c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100"/>
      <c r="F13" s="2"/>
      <c r="G13" s="2"/>
      <c r="H13" s="2"/>
      <c r="I13" s="2"/>
    </row>
    <row r="14" spans="1:9" ht="12.75">
      <c r="A14" s="3"/>
      <c r="B14" s="10" t="s">
        <v>104</v>
      </c>
      <c r="C14" s="79"/>
      <c r="D14" s="78"/>
      <c r="E14" s="78"/>
      <c r="F14" s="79"/>
      <c r="G14" s="78"/>
      <c r="H14" s="78"/>
      <c r="I14" s="79"/>
    </row>
    <row r="15" spans="1:9" ht="12.75">
      <c r="A15" s="90"/>
      <c r="B15" s="13" t="s">
        <v>99</v>
      </c>
      <c r="C15" s="80"/>
      <c r="D15" s="26"/>
      <c r="E15" s="26"/>
      <c r="F15" s="80"/>
      <c r="G15" s="26"/>
      <c r="H15" s="81" t="s">
        <v>1</v>
      </c>
      <c r="I15" s="80"/>
    </row>
    <row r="16" spans="1:9" ht="12.75">
      <c r="A16" s="31"/>
      <c r="B16" s="57"/>
      <c r="C16" s="80"/>
      <c r="D16" s="26"/>
      <c r="E16" s="82" t="s">
        <v>153</v>
      </c>
      <c r="F16" s="80"/>
      <c r="G16" s="26"/>
      <c r="H16" s="18" t="s">
        <v>154</v>
      </c>
      <c r="I16" s="93"/>
    </row>
    <row r="17" spans="1:9" ht="12.75">
      <c r="A17" s="31"/>
      <c r="B17" s="57"/>
      <c r="C17" s="80"/>
      <c r="D17" s="11"/>
      <c r="E17" s="11"/>
      <c r="F17" s="12" t="s">
        <v>52</v>
      </c>
      <c r="G17" s="78"/>
      <c r="H17" s="78"/>
      <c r="I17" s="15"/>
    </row>
    <row r="18" spans="1:9" ht="12.75">
      <c r="A18" s="36"/>
      <c r="B18" s="57"/>
      <c r="C18" s="80"/>
      <c r="D18" s="18">
        <v>2005</v>
      </c>
      <c r="E18" s="18">
        <v>2004</v>
      </c>
      <c r="F18" s="15" t="s">
        <v>3</v>
      </c>
      <c r="G18" s="18">
        <v>2005</v>
      </c>
      <c r="H18" s="18">
        <v>2004</v>
      </c>
      <c r="I18" s="19" t="s">
        <v>2</v>
      </c>
    </row>
    <row r="19" spans="1:9" ht="12.75">
      <c r="A19" s="27" t="s">
        <v>105</v>
      </c>
      <c r="B19" s="78"/>
      <c r="C19" s="79"/>
      <c r="D19" s="91">
        <f>SUM('Car Deliveries'!B84)</f>
        <v>22706</v>
      </c>
      <c r="E19" s="91">
        <f>SUM('Car Deliveries'!C84)</f>
        <v>29490</v>
      </c>
      <c r="F19" s="106">
        <f aca="true" t="shared" si="0" ref="F19:F28">IF(E19=0," ***.*",IF(D19=0," ***.*",IF(((D19/C$5)/(E19/C$6))*100-100&gt;999.9," ***.*",IF(((D19/C$5)/(E19/C$6))*100-100&lt;-99.9," ***.*",((D19/C$5)/(E19/C$6))*100-100))))</f>
        <v>-25.85609685643597</v>
      </c>
      <c r="G19" s="91">
        <f>SUM('Car Deliveries'!E84)</f>
        <v>61167</v>
      </c>
      <c r="H19" s="91">
        <f>SUM('Car Deliveries'!F84)</f>
        <v>78012</v>
      </c>
      <c r="I19" s="106">
        <f aca="true" t="shared" si="1" ref="I19:I28">IF(H19=0," ***.*",IF(G19=0," ***.*",IF((G19/H19)*100-100&gt;999.9," ***.*",IF((G19/H19)*100-100&lt;-99.9," ***.*",(G19/H19)*100-100))))</f>
        <v>-21.592831872019687</v>
      </c>
    </row>
    <row r="20" spans="1:9" ht="12.75">
      <c r="A20" s="31" t="s">
        <v>106</v>
      </c>
      <c r="B20" s="57"/>
      <c r="C20" s="80"/>
      <c r="D20" s="92">
        <f>SUM('Car Deliveries'!B85)</f>
        <v>19579</v>
      </c>
      <c r="E20" s="92">
        <f>SUM('Car Deliveries'!C85)</f>
        <v>19431</v>
      </c>
      <c r="F20" s="105">
        <f t="shared" si="0"/>
        <v>-2.9702441878860952</v>
      </c>
      <c r="G20" s="92">
        <f>SUM('Car Deliveries'!E85)</f>
        <v>50073</v>
      </c>
      <c r="H20" s="92">
        <f>SUM('Car Deliveries'!F85)</f>
        <v>51175</v>
      </c>
      <c r="I20" s="105">
        <f t="shared" si="1"/>
        <v>-2.1533952125060978</v>
      </c>
    </row>
    <row r="21" spans="1:9" ht="12.75">
      <c r="A21" s="31" t="s">
        <v>107</v>
      </c>
      <c r="B21" s="57"/>
      <c r="C21" s="80"/>
      <c r="D21" s="92">
        <f>SUM('Car Deliveries'!B86)</f>
        <v>258160</v>
      </c>
      <c r="E21" s="92">
        <f>SUM('Car Deliveries'!C86)</f>
        <v>233412</v>
      </c>
      <c r="F21" s="105">
        <f t="shared" si="0"/>
        <v>6.506314379088707</v>
      </c>
      <c r="G21" s="92">
        <f>SUM('Car Deliveries'!E86)</f>
        <v>615307</v>
      </c>
      <c r="H21" s="92">
        <f>SUM('Car Deliveries'!F86)</f>
        <v>600843</v>
      </c>
      <c r="I21" s="105">
        <f t="shared" si="1"/>
        <v>2.40728443203966</v>
      </c>
    </row>
    <row r="22" spans="1:9" ht="12.75">
      <c r="A22" s="31" t="s">
        <v>108</v>
      </c>
      <c r="B22" s="57"/>
      <c r="C22" s="80"/>
      <c r="D22" s="92">
        <f>SUM('Car Deliveries'!B87)</f>
        <v>54183</v>
      </c>
      <c r="E22" s="92">
        <f>SUM('Car Deliveries'!C87)</f>
        <v>50094</v>
      </c>
      <c r="F22" s="105">
        <f t="shared" si="0"/>
        <v>4.156629980081902</v>
      </c>
      <c r="G22" s="92">
        <f>SUM('Car Deliveries'!E87)</f>
        <v>123199</v>
      </c>
      <c r="H22" s="92">
        <f>SUM('Car Deliveries'!F87)</f>
        <v>130463</v>
      </c>
      <c r="I22" s="105">
        <f t="shared" si="1"/>
        <v>-5.5678621524876775</v>
      </c>
    </row>
    <row r="23" spans="1:9" ht="12.75">
      <c r="A23" s="31" t="s">
        <v>124</v>
      </c>
      <c r="B23" s="57"/>
      <c r="C23" s="80"/>
      <c r="D23" s="92">
        <f>SUM('Car Deliveries'!B88)</f>
        <v>2220</v>
      </c>
      <c r="E23" s="92">
        <f>SUM('Car Deliveries'!C88)</f>
        <v>2334</v>
      </c>
      <c r="F23" s="105">
        <f t="shared" si="0"/>
        <v>-8.407121774731024</v>
      </c>
      <c r="G23" s="92">
        <f>SUM('Car Deliveries'!E88)</f>
        <v>5950</v>
      </c>
      <c r="H23" s="92">
        <f>SUM('Car Deliveries'!F88)</f>
        <v>6402</v>
      </c>
      <c r="I23" s="105">
        <f t="shared" si="1"/>
        <v>-7.060293658231799</v>
      </c>
    </row>
    <row r="24" spans="1:9" ht="12.75">
      <c r="A24" s="31" t="s">
        <v>109</v>
      </c>
      <c r="B24" s="57"/>
      <c r="C24" s="80"/>
      <c r="D24" s="92">
        <f>SUM('Car Deliveries'!B89)</f>
        <v>213</v>
      </c>
      <c r="E24" s="92">
        <f>SUM('Car Deliveries'!C89)</f>
        <v>6652</v>
      </c>
      <c r="F24" s="105">
        <f t="shared" si="0"/>
        <v>-96.91654974276742</v>
      </c>
      <c r="G24" s="92">
        <f>SUM('Car Deliveries'!E89)</f>
        <v>791</v>
      </c>
      <c r="H24" s="92">
        <f>SUM('Car Deliveries'!F89)</f>
        <v>17031</v>
      </c>
      <c r="I24" s="105">
        <f t="shared" si="1"/>
        <v>-95.35552815454172</v>
      </c>
    </row>
    <row r="25" spans="1:9" ht="12.75">
      <c r="A25" s="31" t="s">
        <v>110</v>
      </c>
      <c r="B25" s="57"/>
      <c r="C25" s="80"/>
      <c r="D25" s="92">
        <f>SUM('Truck Deliveries'!B64)</f>
        <v>1814</v>
      </c>
      <c r="E25" s="92">
        <f>SUM('Truck Deliveries'!C64)</f>
        <v>1064</v>
      </c>
      <c r="F25" s="105">
        <f>IF(E25=0," ***.*",IF(D25=0," ***.*",IF(((D25/C$5)/(E25/C$6))*100-100&gt;999.9," ***.*",IF(((D25/C$5)/(E25/C$6))*100-100&lt;-99.9," ***.*",((D25/C$5)/(E25/C$6))*100-100))))</f>
        <v>64.17432470064051</v>
      </c>
      <c r="G25" s="92">
        <f>SUM('Truck Deliveries'!E64)</f>
        <v>3325</v>
      </c>
      <c r="H25" s="92">
        <f>SUM('Truck Deliveries'!F64)</f>
        <v>2861</v>
      </c>
      <c r="I25" s="105">
        <f>IF(H25=0," ***.*",IF(G25=0," ***.*",IF((G25/H25)*100-100&gt;999.9," ***.*",IF((G25/H25)*100-100&lt;-99.9," ***.*",(G25/H25)*100-100))))</f>
        <v>16.21810555749738</v>
      </c>
    </row>
    <row r="26" spans="1:9" ht="12.75">
      <c r="A26" s="31" t="s">
        <v>111</v>
      </c>
      <c r="B26" s="57"/>
      <c r="C26" s="80"/>
      <c r="D26" s="92">
        <f>SUM('Car Deliveries'!B91)</f>
        <v>43893</v>
      </c>
      <c r="E26" s="92">
        <f>SUM('Car Deliveries'!C91)</f>
        <v>47990</v>
      </c>
      <c r="F26" s="105">
        <f t="shared" si="0"/>
        <v>-11.924706536083889</v>
      </c>
      <c r="G26" s="92">
        <f>SUM('Car Deliveries'!E91)</f>
        <v>99734</v>
      </c>
      <c r="H26" s="92">
        <f>SUM('Car Deliveries'!F91)</f>
        <v>120358</v>
      </c>
      <c r="I26" s="105">
        <f t="shared" si="1"/>
        <v>-17.135545622227028</v>
      </c>
    </row>
    <row r="27" spans="1:9" ht="12.75">
      <c r="A27" s="31" t="s">
        <v>112</v>
      </c>
      <c r="B27" s="57"/>
      <c r="C27" s="80"/>
      <c r="D27" s="92">
        <f>SUM('Car Deliveries'!B92)</f>
        <v>3161</v>
      </c>
      <c r="E27" s="92">
        <f>SUM('Car Deliveries'!C92)</f>
        <v>3702</v>
      </c>
      <c r="F27" s="105">
        <f t="shared" si="0"/>
        <v>-17.776177041439055</v>
      </c>
      <c r="G27" s="92">
        <f>SUM('Car Deliveries'!E92)</f>
        <v>7344</v>
      </c>
      <c r="H27" s="92">
        <f>SUM('Car Deliveries'!F92)</f>
        <v>8050</v>
      </c>
      <c r="I27" s="105">
        <f t="shared" si="1"/>
        <v>-8.770186335403736</v>
      </c>
    </row>
    <row r="28" spans="1:9" ht="12.75">
      <c r="A28" s="36" t="s">
        <v>113</v>
      </c>
      <c r="B28" s="86"/>
      <c r="C28" s="93"/>
      <c r="D28" s="94">
        <f>SUM('Car Deliveries'!B93)</f>
        <v>20185</v>
      </c>
      <c r="E28" s="94">
        <f>SUM('Car Deliveries'!C93)</f>
        <v>20780</v>
      </c>
      <c r="F28" s="107">
        <f t="shared" si="0"/>
        <v>-6.460984564930669</v>
      </c>
      <c r="G28" s="94">
        <f>SUM('Car Deliveries'!E93)</f>
        <v>48252</v>
      </c>
      <c r="H28" s="94">
        <f>SUM('Car Deliveries'!F93)</f>
        <v>51921</v>
      </c>
      <c r="I28" s="107">
        <f t="shared" si="1"/>
        <v>-7.066504882417519</v>
      </c>
    </row>
    <row r="29" spans="1:9" ht="12.75">
      <c r="A29" s="2"/>
      <c r="B29" s="2"/>
      <c r="C29" s="2"/>
      <c r="D29" s="2"/>
      <c r="E29" s="2"/>
      <c r="F29" s="2"/>
      <c r="G29" s="100"/>
      <c r="H29" s="2"/>
      <c r="I29" s="109"/>
    </row>
    <row r="30" spans="1:9" ht="12.75">
      <c r="A30" s="23" t="s">
        <v>114</v>
      </c>
      <c r="B30" s="24"/>
      <c r="C30" s="24"/>
      <c r="D30" s="24"/>
      <c r="E30" s="24"/>
      <c r="F30" s="24"/>
      <c r="G30" s="24"/>
      <c r="H30" s="24"/>
      <c r="I30" s="110"/>
    </row>
    <row r="31" spans="1:9" ht="12.75">
      <c r="A31" s="95" t="s">
        <v>115</v>
      </c>
      <c r="B31" s="24"/>
      <c r="C31" s="25"/>
      <c r="D31" s="89">
        <f>SUM('Car Deliveries'!B58)</f>
        <v>161524</v>
      </c>
      <c r="E31" s="89">
        <f>SUM('Car Deliveries'!C58)</f>
        <v>171530</v>
      </c>
      <c r="F31" s="108">
        <f>IF(E31=0," ***.*",IF(D31=0," ***.*",IF(((D31/C$5)/(E31/C$6))*100-100&gt;999.9," ***.*",IF(((D31/C$5)/(E31/C$6))*100-100&lt;-99.9," ***.*",((D31/C$5)/(E31/C$6))*100-100))))</f>
        <v>-9.321034437340629</v>
      </c>
      <c r="G31" s="89">
        <f>SUM('Car Deliveries'!E58)</f>
        <v>393637</v>
      </c>
      <c r="H31" s="89">
        <f>SUM('Car Deliveries'!F58)</f>
        <v>443158</v>
      </c>
      <c r="I31" s="108">
        <f>IF(H31=0," ***.*",IF(G31=0," ***.*",IF((G31/H31)*100-100&gt;999.9," ***.*",IF((G31/H31)*100-100&lt;-99.9," ***.*",(G31/H31)*100-100))))</f>
        <v>-11.17456979226371</v>
      </c>
    </row>
    <row r="32" spans="1:9" ht="12.75">
      <c r="A32" s="95" t="s">
        <v>116</v>
      </c>
      <c r="B32" s="24"/>
      <c r="C32" s="25"/>
      <c r="D32" s="89">
        <f>SUM('Truck Deliveries'!B78)</f>
        <v>249537</v>
      </c>
      <c r="E32" s="89">
        <f>SUM('Truck Deliveries'!C78)</f>
        <v>231490</v>
      </c>
      <c r="F32" s="108">
        <f>IF(E32=0," ***.*",IF(D32=0," ***.*",IF(((D32/C$5)/(E32/C$6))*100-100&gt;999.9," ***.*",IF(((D32/C$5)/(E32/C$6))*100-100&lt;-99.9," ***.*",((D32/C$5)/(E32/C$6))*100-100))))</f>
        <v>3.803572028549354</v>
      </c>
      <c r="G32" s="89">
        <f>SUM('Truck Deliveries'!E78)</f>
        <v>584293</v>
      </c>
      <c r="H32" s="89">
        <f>SUM('Truck Deliveries'!F78)</f>
        <v>596259</v>
      </c>
      <c r="I32" s="108">
        <f>IF(H32=0," ***.*",IF(G32=0," ***.*",IF((G32/H32)*100-100&gt;999.9," ***.*",IF((G32/H32)*100-100&lt;-99.9," ***.*",(G32/H32)*100-100))))</f>
        <v>-2.006846018257164</v>
      </c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96" t="s">
        <v>156</v>
      </c>
      <c r="B34" s="2"/>
      <c r="C34" s="2"/>
      <c r="D34" s="2"/>
      <c r="E34" s="2"/>
      <c r="F34" s="2"/>
      <c r="G34" s="2"/>
      <c r="H34" s="2"/>
      <c r="I34" s="2"/>
    </row>
  </sheetData>
  <printOptions/>
  <pageMargins left="0.75" right="0.75" top="0.5" bottom="0.75" header="0.5" footer="0.5"/>
  <pageSetup horizontalDpi="300" verticalDpi="300" orientation="portrait" scale="95" r:id="rId2"/>
  <headerFooter alignWithMargins="0">
    <oddHeader>&amp;LDetroit -- General Motors dealers in the United States today reported the following vehicle sales:</oddHeader>
    <oddFooter>&amp;L&amp;8Global Market and Industry Analysis - Sales Reporting and Data Management  &amp;D&amp;R&amp;8Page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workbookViewId="0" topLeftCell="A1">
      <selection activeCell="A1" sqref="A1:G1"/>
    </sheetView>
  </sheetViews>
  <sheetFormatPr defaultColWidth="9.140625" defaultRowHeight="12.75"/>
  <cols>
    <col min="1" max="1" width="26.421875" style="2" customWidth="1"/>
    <col min="2" max="5" width="9.140625" style="2" customWidth="1"/>
    <col min="6" max="6" width="9.28125" style="2" customWidth="1"/>
    <col min="7" max="16384" width="9.140625" style="2" customWidth="1"/>
  </cols>
  <sheetData>
    <row r="1" spans="1:7" ht="12.75">
      <c r="A1" s="129" t="s">
        <v>157</v>
      </c>
      <c r="B1" s="129"/>
      <c r="C1" s="129"/>
      <c r="D1" s="129"/>
      <c r="E1" s="129"/>
      <c r="F1" s="129"/>
      <c r="G1" s="129"/>
    </row>
    <row r="2" spans="1:7" ht="12.75">
      <c r="A2" s="129" t="s">
        <v>158</v>
      </c>
      <c r="B2" s="129"/>
      <c r="C2" s="129"/>
      <c r="D2" s="129"/>
      <c r="E2" s="129"/>
      <c r="F2" s="129"/>
      <c r="G2" s="129"/>
    </row>
    <row r="3" spans="1:7" ht="12.75">
      <c r="A3" s="130" t="s">
        <v>155</v>
      </c>
      <c r="B3" s="130"/>
      <c r="C3" s="130"/>
      <c r="D3" s="130"/>
      <c r="E3" s="130"/>
      <c r="F3" s="130"/>
      <c r="G3" s="130"/>
    </row>
    <row r="4" spans="1:7" ht="11.25">
      <c r="A4" s="3"/>
      <c r="B4" s="4"/>
      <c r="C4" s="5" t="s">
        <v>0</v>
      </c>
      <c r="D4" s="6"/>
      <c r="E4" s="4" t="s">
        <v>1</v>
      </c>
      <c r="F4" s="5"/>
      <c r="G4" s="6"/>
    </row>
    <row r="5" spans="1:7" ht="11.25">
      <c r="A5" s="7"/>
      <c r="B5" s="71"/>
      <c r="C5" s="18" t="s">
        <v>153</v>
      </c>
      <c r="D5" s="9"/>
      <c r="E5" s="8"/>
      <c r="F5" s="18" t="s">
        <v>154</v>
      </c>
      <c r="G5" s="9"/>
    </row>
    <row r="6" spans="1:7" ht="11.25">
      <c r="A6" s="7"/>
      <c r="B6" s="13"/>
      <c r="C6" s="14"/>
      <c r="D6" s="15" t="s">
        <v>2</v>
      </c>
      <c r="E6" s="13"/>
      <c r="F6" s="14"/>
      <c r="G6" s="15"/>
    </row>
    <row r="7" spans="1:7" ht="11.25">
      <c r="A7" s="7"/>
      <c r="B7" s="18">
        <v>2005</v>
      </c>
      <c r="C7" s="18">
        <v>2004</v>
      </c>
      <c r="D7" s="19" t="s">
        <v>3</v>
      </c>
      <c r="E7" s="18">
        <v>2005</v>
      </c>
      <c r="F7" s="18">
        <v>2004</v>
      </c>
      <c r="G7" s="19" t="s">
        <v>2</v>
      </c>
    </row>
    <row r="8" spans="1:7" ht="9.75" customHeight="1">
      <c r="A8" s="75" t="s">
        <v>4</v>
      </c>
      <c r="B8" s="20">
        <v>27</v>
      </c>
      <c r="C8" s="21">
        <v>26</v>
      </c>
      <c r="D8" s="22"/>
      <c r="E8" s="24"/>
      <c r="F8" s="24"/>
      <c r="G8" s="25"/>
    </row>
    <row r="9" spans="1:7" ht="1.5" customHeight="1">
      <c r="A9" s="80"/>
      <c r="B9" s="26"/>
      <c r="C9" s="26"/>
      <c r="D9" s="79"/>
      <c r="E9" s="26"/>
      <c r="F9" s="26"/>
      <c r="G9" s="80"/>
    </row>
    <row r="10" spans="1:7" ht="11.25">
      <c r="A10" s="31" t="s">
        <v>5</v>
      </c>
      <c r="B10" s="32">
        <v>1280</v>
      </c>
      <c r="C10" s="33">
        <v>6817</v>
      </c>
      <c r="D10" s="34">
        <f>IF(C10=0," ***.*",IF(B10=0," ***.*",IF(((B10/B$8)/(C10/C$8))*100-100&gt;999.9," ***.*",IF(((B10/B$8)/(C10/C$8))*100-100&lt;-99.9," ***.*",((B10/B$8)/(C10/C$8))*100-100))))</f>
        <v>-81.91884124112377</v>
      </c>
      <c r="E10" s="32">
        <v>3330</v>
      </c>
      <c r="F10" s="33">
        <v>18527</v>
      </c>
      <c r="G10" s="34">
        <f aca="true" t="shared" si="0" ref="G10:G60">IF(F10=0," ***.*",IF(E10=0," ***.*",IF((E10/F10)*100-100&gt;999.9," ***.*",IF((E10/F10)*100-100&lt;-99.9," ***.*",(E10/F10)*100-100))))</f>
        <v>-82.02623198575053</v>
      </c>
    </row>
    <row r="11" spans="1:7" ht="11.25">
      <c r="A11" s="31" t="s">
        <v>147</v>
      </c>
      <c r="B11" s="32">
        <v>8233</v>
      </c>
      <c r="C11" s="33">
        <v>0</v>
      </c>
      <c r="D11" s="34" t="str">
        <f>IF(C11=0," ***.*",IF(B11=0," ***.*",IF(((B11/B$8)/(C11/C$8))*100-100&gt;999.9," ***.*",IF(((B11/B$8)/(C11/C$8))*100-100&lt;-99.9," ***.*",((B11/B$8)/(C11/C$8))*100-100))))</f>
        <v> ***.*</v>
      </c>
      <c r="E11" s="32">
        <v>19281</v>
      </c>
      <c r="F11" s="33">
        <v>0</v>
      </c>
      <c r="G11" s="34" t="str">
        <f t="shared" si="0"/>
        <v> ***.*</v>
      </c>
    </row>
    <row r="12" spans="1:7" ht="11.25">
      <c r="A12" s="31" t="s">
        <v>6</v>
      </c>
      <c r="B12" s="32">
        <v>4857</v>
      </c>
      <c r="C12" s="33">
        <v>9526</v>
      </c>
      <c r="D12" s="34">
        <f aca="true" t="shared" si="1" ref="D12:D56">IF(C12=0," ***.*",IF(B12=0," ***.*",IF(((B12/B$8)/(C12/C$8))*100-100&gt;999.9," ***.*",IF(((B12/B$8)/(C12/C$8))*100-100&lt;-99.9," ***.*",((B12/B$8)/(C12/C$8))*100-100))))</f>
        <v>-50.901625959362676</v>
      </c>
      <c r="E12" s="32">
        <v>17320</v>
      </c>
      <c r="F12" s="33">
        <v>26555</v>
      </c>
      <c r="G12" s="34">
        <f t="shared" si="0"/>
        <v>-34.776878177367735</v>
      </c>
    </row>
    <row r="13" spans="1:7" ht="11.25">
      <c r="A13" s="31" t="s">
        <v>7</v>
      </c>
      <c r="B13" s="32">
        <v>429</v>
      </c>
      <c r="C13" s="33">
        <v>2123</v>
      </c>
      <c r="D13" s="34">
        <f t="shared" si="1"/>
        <v>-80.54116292458261</v>
      </c>
      <c r="E13" s="32">
        <v>1219</v>
      </c>
      <c r="F13" s="33">
        <v>5280</v>
      </c>
      <c r="G13" s="34">
        <f t="shared" si="0"/>
        <v>-76.91287878787878</v>
      </c>
    </row>
    <row r="14" spans="1:7" ht="11.25">
      <c r="A14" s="31" t="s">
        <v>8</v>
      </c>
      <c r="B14" s="32">
        <v>115</v>
      </c>
      <c r="C14" s="33">
        <v>2822</v>
      </c>
      <c r="D14" s="34">
        <f t="shared" si="1"/>
        <v>-96.07580649394966</v>
      </c>
      <c r="E14" s="32">
        <v>327</v>
      </c>
      <c r="F14" s="33">
        <v>5174</v>
      </c>
      <c r="G14" s="34">
        <f t="shared" si="0"/>
        <v>-93.67993815229997</v>
      </c>
    </row>
    <row r="15" spans="1:7" ht="11.25">
      <c r="A15" s="17" t="s">
        <v>9</v>
      </c>
      <c r="B15" s="37">
        <f>SUM(B10:B14)</f>
        <v>14914</v>
      </c>
      <c r="C15" s="38">
        <f>SUM(C10:C14)</f>
        <v>21288</v>
      </c>
      <c r="D15" s="39">
        <f t="shared" si="1"/>
        <v>-32.53650117611035</v>
      </c>
      <c r="E15" s="37">
        <f>SUM(E10:E14)</f>
        <v>41477</v>
      </c>
      <c r="F15" s="38">
        <f>SUM(F10:F14)</f>
        <v>55536</v>
      </c>
      <c r="G15" s="39">
        <f t="shared" si="0"/>
        <v>-25.315110919043505</v>
      </c>
    </row>
    <row r="16" spans="1:7" ht="11.25">
      <c r="A16" s="31" t="s">
        <v>120</v>
      </c>
      <c r="B16" s="32">
        <v>5430</v>
      </c>
      <c r="C16" s="33">
        <v>6057</v>
      </c>
      <c r="D16" s="34">
        <f>IF(C16=0," ***.*",IF(B16=0," ***.*",IF(((B16/B$8)/(C16/C$8))*100-100&gt;999.9," ***.*",IF(((B16/B$8)/(C16/C$8))*100-100&lt;-99.9," ***.*",((B16/B$8)/(C16/C$8))*100-100))))</f>
        <v>-13.671968154385183</v>
      </c>
      <c r="E16" s="32">
        <v>13402</v>
      </c>
      <c r="F16" s="33">
        <v>14173</v>
      </c>
      <c r="G16" s="34">
        <f>IF(F16=0," ***.*",IF(E16=0," ***.*",IF((E16/F16)*100-100&gt;999.9," ***.*",IF((E16/F16)*100-100&lt;-99.9," ***.*",(E16/F16)*100-100))))</f>
        <v>-5.439920976504624</v>
      </c>
    </row>
    <row r="17" spans="1:7" ht="11.25">
      <c r="A17" s="31" t="s">
        <v>10</v>
      </c>
      <c r="B17" s="32">
        <v>3259</v>
      </c>
      <c r="C17" s="33">
        <v>4765</v>
      </c>
      <c r="D17" s="34">
        <f t="shared" si="1"/>
        <v>-34.13858769577553</v>
      </c>
      <c r="E17" s="32">
        <v>10455</v>
      </c>
      <c r="F17" s="33">
        <v>15357</v>
      </c>
      <c r="G17" s="34">
        <f t="shared" si="0"/>
        <v>-31.92029693299473</v>
      </c>
    </row>
    <row r="18" spans="1:7" ht="11.25">
      <c r="A18" s="31" t="s">
        <v>11</v>
      </c>
      <c r="B18" s="32">
        <v>0</v>
      </c>
      <c r="C18" s="33">
        <v>1</v>
      </c>
      <c r="D18" s="34" t="str">
        <f t="shared" si="1"/>
        <v> ***.*</v>
      </c>
      <c r="E18" s="32">
        <v>0</v>
      </c>
      <c r="F18" s="33">
        <v>1</v>
      </c>
      <c r="G18" s="34" t="str">
        <f t="shared" si="0"/>
        <v> ***.*</v>
      </c>
    </row>
    <row r="19" spans="1:7" ht="11.25">
      <c r="A19" s="31" t="s">
        <v>12</v>
      </c>
      <c r="B19" s="32">
        <v>19</v>
      </c>
      <c r="C19" s="33">
        <v>466</v>
      </c>
      <c r="D19" s="34">
        <f>IF(C19=0," ***.*",IF(B19=0," ***.*",IF(((B19/B$8)/(C19/C$8))*100-100&gt;999.9," ***.*",IF(((B19/B$8)/(C19/C$8))*100-100&lt;-99.9," ***.*",((B19/B$8)/(C19/C$8))*100-100))))</f>
        <v>-96.07375615959307</v>
      </c>
      <c r="E19" s="32">
        <v>66</v>
      </c>
      <c r="F19" s="33">
        <v>1329</v>
      </c>
      <c r="G19" s="34">
        <f>IF(F19=0," ***.*",IF(E19=0," ***.*",IF((E19/F19)*100-100&gt;999.9," ***.*",IF((E19/F19)*100-100&lt;-99.9," ***.*",(E19/F19)*100-100))))</f>
        <v>-95.03386004514672</v>
      </c>
    </row>
    <row r="20" spans="1:7" ht="11.25">
      <c r="A20" s="31" t="s">
        <v>145</v>
      </c>
      <c r="B20" s="32">
        <v>2954</v>
      </c>
      <c r="C20" s="33">
        <v>0</v>
      </c>
      <c r="D20" s="34" t="str">
        <f>IF(C20=0," ***.*",IF(B20=0," ***.*",IF(((B20/B$8)/(C20/C$8))*100-100&gt;999.9," ***.*",IF(((B20/B$8)/(C20/C$8))*100-100&lt;-99.9," ***.*",((B20/B$8)/(C20/C$8))*100-100))))</f>
        <v> ***.*</v>
      </c>
      <c r="E20" s="32">
        <v>6871</v>
      </c>
      <c r="F20" s="33">
        <v>0</v>
      </c>
      <c r="G20" s="34" t="str">
        <f>IF(F20=0," ***.*",IF(E20=0," ***.*",IF((E20/F20)*100-100&gt;999.9," ***.*",IF((E20/F20)*100-100&lt;-99.9," ***.*",(E20/F20)*100-100))))</f>
        <v> ***.*</v>
      </c>
    </row>
    <row r="21" spans="1:7" ht="11.25">
      <c r="A21" s="31" t="s">
        <v>135</v>
      </c>
      <c r="B21" s="32">
        <v>453</v>
      </c>
      <c r="C21" s="33">
        <v>370</v>
      </c>
      <c r="D21" s="34">
        <f t="shared" si="1"/>
        <v>17.897897897897906</v>
      </c>
      <c r="E21" s="32">
        <v>967</v>
      </c>
      <c r="F21" s="33">
        <v>917</v>
      </c>
      <c r="G21" s="34">
        <f t="shared" si="0"/>
        <v>5.452562704471092</v>
      </c>
    </row>
    <row r="22" spans="1:7" ht="11.25">
      <c r="A22" s="17" t="s">
        <v>13</v>
      </c>
      <c r="B22" s="37">
        <f>SUM(B16:B21)</f>
        <v>12115</v>
      </c>
      <c r="C22" s="38">
        <f>SUM(C16:C21)</f>
        <v>11659</v>
      </c>
      <c r="D22" s="39">
        <f t="shared" si="1"/>
        <v>0.06258080707004865</v>
      </c>
      <c r="E22" s="37">
        <f>SUM(E16:E21)</f>
        <v>31761</v>
      </c>
      <c r="F22" s="38">
        <f>SUM(F16:F21)</f>
        <v>31777</v>
      </c>
      <c r="G22" s="39">
        <f t="shared" si="0"/>
        <v>-0.0503508827139143</v>
      </c>
    </row>
    <row r="23" spans="1:7" ht="11.25">
      <c r="A23" s="121" t="s">
        <v>139</v>
      </c>
      <c r="B23" s="32">
        <v>4845</v>
      </c>
      <c r="C23" s="33">
        <v>3477</v>
      </c>
      <c r="D23" s="34">
        <f t="shared" si="1"/>
        <v>34.18336369156043</v>
      </c>
      <c r="E23" s="32">
        <v>14034</v>
      </c>
      <c r="F23" s="33">
        <v>7883</v>
      </c>
      <c r="G23" s="34">
        <f t="shared" si="0"/>
        <v>78.028669288342</v>
      </c>
    </row>
    <row r="24" spans="1:7" ht="11.25">
      <c r="A24" s="31" t="s">
        <v>14</v>
      </c>
      <c r="B24" s="32">
        <v>0</v>
      </c>
      <c r="C24" s="33">
        <v>10</v>
      </c>
      <c r="D24" s="34" t="str">
        <f t="shared" si="1"/>
        <v> ***.*</v>
      </c>
      <c r="E24" s="32">
        <v>0</v>
      </c>
      <c r="F24" s="33">
        <v>19</v>
      </c>
      <c r="G24" s="34" t="str">
        <f t="shared" si="0"/>
        <v> ***.*</v>
      </c>
    </row>
    <row r="25" spans="1:7" ht="11.25">
      <c r="A25" s="31" t="s">
        <v>15</v>
      </c>
      <c r="B25" s="32">
        <v>5231</v>
      </c>
      <c r="C25" s="33">
        <v>17128</v>
      </c>
      <c r="D25" s="34">
        <f t="shared" si="1"/>
        <v>-70.5904994204854</v>
      </c>
      <c r="E25" s="32">
        <v>13981</v>
      </c>
      <c r="F25" s="33">
        <v>50061</v>
      </c>
      <c r="G25" s="34">
        <f t="shared" si="0"/>
        <v>-72.07207207207207</v>
      </c>
    </row>
    <row r="26" spans="1:7" ht="11.25">
      <c r="A26" s="31" t="s">
        <v>132</v>
      </c>
      <c r="B26" s="32">
        <v>10469</v>
      </c>
      <c r="C26" s="33">
        <v>10120</v>
      </c>
      <c r="D26" s="34">
        <f t="shared" si="1"/>
        <v>-0.3828136436831926</v>
      </c>
      <c r="E26" s="32">
        <v>30480</v>
      </c>
      <c r="F26" s="33">
        <v>29012</v>
      </c>
      <c r="G26" s="34">
        <f t="shared" si="0"/>
        <v>5.059975182683019</v>
      </c>
    </row>
    <row r="27" spans="1:7" ht="11.25">
      <c r="A27" s="31" t="s">
        <v>151</v>
      </c>
      <c r="B27" s="32">
        <v>14261</v>
      </c>
      <c r="C27" s="33">
        <v>0</v>
      </c>
      <c r="D27" s="34" t="str">
        <f t="shared" si="1"/>
        <v> ***.*</v>
      </c>
      <c r="E27" s="32">
        <v>29162</v>
      </c>
      <c r="F27" s="33">
        <v>0</v>
      </c>
      <c r="G27" s="34" t="str">
        <f t="shared" si="0"/>
        <v> ***.*</v>
      </c>
    </row>
    <row r="28" spans="1:7" ht="11.25">
      <c r="A28" s="31" t="s">
        <v>16</v>
      </c>
      <c r="B28" s="32">
        <v>3215</v>
      </c>
      <c r="C28" s="33">
        <v>3033</v>
      </c>
      <c r="D28" s="34">
        <f t="shared" si="1"/>
        <v>2.074709064488161</v>
      </c>
      <c r="E28" s="32">
        <v>7962</v>
      </c>
      <c r="F28" s="33">
        <v>8401</v>
      </c>
      <c r="G28" s="34">
        <f t="shared" si="0"/>
        <v>-5.225568384716112</v>
      </c>
    </row>
    <row r="29" spans="1:7" ht="11.25">
      <c r="A29" s="31" t="s">
        <v>17</v>
      </c>
      <c r="B29" s="32">
        <v>25072</v>
      </c>
      <c r="C29" s="33">
        <v>30175</v>
      </c>
      <c r="D29" s="34">
        <f t="shared" si="1"/>
        <v>-19.988707846205784</v>
      </c>
      <c r="E29" s="32">
        <v>64328</v>
      </c>
      <c r="F29" s="33">
        <v>72624</v>
      </c>
      <c r="G29" s="34">
        <f t="shared" si="0"/>
        <v>-11.423220973782762</v>
      </c>
    </row>
    <row r="30" spans="1:7" ht="11.25">
      <c r="A30" s="31" t="s">
        <v>18</v>
      </c>
      <c r="B30" s="32">
        <v>20085</v>
      </c>
      <c r="C30" s="33">
        <v>12997</v>
      </c>
      <c r="D30" s="34">
        <f>IF(C30=0," ***.*",IF(B30=0," ***.*",IF(((B30/B$8)/(C30/C$8))*100-100&gt;999.9," ***.*",IF(((B30/B$8)/(C30/C$8))*100-100&lt;-99.9," ***.*",((B30/B$8)/(C30/C$8))*100-100))))</f>
        <v>48.81211903601687</v>
      </c>
      <c r="E30" s="32">
        <v>45792</v>
      </c>
      <c r="F30" s="33">
        <v>28989</v>
      </c>
      <c r="G30" s="34">
        <f t="shared" si="0"/>
        <v>57.963365414467546</v>
      </c>
    </row>
    <row r="31" spans="1:7" ht="11.25">
      <c r="A31" s="31" t="s">
        <v>19</v>
      </c>
      <c r="B31" s="32">
        <v>3810</v>
      </c>
      <c r="C31" s="33">
        <v>5223</v>
      </c>
      <c r="D31" s="34">
        <f t="shared" si="1"/>
        <v>-29.755142851064733</v>
      </c>
      <c r="E31" s="32">
        <v>9773</v>
      </c>
      <c r="F31" s="33">
        <v>13880</v>
      </c>
      <c r="G31" s="34">
        <f t="shared" si="0"/>
        <v>-29.589337175792508</v>
      </c>
    </row>
    <row r="32" spans="1:7" ht="11.25">
      <c r="A32" s="31" t="s">
        <v>20</v>
      </c>
      <c r="B32" s="32">
        <v>0</v>
      </c>
      <c r="C32" s="33">
        <v>0</v>
      </c>
      <c r="D32" s="34" t="str">
        <f t="shared" si="1"/>
        <v> ***.*</v>
      </c>
      <c r="E32" s="32">
        <v>0</v>
      </c>
      <c r="F32" s="33">
        <v>1</v>
      </c>
      <c r="G32" s="34" t="str">
        <f t="shared" si="0"/>
        <v> ***.*</v>
      </c>
    </row>
    <row r="33" spans="1:7" ht="11.25">
      <c r="A33" s="31" t="s">
        <v>134</v>
      </c>
      <c r="B33" s="32">
        <v>1125</v>
      </c>
      <c r="C33" s="33">
        <v>1087</v>
      </c>
      <c r="D33" s="34">
        <f t="shared" si="1"/>
        <v>-0.3373198405397204</v>
      </c>
      <c r="E33" s="32">
        <v>2703</v>
      </c>
      <c r="F33" s="33">
        <v>3069</v>
      </c>
      <c r="G33" s="34">
        <f t="shared" si="0"/>
        <v>-11.925708699902245</v>
      </c>
    </row>
    <row r="34" spans="1:7" ht="11.25">
      <c r="A34" s="17" t="s">
        <v>21</v>
      </c>
      <c r="B34" s="37">
        <f>SUM(B23:B33)</f>
        <v>88113</v>
      </c>
      <c r="C34" s="38">
        <f>SUM(C23:C33)</f>
        <v>83250</v>
      </c>
      <c r="D34" s="39">
        <f t="shared" si="1"/>
        <v>1.9213880547213762</v>
      </c>
      <c r="E34" s="37">
        <f>SUM(E23:E33)</f>
        <v>218215</v>
      </c>
      <c r="F34" s="38">
        <f>SUM(F23:F33)</f>
        <v>213939</v>
      </c>
      <c r="G34" s="39">
        <f t="shared" si="0"/>
        <v>1.9987005641795008</v>
      </c>
    </row>
    <row r="35" spans="1:7" ht="11.25">
      <c r="A35" s="31" t="s">
        <v>22</v>
      </c>
      <c r="B35" s="32">
        <v>164</v>
      </c>
      <c r="C35" s="33">
        <v>4864</v>
      </c>
      <c r="D35" s="40">
        <f t="shared" si="1"/>
        <v>-96.75316764132553</v>
      </c>
      <c r="E35" s="32">
        <v>587</v>
      </c>
      <c r="F35" s="33">
        <v>13233</v>
      </c>
      <c r="G35" s="34">
        <f t="shared" si="0"/>
        <v>-95.56412000302275</v>
      </c>
    </row>
    <row r="36" spans="1:7" ht="11.25">
      <c r="A36" s="31" t="s">
        <v>23</v>
      </c>
      <c r="B36" s="32">
        <v>4</v>
      </c>
      <c r="C36" s="33">
        <v>21</v>
      </c>
      <c r="D36" s="34">
        <f t="shared" si="1"/>
        <v>-81.65784832451499</v>
      </c>
      <c r="E36" s="32">
        <v>7</v>
      </c>
      <c r="F36" s="33">
        <v>104</v>
      </c>
      <c r="G36" s="34">
        <f t="shared" si="0"/>
        <v>-93.26923076923077</v>
      </c>
    </row>
    <row r="37" spans="1:7" ht="11.25">
      <c r="A37" s="31" t="s">
        <v>24</v>
      </c>
      <c r="B37" s="32">
        <v>0</v>
      </c>
      <c r="C37" s="33">
        <v>4</v>
      </c>
      <c r="D37" s="34" t="str">
        <f t="shared" si="1"/>
        <v> ***.*</v>
      </c>
      <c r="E37" s="32">
        <v>0</v>
      </c>
      <c r="F37" s="33">
        <v>13</v>
      </c>
      <c r="G37" s="34" t="str">
        <f t="shared" si="0"/>
        <v> ***.*</v>
      </c>
    </row>
    <row r="38" spans="1:7" ht="11.25">
      <c r="A38" s="17" t="s">
        <v>25</v>
      </c>
      <c r="B38" s="37">
        <f>SUM(B35:B37)</f>
        <v>168</v>
      </c>
      <c r="C38" s="38">
        <f>SUM(C35:C37)</f>
        <v>4889</v>
      </c>
      <c r="D38" s="39">
        <f t="shared" si="1"/>
        <v>-96.69098429581146</v>
      </c>
      <c r="E38" s="37">
        <f>SUM(E35:E37)</f>
        <v>594</v>
      </c>
      <c r="F38" s="38">
        <f>SUM(F35:F37)</f>
        <v>13350</v>
      </c>
      <c r="G38" s="39">
        <f t="shared" si="0"/>
        <v>-95.5505617977528</v>
      </c>
    </row>
    <row r="39" spans="1:7" ht="11.25">
      <c r="A39" s="27" t="s">
        <v>26</v>
      </c>
      <c r="B39" s="28">
        <v>1096</v>
      </c>
      <c r="C39" s="29">
        <v>2329</v>
      </c>
      <c r="D39" s="30">
        <f t="shared" si="1"/>
        <v>-54.684095860566444</v>
      </c>
      <c r="E39" s="28">
        <v>3719</v>
      </c>
      <c r="F39" s="29">
        <v>7306</v>
      </c>
      <c r="G39" s="30">
        <f t="shared" si="0"/>
        <v>-49.09663290446209</v>
      </c>
    </row>
    <row r="40" spans="1:7" ht="11.25">
      <c r="A40" s="31" t="s">
        <v>27</v>
      </c>
      <c r="B40" s="32">
        <v>0</v>
      </c>
      <c r="C40" s="33">
        <v>7</v>
      </c>
      <c r="D40" s="34" t="str">
        <f t="shared" si="1"/>
        <v> ***.*</v>
      </c>
      <c r="E40" s="32">
        <v>0</v>
      </c>
      <c r="F40" s="33">
        <v>19</v>
      </c>
      <c r="G40" s="34" t="str">
        <f t="shared" si="0"/>
        <v> ***.*</v>
      </c>
    </row>
    <row r="41" spans="1:7" ht="11.25">
      <c r="A41" s="31" t="s">
        <v>146</v>
      </c>
      <c r="B41" s="32">
        <v>9565</v>
      </c>
      <c r="C41" s="33">
        <v>0</v>
      </c>
      <c r="D41" s="34" t="str">
        <f t="shared" si="1"/>
        <v> ***.*</v>
      </c>
      <c r="E41" s="32">
        <v>20712</v>
      </c>
      <c r="F41" s="33">
        <v>0</v>
      </c>
      <c r="G41" s="34" t="str">
        <f t="shared" si="0"/>
        <v> ***.*</v>
      </c>
    </row>
    <row r="42" spans="1:7" ht="11.25">
      <c r="A42" s="31" t="s">
        <v>28</v>
      </c>
      <c r="B42" s="32">
        <v>7959</v>
      </c>
      <c r="C42" s="33">
        <v>14434</v>
      </c>
      <c r="D42" s="34">
        <f t="shared" si="1"/>
        <v>-46.90160577648454</v>
      </c>
      <c r="E42" s="32">
        <v>18427</v>
      </c>
      <c r="F42" s="33">
        <v>37246</v>
      </c>
      <c r="G42" s="34">
        <f t="shared" si="0"/>
        <v>-50.526231004671644</v>
      </c>
    </row>
    <row r="43" spans="1:7" ht="11.25">
      <c r="A43" s="31" t="s">
        <v>29</v>
      </c>
      <c r="B43" s="32">
        <v>10036</v>
      </c>
      <c r="C43" s="33">
        <v>14607</v>
      </c>
      <c r="D43" s="34">
        <f t="shared" si="1"/>
        <v>-33.837911300771566</v>
      </c>
      <c r="E43" s="32">
        <v>21508</v>
      </c>
      <c r="F43" s="33">
        <v>38612</v>
      </c>
      <c r="G43" s="34">
        <f t="shared" si="0"/>
        <v>-44.2971097068269</v>
      </c>
    </row>
    <row r="44" spans="1:7" ht="11.25">
      <c r="A44" s="31" t="s">
        <v>142</v>
      </c>
      <c r="B44" s="32">
        <v>1375</v>
      </c>
      <c r="C44" s="33">
        <v>719</v>
      </c>
      <c r="D44" s="34">
        <f t="shared" si="1"/>
        <v>84.1549477154484</v>
      </c>
      <c r="E44" s="32">
        <v>3261</v>
      </c>
      <c r="F44" s="33">
        <v>1801</v>
      </c>
      <c r="G44" s="34">
        <f t="shared" si="0"/>
        <v>81.06607440310938</v>
      </c>
    </row>
    <row r="45" spans="1:7" ht="11.25">
      <c r="A45" s="31" t="s">
        <v>30</v>
      </c>
      <c r="B45" s="32">
        <v>4855</v>
      </c>
      <c r="C45" s="33">
        <v>4155</v>
      </c>
      <c r="D45" s="34">
        <f>IF(C45=0," ***.*",IF(B45=0," ***.*",IF(((B45/B$8)/(C45/C$8))*100-100&gt;999.9," ***.*",IF(((B45/B$8)/(C45/C$8))*100-100&lt;-99.9," ***.*",((B45/B$8)/(C45/C$8))*100-100))))</f>
        <v>12.519499041761378</v>
      </c>
      <c r="E45" s="32">
        <v>10949</v>
      </c>
      <c r="F45" s="33">
        <v>9177</v>
      </c>
      <c r="G45" s="34">
        <f>IF(F45=0," ***.*",IF(E45=0," ***.*",IF((E45/F45)*100-100&gt;999.9," ***.*",IF((E45/F45)*100-100&lt;-99.9," ***.*",(E45/F45)*100-100))))</f>
        <v>19.30914242127058</v>
      </c>
    </row>
    <row r="46" spans="1:7" ht="11.25">
      <c r="A46" s="31" t="s">
        <v>119</v>
      </c>
      <c r="B46" s="32">
        <v>6297</v>
      </c>
      <c r="C46" s="33">
        <v>5804</v>
      </c>
      <c r="D46" s="34">
        <f t="shared" si="1"/>
        <v>4.4758404165709464</v>
      </c>
      <c r="E46" s="32">
        <v>14036</v>
      </c>
      <c r="F46" s="33">
        <v>12481</v>
      </c>
      <c r="G46" s="34">
        <f t="shared" si="0"/>
        <v>12.45893758512939</v>
      </c>
    </row>
    <row r="47" spans="1:7" ht="11.25">
      <c r="A47" s="17" t="s">
        <v>31</v>
      </c>
      <c r="B47" s="37">
        <f>SUM(B39:B46)</f>
        <v>41183</v>
      </c>
      <c r="C47" s="38">
        <f>SUM(C39:C46)</f>
        <v>42055</v>
      </c>
      <c r="D47" s="39">
        <f t="shared" si="1"/>
        <v>-5.700383536550461</v>
      </c>
      <c r="E47" s="37">
        <f>SUM(E39:E46)</f>
        <v>92612</v>
      </c>
      <c r="F47" s="38">
        <f>SUM(F39:F46)</f>
        <v>106642</v>
      </c>
      <c r="G47" s="39">
        <f t="shared" si="0"/>
        <v>-13.15616736370285</v>
      </c>
    </row>
    <row r="48" spans="1:7" ht="11.25">
      <c r="A48" s="70" t="s">
        <v>144</v>
      </c>
      <c r="B48" s="32">
        <v>430</v>
      </c>
      <c r="C48" s="33">
        <v>0</v>
      </c>
      <c r="D48" s="34" t="str">
        <f>IF(C48=0," ***.*",IF(B48=0," ***.*",IF(((B48/B$8)/(C48/C$8))*100-100&gt;999.9," ***.*",IF(((B48/B$8)/(C48/C$8))*100-100&lt;-99.9," ***.*",((B48/B$8)/(C48/C$8))*100-100))))</f>
        <v> ***.*</v>
      </c>
      <c r="E48" s="32">
        <v>796</v>
      </c>
      <c r="F48" s="33">
        <v>0</v>
      </c>
      <c r="G48" s="34" t="str">
        <f>IF(F48=0," ***.*",IF(E48=0," ***.*",IF((E48/F48)*100-100&gt;999.9," ***.*",IF((E48/F48)*100-100&lt;-99.9," ***.*",(E48/F48)*100-100))))</f>
        <v> ***.*</v>
      </c>
    </row>
    <row r="49" spans="1:7" ht="11.25">
      <c r="A49" s="70" t="s">
        <v>121</v>
      </c>
      <c r="B49" s="32">
        <v>2258</v>
      </c>
      <c r="C49" s="33">
        <v>2934</v>
      </c>
      <c r="D49" s="34">
        <f>IF(C49=0," ***.*",IF(B49=0," ***.*",IF(((B49/B$8)/(C49/C$8))*100-100&gt;999.9," ***.*",IF(((B49/B$8)/(C49/C$8))*100-100&lt;-99.9," ***.*",((B49/B$8)/(C49/C$8))*100-100))))</f>
        <v>-25.890580423641083</v>
      </c>
      <c r="E49" s="32">
        <v>5330</v>
      </c>
      <c r="F49" s="33">
        <v>6293</v>
      </c>
      <c r="G49" s="34">
        <f>IF(F49=0," ***.*",IF(E49=0," ***.*",IF((E49/F49)*100-100&gt;999.9," ***.*",IF((E49/F49)*100-100&lt;-99.9," ***.*",(E49/F49)*100-100))))</f>
        <v>-15.302717304942007</v>
      </c>
    </row>
    <row r="50" spans="1:7" ht="11.25">
      <c r="A50" s="70" t="s">
        <v>32</v>
      </c>
      <c r="B50" s="32">
        <v>473</v>
      </c>
      <c r="C50" s="33">
        <v>768</v>
      </c>
      <c r="D50" s="34">
        <f t="shared" si="1"/>
        <v>-40.692515432098766</v>
      </c>
      <c r="E50" s="32">
        <v>1218</v>
      </c>
      <c r="F50" s="33">
        <v>1757</v>
      </c>
      <c r="G50" s="34">
        <f t="shared" si="0"/>
        <v>-30.677290836653384</v>
      </c>
    </row>
    <row r="51" spans="1:7" ht="11.25">
      <c r="A51" s="17" t="s">
        <v>33</v>
      </c>
      <c r="B51" s="37">
        <f>SUM(B48:B50)</f>
        <v>3161</v>
      </c>
      <c r="C51" s="38">
        <f>SUM(C48:C50)</f>
        <v>3702</v>
      </c>
      <c r="D51" s="39">
        <f t="shared" si="1"/>
        <v>-17.776177041439055</v>
      </c>
      <c r="E51" s="37">
        <f>SUM(E48:E50)</f>
        <v>7344</v>
      </c>
      <c r="F51" s="38">
        <f>SUM(F48:F50)</f>
        <v>8050</v>
      </c>
      <c r="G51" s="39">
        <f t="shared" si="0"/>
        <v>-8.770186335403736</v>
      </c>
    </row>
    <row r="52" spans="1:7" ht="11.25">
      <c r="A52" s="7" t="s">
        <v>130</v>
      </c>
      <c r="B52" s="32">
        <v>10386</v>
      </c>
      <c r="C52" s="33">
        <v>9922</v>
      </c>
      <c r="D52" s="40">
        <f t="shared" si="1"/>
        <v>0.7995699791708546</v>
      </c>
      <c r="E52" s="32">
        <v>23606</v>
      </c>
      <c r="F52" s="33">
        <v>25105</v>
      </c>
      <c r="G52" s="34">
        <f t="shared" si="0"/>
        <v>-5.970922127066331</v>
      </c>
    </row>
    <row r="53" spans="1:7" ht="11.25">
      <c r="A53" s="7" t="s">
        <v>34</v>
      </c>
      <c r="B53" s="32">
        <v>865</v>
      </c>
      <c r="C53" s="33">
        <v>2663</v>
      </c>
      <c r="D53" s="40">
        <f>IF(C53=0," ***.*",IF(B53=0," ***.*",IF(((B53/B$8)/(C53/C$8))*100-100&gt;999.9," ***.*",IF(((B53/B$8)/(C53/C$8))*100-100&lt;-99.9," ***.*",((B53/B$8)/(C53/C$8))*100-100))))</f>
        <v>-68.72088009902504</v>
      </c>
      <c r="E53" s="32">
        <v>2667</v>
      </c>
      <c r="F53" s="33">
        <v>6493</v>
      </c>
      <c r="G53" s="34">
        <f>IF(F53=0," ***.*",IF(E53=0," ***.*",IF((E53/F53)*100-100&gt;999.9," ***.*",IF((E53/F53)*100-100&lt;-99.9," ***.*",(E53/F53)*100-100))))</f>
        <v>-58.92499614969967</v>
      </c>
    </row>
    <row r="54" spans="1:7" ht="11.25">
      <c r="A54" s="7" t="s">
        <v>35</v>
      </c>
      <c r="B54" s="32">
        <v>0</v>
      </c>
      <c r="C54" s="33">
        <v>0</v>
      </c>
      <c r="D54" s="40" t="str">
        <f t="shared" si="1"/>
        <v> ***.*</v>
      </c>
      <c r="E54" s="32">
        <v>0</v>
      </c>
      <c r="F54" s="33">
        <v>0</v>
      </c>
      <c r="G54" s="34" t="str">
        <f t="shared" si="0"/>
        <v> ***.*</v>
      </c>
    </row>
    <row r="55" spans="1:7" ht="11.25">
      <c r="A55" s="72" t="s">
        <v>36</v>
      </c>
      <c r="B55" s="43">
        <f>SUM(B52:B54)</f>
        <v>11251</v>
      </c>
      <c r="C55" s="38">
        <f>SUM(C52:C54)</f>
        <v>12585</v>
      </c>
      <c r="D55" s="39">
        <f t="shared" si="1"/>
        <v>-13.9110345943878</v>
      </c>
      <c r="E55" s="43">
        <f>SUM(E52:E54)</f>
        <v>26273</v>
      </c>
      <c r="F55" s="122">
        <f>SUM(F52:F54)</f>
        <v>31598</v>
      </c>
      <c r="G55" s="34">
        <f t="shared" si="0"/>
        <v>-16.85233242610292</v>
      </c>
    </row>
    <row r="56" spans="1:7" ht="11.25">
      <c r="A56" s="73" t="s">
        <v>37</v>
      </c>
      <c r="B56" s="44">
        <f>SUM(B15,B22,B34,B38,B47,B51,B55)</f>
        <v>170905</v>
      </c>
      <c r="C56" s="45">
        <f>SUM(C15,C22,C34,C38,C47,C51,C55)</f>
        <v>179428</v>
      </c>
      <c r="D56" s="46">
        <f t="shared" si="1"/>
        <v>-8.277869014208932</v>
      </c>
      <c r="E56" s="44">
        <f>SUM(E15,E22,E34,E38,E47,E51,E55)</f>
        <v>418276</v>
      </c>
      <c r="F56" s="45">
        <f>SUM(F15,F22,F34,F38,F47,F51,F55)</f>
        <v>460892</v>
      </c>
      <c r="G56" s="46">
        <f t="shared" si="0"/>
        <v>-9.246417815887455</v>
      </c>
    </row>
    <row r="57" spans="1:7" ht="13.5" customHeight="1">
      <c r="A57" s="1" t="s">
        <v>38</v>
      </c>
      <c r="B57" s="47"/>
      <c r="C57" s="47"/>
      <c r="D57" s="48"/>
      <c r="E57" s="47"/>
      <c r="F57" s="47"/>
      <c r="G57" s="48"/>
    </row>
    <row r="58" spans="1:7" ht="11.25">
      <c r="A58" s="104" t="s">
        <v>39</v>
      </c>
      <c r="B58" s="45">
        <f>SUM(B56-B59)</f>
        <v>161524</v>
      </c>
      <c r="C58" s="45">
        <f>SUM(C56-C59)</f>
        <v>171530</v>
      </c>
      <c r="D58" s="46">
        <f>IF(C58=0," ***.*",IF(B58=0," ***.*",IF(((B58/B$8)/(C58/C$8))*100-100&gt;999.9," ***.*",IF(((B58/B$8)/(C58/C$8))*100-100&lt;-99.9," ***.*",((B58/B$8)/(C58/C$8))*100-100))))</f>
        <v>-9.321034437340629</v>
      </c>
      <c r="E58" s="45">
        <f>SUM(E56-E59)</f>
        <v>393637</v>
      </c>
      <c r="F58" s="45">
        <f>SUM(F56-F59)</f>
        <v>443158</v>
      </c>
      <c r="G58" s="46">
        <f t="shared" si="0"/>
        <v>-11.17456979226371</v>
      </c>
    </row>
    <row r="59" spans="1:7" ht="11.25">
      <c r="A59" s="23" t="s">
        <v>40</v>
      </c>
      <c r="B59" s="44">
        <v>9381</v>
      </c>
      <c r="C59" s="45">
        <v>7898</v>
      </c>
      <c r="D59" s="102">
        <f>IF(C59=0," ***.*",IF(B59=0," ***.*",IF(((B59/B$8)/(C59/C$8))*100-100&gt;999.9," ***.*",IF(((B59/B$8)/(C59/C$8))*100-100&lt;-99.9," ***.*",((B59/B$8)/(C59/C$8))*100-100))))</f>
        <v>14.377760895866757</v>
      </c>
      <c r="E59" s="44">
        <v>24639</v>
      </c>
      <c r="F59" s="45">
        <v>17734</v>
      </c>
      <c r="G59" s="102">
        <f t="shared" si="0"/>
        <v>38.936506146385454</v>
      </c>
    </row>
    <row r="60" spans="1:7" ht="11.25">
      <c r="A60" s="73" t="s">
        <v>37</v>
      </c>
      <c r="B60" s="44">
        <f>SUM(B58:B59)</f>
        <v>170905</v>
      </c>
      <c r="C60" s="45">
        <f>SUM(C58:C59)</f>
        <v>179428</v>
      </c>
      <c r="D60" s="46">
        <f>IF(C60=0," ***.*",IF(B60=0," ***.*",IF(((B60/B$8)/(C60/C$8))*100-100&gt;999.9," ***.*",IF(((B60/B$8)/(C60/C$8))*100-100&lt;-99.9," ***.*",((B60/B$8)/(C60/C$8))*100-100))))</f>
        <v>-8.277869014208932</v>
      </c>
      <c r="E60" s="44">
        <f>SUM(E58:E59)</f>
        <v>418276</v>
      </c>
      <c r="F60" s="45">
        <f>SUM(F58:F59)</f>
        <v>460892</v>
      </c>
      <c r="G60" s="46">
        <f t="shared" si="0"/>
        <v>-9.246417815887455</v>
      </c>
    </row>
    <row r="61" spans="1:7" ht="11.25">
      <c r="A61" s="26" t="s">
        <v>41</v>
      </c>
      <c r="B61" s="49"/>
      <c r="C61" s="49"/>
      <c r="D61" s="49"/>
      <c r="E61" s="49"/>
      <c r="F61" s="49"/>
      <c r="G61" s="26"/>
    </row>
    <row r="62" spans="1:7" ht="18.75" customHeight="1">
      <c r="A62" s="26"/>
      <c r="B62" s="26"/>
      <c r="C62" s="76" t="s">
        <v>157</v>
      </c>
      <c r="E62" s="26"/>
      <c r="F62" s="26"/>
      <c r="G62" s="26"/>
    </row>
    <row r="63" spans="1:7" ht="12.75">
      <c r="A63" s="129" t="s">
        <v>158</v>
      </c>
      <c r="B63" s="129"/>
      <c r="C63" s="129"/>
      <c r="D63" s="129"/>
      <c r="E63" s="129"/>
      <c r="F63" s="129"/>
      <c r="G63" s="129"/>
    </row>
    <row r="64" spans="1:7" ht="14.25" customHeight="1">
      <c r="A64" s="130" t="s">
        <v>155</v>
      </c>
      <c r="B64" s="130"/>
      <c r="C64" s="130"/>
      <c r="D64" s="130"/>
      <c r="E64" s="130"/>
      <c r="F64" s="130"/>
      <c r="G64" s="130"/>
    </row>
    <row r="65" spans="1:7" ht="13.5" customHeight="1">
      <c r="A65" s="3"/>
      <c r="B65" s="4"/>
      <c r="C65" s="5" t="s">
        <v>0</v>
      </c>
      <c r="D65" s="6"/>
      <c r="E65" s="4" t="s">
        <v>1</v>
      </c>
      <c r="F65" s="5"/>
      <c r="G65" s="6"/>
    </row>
    <row r="66" spans="1:7" ht="13.5" customHeight="1">
      <c r="A66" s="7"/>
      <c r="B66" s="71"/>
      <c r="C66" s="18" t="s">
        <v>153</v>
      </c>
      <c r="D66" s="9"/>
      <c r="E66" s="8"/>
      <c r="F66" s="18" t="s">
        <v>154</v>
      </c>
      <c r="G66" s="9"/>
    </row>
    <row r="67" spans="1:7" ht="11.25">
      <c r="A67" s="7"/>
      <c r="B67" s="13"/>
      <c r="C67" s="14"/>
      <c r="D67" s="15" t="s">
        <v>2</v>
      </c>
      <c r="E67" s="13"/>
      <c r="F67" s="14"/>
      <c r="G67" s="15"/>
    </row>
    <row r="68" spans="1:7" ht="11.25">
      <c r="A68" s="7"/>
      <c r="B68" s="18">
        <v>2005</v>
      </c>
      <c r="C68" s="18">
        <v>2004</v>
      </c>
      <c r="D68" s="19" t="s">
        <v>3</v>
      </c>
      <c r="E68" s="18">
        <v>2005</v>
      </c>
      <c r="F68" s="18">
        <v>2004</v>
      </c>
      <c r="G68" s="19" t="s">
        <v>2</v>
      </c>
    </row>
    <row r="69" spans="1:7" ht="11.25">
      <c r="A69" s="75" t="s">
        <v>4</v>
      </c>
      <c r="B69" s="20">
        <f>SUM(B8)</f>
        <v>27</v>
      </c>
      <c r="C69" s="21">
        <f>SUM(C8)</f>
        <v>26</v>
      </c>
      <c r="D69" s="22"/>
      <c r="E69" s="24"/>
      <c r="F69" s="24"/>
      <c r="G69" s="22"/>
    </row>
    <row r="70" spans="1:7" ht="11.25">
      <c r="A70" s="1" t="s">
        <v>42</v>
      </c>
      <c r="B70" s="48"/>
      <c r="C70" s="48"/>
      <c r="D70" s="48"/>
      <c r="E70" s="48"/>
      <c r="F70" s="48"/>
      <c r="G70" s="48"/>
    </row>
    <row r="71" spans="1:7" ht="11.25">
      <c r="A71" s="3" t="s">
        <v>9</v>
      </c>
      <c r="B71" s="50">
        <f>SUM(B15)</f>
        <v>14914</v>
      </c>
      <c r="C71" s="51">
        <f>SUM(C15)</f>
        <v>21288</v>
      </c>
      <c r="D71" s="41">
        <f aca="true" t="shared" si="2" ref="D71:D82">IF(C71=0," ***.*",IF(B71=0," ***.*",IF(((B71/B$8)/(C71/C$8))*100-100&gt;999.9," ***.*",IF(((B71/B$8)/(C71/C$8))*100-100&lt;-99.9," ***.*",((B71/B$8)/(C71/C$8))*100-100))))</f>
        <v>-32.53650117611035</v>
      </c>
      <c r="E71" s="51">
        <f>SUM(E15)</f>
        <v>41477</v>
      </c>
      <c r="F71" s="51">
        <f>SUM(F15)</f>
        <v>55536</v>
      </c>
      <c r="G71" s="30">
        <f aca="true" t="shared" si="3" ref="G71:G94">IF(F71=0," ***.*",IF(E71=0," ***.*",IF((E71/F71)*100-100&gt;999.9," ***.*",IF((E71/F71)*100-100&lt;-99.9," ***.*",(E71/F71)*100-100))))</f>
        <v>-25.315110919043505</v>
      </c>
    </row>
    <row r="72" spans="1:10" ht="11.25">
      <c r="A72" s="7" t="s">
        <v>13</v>
      </c>
      <c r="B72" s="52">
        <f>SUM(B16:B21)</f>
        <v>12115</v>
      </c>
      <c r="C72" s="53">
        <f>SUM(C16:C21)</f>
        <v>11659</v>
      </c>
      <c r="D72" s="40">
        <f t="shared" si="2"/>
        <v>0.06258080707004865</v>
      </c>
      <c r="E72" s="52">
        <f>SUM(E16:E21)</f>
        <v>31761</v>
      </c>
      <c r="F72" s="53">
        <f>SUM(F16:F21)</f>
        <v>31777</v>
      </c>
      <c r="G72" s="34">
        <f t="shared" si="3"/>
        <v>-0.0503508827139143</v>
      </c>
      <c r="J72" s="100"/>
    </row>
    <row r="73" spans="1:7" ht="11.25">
      <c r="A73" s="7" t="s">
        <v>21</v>
      </c>
      <c r="B73" s="52">
        <f>SUM(B24:B33)</f>
        <v>83268</v>
      </c>
      <c r="C73" s="53">
        <f>SUM(C24:C33)</f>
        <v>79773</v>
      </c>
      <c r="D73" s="40">
        <f t="shared" si="2"/>
        <v>0.5152119138054303</v>
      </c>
      <c r="E73" s="52">
        <f>SUM(E24:E33)</f>
        <v>204181</v>
      </c>
      <c r="F73" s="53">
        <f>SUM(F24:F33)</f>
        <v>206056</v>
      </c>
      <c r="G73" s="34">
        <f t="shared" si="3"/>
        <v>-0.9099468105757751</v>
      </c>
    </row>
    <row r="74" spans="1:7" ht="11.25">
      <c r="A74" s="7" t="s">
        <v>25</v>
      </c>
      <c r="B74" s="52">
        <f>SUM(B38)</f>
        <v>168</v>
      </c>
      <c r="C74" s="53">
        <f>SUM(C38)</f>
        <v>4889</v>
      </c>
      <c r="D74" s="40">
        <f t="shared" si="2"/>
        <v>-96.69098429581146</v>
      </c>
      <c r="E74" s="53">
        <f>SUM(E38)</f>
        <v>594</v>
      </c>
      <c r="F74" s="53">
        <f>SUM(F38)</f>
        <v>13350</v>
      </c>
      <c r="G74" s="34">
        <f t="shared" si="3"/>
        <v>-95.5505617977528</v>
      </c>
    </row>
    <row r="75" spans="1:7" ht="11.25">
      <c r="A75" s="7" t="s">
        <v>31</v>
      </c>
      <c r="B75" s="52">
        <f>SUM(B47)-B44</f>
        <v>39808</v>
      </c>
      <c r="C75" s="53">
        <f>SUM(C47)-C44</f>
        <v>41336</v>
      </c>
      <c r="D75" s="40">
        <f t="shared" si="2"/>
        <v>-7.263330681174679</v>
      </c>
      <c r="E75" s="53">
        <f>SUM(E47)-E44</f>
        <v>89351</v>
      </c>
      <c r="F75" s="53">
        <f>SUM(F47)-F44</f>
        <v>104841</v>
      </c>
      <c r="G75" s="34">
        <f t="shared" si="3"/>
        <v>-14.77475415152469</v>
      </c>
    </row>
    <row r="76" spans="1:7" ht="11.25">
      <c r="A76" s="7" t="s">
        <v>36</v>
      </c>
      <c r="B76" s="52">
        <f>SUM(B55)</f>
        <v>11251</v>
      </c>
      <c r="C76" s="53">
        <f>SUM(C55)</f>
        <v>12585</v>
      </c>
      <c r="D76" s="40">
        <f t="shared" si="2"/>
        <v>-13.9110345943878</v>
      </c>
      <c r="E76" s="53">
        <f>SUM(E55)</f>
        <v>26273</v>
      </c>
      <c r="F76" s="53">
        <f>SUM(F55)</f>
        <v>31598</v>
      </c>
      <c r="G76" s="34">
        <f t="shared" si="3"/>
        <v>-16.85233242610292</v>
      </c>
    </row>
    <row r="77" spans="1:7" ht="11.25">
      <c r="A77" s="74" t="s">
        <v>43</v>
      </c>
      <c r="B77" s="54">
        <f>SUM(B71:B76)</f>
        <v>161524</v>
      </c>
      <c r="C77" s="55">
        <f>SUM(C71:C76)</f>
        <v>171530</v>
      </c>
      <c r="D77" s="56">
        <f t="shared" si="2"/>
        <v>-9.321034437340629</v>
      </c>
      <c r="E77" s="55">
        <f>SUM(E71:E76)</f>
        <v>393637</v>
      </c>
      <c r="F77" s="55">
        <f>SUM(F71:F76)</f>
        <v>443158</v>
      </c>
      <c r="G77" s="39">
        <f t="shared" si="3"/>
        <v>-11.17456979226371</v>
      </c>
    </row>
    <row r="78" spans="1:7" ht="2.25" customHeight="1">
      <c r="A78" s="126"/>
      <c r="B78" s="45"/>
      <c r="C78" s="45"/>
      <c r="D78" s="127" t="str">
        <f t="shared" si="2"/>
        <v> ***.*</v>
      </c>
      <c r="E78" s="45"/>
      <c r="F78" s="45"/>
      <c r="G78" s="128" t="str">
        <f t="shared" si="3"/>
        <v> ***.*</v>
      </c>
    </row>
    <row r="79" spans="1:7" ht="11.25">
      <c r="A79" s="7" t="s">
        <v>21</v>
      </c>
      <c r="B79" s="52">
        <f>SUM(B23)</f>
        <v>4845</v>
      </c>
      <c r="C79" s="53">
        <f>SUM(C23)</f>
        <v>3477</v>
      </c>
      <c r="D79" s="40">
        <f t="shared" si="2"/>
        <v>34.18336369156043</v>
      </c>
      <c r="E79" s="53">
        <f>SUM(E23)</f>
        <v>14034</v>
      </c>
      <c r="F79" s="53">
        <f>SUM(F23)</f>
        <v>7883</v>
      </c>
      <c r="G79" s="34">
        <f t="shared" si="3"/>
        <v>78.028669288342</v>
      </c>
    </row>
    <row r="80" spans="1:7" ht="11.25">
      <c r="A80" s="7" t="s">
        <v>31</v>
      </c>
      <c r="B80" s="53">
        <f>SUM(B44)</f>
        <v>1375</v>
      </c>
      <c r="C80" s="53">
        <f>SUM(C44)</f>
        <v>719</v>
      </c>
      <c r="D80" s="40">
        <f t="shared" si="2"/>
        <v>84.1549477154484</v>
      </c>
      <c r="E80" s="53">
        <f>SUM(E44)</f>
        <v>3261</v>
      </c>
      <c r="F80" s="53">
        <f>SUM(F44)</f>
        <v>1801</v>
      </c>
      <c r="G80" s="34">
        <f t="shared" si="3"/>
        <v>81.06607440310938</v>
      </c>
    </row>
    <row r="81" spans="1:7" ht="11.25">
      <c r="A81" s="7" t="s">
        <v>33</v>
      </c>
      <c r="B81" s="53">
        <f>SUM(B51)</f>
        <v>3161</v>
      </c>
      <c r="C81" s="53">
        <f>SUM(C51)</f>
        <v>3702</v>
      </c>
      <c r="D81" s="40">
        <f t="shared" si="2"/>
        <v>-17.776177041439055</v>
      </c>
      <c r="E81" s="53">
        <f>SUM(E51)</f>
        <v>7344</v>
      </c>
      <c r="F81" s="53">
        <f>SUM(F51)</f>
        <v>8050</v>
      </c>
      <c r="G81" s="34">
        <f t="shared" si="3"/>
        <v>-8.770186335403736</v>
      </c>
    </row>
    <row r="82" spans="1:7" ht="11.25">
      <c r="A82" s="74" t="s">
        <v>44</v>
      </c>
      <c r="B82" s="54">
        <f>SUM(B79:B81)</f>
        <v>9381</v>
      </c>
      <c r="C82" s="55">
        <f>SUM(C79:C81)</f>
        <v>7898</v>
      </c>
      <c r="D82" s="56">
        <f t="shared" si="2"/>
        <v>14.377760895866757</v>
      </c>
      <c r="E82" s="55">
        <f>SUM(E79:E81)</f>
        <v>24639</v>
      </c>
      <c r="F82" s="55">
        <f>SUM(F79:F81)</f>
        <v>17734</v>
      </c>
      <c r="G82" s="39">
        <f t="shared" si="3"/>
        <v>38.936506146385454</v>
      </c>
    </row>
    <row r="83" spans="1:7" ht="11.25">
      <c r="A83" s="58" t="s">
        <v>45</v>
      </c>
      <c r="B83" s="58"/>
      <c r="C83" s="58"/>
      <c r="D83" s="58"/>
      <c r="E83" s="58"/>
      <c r="F83" s="58"/>
      <c r="G83" s="58"/>
    </row>
    <row r="84" spans="1:7" ht="11.25">
      <c r="A84" s="3" t="s">
        <v>9</v>
      </c>
      <c r="B84" s="50">
        <f>SUM(B15+'Truck Deliveries'!B13)</f>
        <v>22706</v>
      </c>
      <c r="C84" s="51">
        <f>SUM(C15+'Truck Deliveries'!C13)</f>
        <v>29490</v>
      </c>
      <c r="D84" s="41">
        <f aca="true" t="shared" si="4" ref="D84:D94">IF(C84=0," ***.*",IF(B84=0," ***.*",IF(((B84/B$8)/(C84/C$8))*100-100&gt;999.9," ***.*",IF(((B84/B$8)/(C84/C$8))*100-100&lt;-99.9," ***.*",((B84/B$8)/(C84/C$8))*100-100))))</f>
        <v>-25.85609685643597</v>
      </c>
      <c r="E84" s="50">
        <f>SUM(E15+'Truck Deliveries'!E13)</f>
        <v>61167</v>
      </c>
      <c r="F84" s="51">
        <f>SUM(F15+'Truck Deliveries'!F13)</f>
        <v>78012</v>
      </c>
      <c r="G84" s="30">
        <f t="shared" si="3"/>
        <v>-21.592831872019687</v>
      </c>
    </row>
    <row r="85" spans="1:7" ht="11.25">
      <c r="A85" s="7" t="s">
        <v>13</v>
      </c>
      <c r="B85" s="52">
        <f>SUM(B22+'Truck Deliveries'!B18)</f>
        <v>19579</v>
      </c>
      <c r="C85" s="53">
        <f>SUM(C22+'Truck Deliveries'!C18)</f>
        <v>19431</v>
      </c>
      <c r="D85" s="40">
        <f t="shared" si="4"/>
        <v>-2.9702441878860952</v>
      </c>
      <c r="E85" s="52">
        <f>SUM(E22+'Truck Deliveries'!E18)</f>
        <v>50073</v>
      </c>
      <c r="F85" s="53">
        <f>SUM(F22+'Truck Deliveries'!F18)</f>
        <v>51175</v>
      </c>
      <c r="G85" s="34">
        <f t="shared" si="3"/>
        <v>-2.1533952125060978</v>
      </c>
    </row>
    <row r="86" spans="1:7" ht="11.25">
      <c r="A86" s="7" t="s">
        <v>21</v>
      </c>
      <c r="B86" s="52">
        <f>SUM(B34+'Truck Deliveries'!B40)</f>
        <v>258160</v>
      </c>
      <c r="C86" s="53">
        <f>SUM(C34+'Truck Deliveries'!C40)</f>
        <v>233412</v>
      </c>
      <c r="D86" s="40">
        <f t="shared" si="4"/>
        <v>6.506314379088707</v>
      </c>
      <c r="E86" s="52">
        <f>SUM(E34+'Truck Deliveries'!E40)</f>
        <v>615307</v>
      </c>
      <c r="F86" s="53">
        <f>SUM(F34+'Truck Deliveries'!F40)</f>
        <v>600843</v>
      </c>
      <c r="G86" s="34">
        <f t="shared" si="3"/>
        <v>2.40728443203966</v>
      </c>
    </row>
    <row r="87" spans="1:7" ht="11.25">
      <c r="A87" s="7" t="s">
        <v>46</v>
      </c>
      <c r="B87" s="52">
        <f>SUM('Truck Deliveries'!B55)</f>
        <v>54183</v>
      </c>
      <c r="C87" s="53">
        <f>SUM('Truck Deliveries'!C55)</f>
        <v>50094</v>
      </c>
      <c r="D87" s="40">
        <f t="shared" si="4"/>
        <v>4.156629980081902</v>
      </c>
      <c r="E87" s="52">
        <f>SUM('Truck Deliveries'!E55)</f>
        <v>123199</v>
      </c>
      <c r="F87" s="53">
        <f>SUM('Truck Deliveries'!F55)</f>
        <v>130463</v>
      </c>
      <c r="G87" s="34">
        <f t="shared" si="3"/>
        <v>-5.5678621524876775</v>
      </c>
    </row>
    <row r="88" spans="1:7" ht="11.25">
      <c r="A88" s="7" t="s">
        <v>122</v>
      </c>
      <c r="B88" s="52">
        <f>SUM('Truck Deliveries'!B58)</f>
        <v>2220</v>
      </c>
      <c r="C88" s="53">
        <f>SUM('Truck Deliveries'!C58)</f>
        <v>2334</v>
      </c>
      <c r="D88" s="40">
        <f t="shared" si="4"/>
        <v>-8.407121774731024</v>
      </c>
      <c r="E88" s="52">
        <f>SUM('Truck Deliveries'!E58)</f>
        <v>5950</v>
      </c>
      <c r="F88" s="53">
        <f>SUM('Truck Deliveries'!F58)</f>
        <v>6402</v>
      </c>
      <c r="G88" s="40">
        <f t="shared" si="3"/>
        <v>-7.060293658231799</v>
      </c>
    </row>
    <row r="89" spans="1:7" ht="11.25">
      <c r="A89" s="7" t="s">
        <v>25</v>
      </c>
      <c r="B89" s="52">
        <f>SUM(B38+'Truck Deliveries'!B61)</f>
        <v>213</v>
      </c>
      <c r="C89" s="53">
        <f>SUM(C38+'Truck Deliveries'!C61)</f>
        <v>6652</v>
      </c>
      <c r="D89" s="40">
        <f t="shared" si="4"/>
        <v>-96.91654974276742</v>
      </c>
      <c r="E89" s="52">
        <f>SUM(E38+'Truck Deliveries'!E61)</f>
        <v>791</v>
      </c>
      <c r="F89" s="53">
        <f>SUM(F38+'Truck Deliveries'!F61)</f>
        <v>17031</v>
      </c>
      <c r="G89" s="34">
        <f t="shared" si="3"/>
        <v>-95.35552815454172</v>
      </c>
    </row>
    <row r="90" spans="1:7" ht="11.25">
      <c r="A90" s="7" t="s">
        <v>47</v>
      </c>
      <c r="B90" s="52">
        <f>SUM('Truck Deliveries'!B64)</f>
        <v>1814</v>
      </c>
      <c r="C90" s="53">
        <f>SUM('Truck Deliveries'!C64)</f>
        <v>1064</v>
      </c>
      <c r="D90" s="40">
        <f>IF(C90=0," ***.*",IF(B90=0," ***.*",IF(((B90/B$8)/(C90/C$8))*100-100&gt;999.9," ***.*",IF(((B90/B$8)/(C90/C$8))*100-100&lt;-99.9," ***.*",((B90/B$8)/(C90/C$8))*100-100))))</f>
        <v>64.17432470064051</v>
      </c>
      <c r="E90" s="52">
        <f>SUM('Truck Deliveries'!E64)</f>
        <v>3325</v>
      </c>
      <c r="F90" s="53">
        <f>SUM('Truck Deliveries'!F64)</f>
        <v>2861</v>
      </c>
      <c r="G90" s="34">
        <f>IF(F90=0," ***.*",IF(E90=0," ***.*",IF((E90/F90)*100-100&gt;999.9," ***.*",IF((E90/F90)*100-100&lt;-99.9," ***.*",(E90/F90)*100-100))))</f>
        <v>16.21810555749738</v>
      </c>
    </row>
    <row r="91" spans="1:7" ht="11.25">
      <c r="A91" s="7" t="s">
        <v>31</v>
      </c>
      <c r="B91" s="52">
        <f>SUM(B47+'Truck Deliveries'!B68)</f>
        <v>43893</v>
      </c>
      <c r="C91" s="53">
        <f>SUM(C47+'Truck Deliveries'!C68)</f>
        <v>47990</v>
      </c>
      <c r="D91" s="40">
        <f t="shared" si="4"/>
        <v>-11.924706536083889</v>
      </c>
      <c r="E91" s="52">
        <f>SUM(E47+'Truck Deliveries'!E68)</f>
        <v>99734</v>
      </c>
      <c r="F91" s="53">
        <f>SUM(F47+'Truck Deliveries'!F68)</f>
        <v>120358</v>
      </c>
      <c r="G91" s="34">
        <f t="shared" si="3"/>
        <v>-17.135545622227028</v>
      </c>
    </row>
    <row r="92" spans="1:7" ht="11.25">
      <c r="A92" s="7" t="s">
        <v>33</v>
      </c>
      <c r="B92" s="52">
        <f>SUM(B51)</f>
        <v>3161</v>
      </c>
      <c r="C92" s="53">
        <f>SUM(C51)</f>
        <v>3702</v>
      </c>
      <c r="D92" s="40">
        <f t="shared" si="4"/>
        <v>-17.776177041439055</v>
      </c>
      <c r="E92" s="52">
        <f>SUM(E51)</f>
        <v>7344</v>
      </c>
      <c r="F92" s="53">
        <f>SUM(F51)</f>
        <v>8050</v>
      </c>
      <c r="G92" s="34">
        <f t="shared" si="3"/>
        <v>-8.770186335403736</v>
      </c>
    </row>
    <row r="93" spans="1:7" ht="11.25">
      <c r="A93" s="7" t="s">
        <v>36</v>
      </c>
      <c r="B93" s="53">
        <f>SUM(B55+'Truck Deliveries'!B71)</f>
        <v>20185</v>
      </c>
      <c r="C93" s="53">
        <f>SUM(C55+'Truck Deliveries'!C71)</f>
        <v>20780</v>
      </c>
      <c r="D93" s="40">
        <f t="shared" si="4"/>
        <v>-6.460984564930669</v>
      </c>
      <c r="E93" s="52">
        <f>SUM(E55+'Truck Deliveries'!E71)</f>
        <v>48252</v>
      </c>
      <c r="F93" s="53">
        <f>SUM(F55+'Truck Deliveries'!F71)</f>
        <v>51921</v>
      </c>
      <c r="G93" s="34">
        <f t="shared" si="3"/>
        <v>-7.066504882417519</v>
      </c>
    </row>
    <row r="94" spans="1:7" ht="11.25">
      <c r="A94" s="98" t="s">
        <v>48</v>
      </c>
      <c r="B94" s="54">
        <f>SUM(B84:B93)</f>
        <v>426114</v>
      </c>
      <c r="C94" s="55">
        <f>SUM(C84:C93)</f>
        <v>414949</v>
      </c>
      <c r="D94" s="56">
        <f t="shared" si="4"/>
        <v>-1.1126668578548333</v>
      </c>
      <c r="E94" s="54">
        <f>SUM(E84:E93)</f>
        <v>1015142</v>
      </c>
      <c r="F94" s="55">
        <f>SUM(F84:F93)</f>
        <v>1067116</v>
      </c>
      <c r="G94" s="39">
        <f t="shared" si="3"/>
        <v>-4.870510797326617</v>
      </c>
    </row>
    <row r="95" spans="1:7" ht="11.25">
      <c r="A95" s="26" t="s">
        <v>49</v>
      </c>
      <c r="B95" s="26"/>
      <c r="C95" s="26"/>
      <c r="D95" s="26"/>
      <c r="E95" s="26"/>
      <c r="F95" s="26"/>
      <c r="G95" s="26"/>
    </row>
  </sheetData>
  <mergeCells count="5">
    <mergeCell ref="A1:G1"/>
    <mergeCell ref="A2:G2"/>
    <mergeCell ref="A3:G3"/>
    <mergeCell ref="A64:G64"/>
    <mergeCell ref="A63:G63"/>
  </mergeCells>
  <printOptions horizontalCentered="1"/>
  <pageMargins left="0" right="0" top="0.3937007874015748" bottom="0.7480314960629921" header="0.1968503937007874" footer="0.5118110236220472"/>
  <pageSetup horizontalDpi="300" verticalDpi="300" orientation="portrait" scale="95" r:id="rId1"/>
  <headerFooter alignWithMargins="0">
    <oddFooter>&amp;L&amp;8Global Market and Industry Analysis - Sales Reporting and Data Management  &amp;D&amp;C
&amp;R&amp;8Page &amp;P of &amp;N</oddFooter>
  </headerFooter>
  <rowBreaks count="1" manualBreakCount="1">
    <brk id="6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31"/>
  <sheetViews>
    <sheetView workbookViewId="0" topLeftCell="A1">
      <selection activeCell="A1" sqref="A1:G1"/>
    </sheetView>
  </sheetViews>
  <sheetFormatPr defaultColWidth="9.140625" defaultRowHeight="10.5" customHeight="1"/>
  <cols>
    <col min="1" max="1" width="22.421875" style="2" customWidth="1"/>
    <col min="2" max="2" width="10.421875" style="2" customWidth="1"/>
    <col min="3" max="7" width="9.140625" style="2" customWidth="1"/>
    <col min="8" max="8" width="2.140625" style="2" customWidth="1"/>
    <col min="9" max="16384" width="9.140625" style="2" customWidth="1"/>
  </cols>
  <sheetData>
    <row r="1" spans="1:7" ht="12.75">
      <c r="A1" s="129" t="s">
        <v>50</v>
      </c>
      <c r="B1" s="129"/>
      <c r="C1" s="129"/>
      <c r="D1" s="129"/>
      <c r="E1" s="129"/>
      <c r="F1" s="129"/>
      <c r="G1" s="129"/>
    </row>
    <row r="2" spans="1:7" ht="11.25" customHeight="1">
      <c r="A2" s="129" t="s">
        <v>51</v>
      </c>
      <c r="B2" s="129"/>
      <c r="C2" s="129"/>
      <c r="D2" s="129"/>
      <c r="E2" s="129"/>
      <c r="F2" s="129"/>
      <c r="G2" s="129"/>
    </row>
    <row r="3" spans="1:7" ht="11.25" customHeight="1">
      <c r="A3" s="130" t="s">
        <v>155</v>
      </c>
      <c r="B3" s="130"/>
      <c r="C3" s="130"/>
      <c r="D3" s="130"/>
      <c r="E3" s="130"/>
      <c r="F3" s="130"/>
      <c r="G3" s="130"/>
    </row>
    <row r="4" spans="1:7" ht="10.5" customHeight="1">
      <c r="A4" s="3"/>
      <c r="B4" s="4"/>
      <c r="C4" s="5"/>
      <c r="D4" s="6"/>
      <c r="E4" s="4" t="s">
        <v>1</v>
      </c>
      <c r="F4" s="5"/>
      <c r="G4" s="6"/>
    </row>
    <row r="5" spans="1:7" ht="9" customHeight="1">
      <c r="A5" s="7"/>
      <c r="B5" s="71"/>
      <c r="C5" s="18" t="s">
        <v>153</v>
      </c>
      <c r="D5" s="9"/>
      <c r="E5" s="8"/>
      <c r="F5" s="18" t="s">
        <v>154</v>
      </c>
      <c r="G5" s="9"/>
    </row>
    <row r="6" spans="1:7" ht="9.75" customHeight="1">
      <c r="A6" s="7"/>
      <c r="B6" s="10"/>
      <c r="C6" s="11"/>
      <c r="D6" s="12" t="s">
        <v>52</v>
      </c>
      <c r="E6" s="10"/>
      <c r="F6" s="11"/>
      <c r="G6" s="15"/>
    </row>
    <row r="7" spans="1:7" ht="9.75" customHeight="1">
      <c r="A7" s="16"/>
      <c r="B7" s="18">
        <v>2005</v>
      </c>
      <c r="C7" s="18">
        <v>2004</v>
      </c>
      <c r="D7" s="19" t="s">
        <v>3</v>
      </c>
      <c r="E7" s="18">
        <v>2005</v>
      </c>
      <c r="F7" s="18">
        <v>2004</v>
      </c>
      <c r="G7" s="19" t="s">
        <v>2</v>
      </c>
    </row>
    <row r="8" spans="1:7" ht="10.5" customHeight="1">
      <c r="A8" s="97" t="s">
        <v>53</v>
      </c>
      <c r="B8" s="20">
        <f>SUM('Car Deliveries'!B8)</f>
        <v>27</v>
      </c>
      <c r="C8" s="21">
        <f>SUM('Car Deliveries'!C8)</f>
        <v>26</v>
      </c>
      <c r="D8" s="22"/>
      <c r="E8" s="24"/>
      <c r="F8" s="24"/>
      <c r="G8" s="25"/>
    </row>
    <row r="9" spans="1:7" ht="1.5" customHeight="1">
      <c r="A9" s="26"/>
      <c r="B9" s="26"/>
      <c r="C9" s="26"/>
      <c r="D9" s="26"/>
      <c r="E9" s="26"/>
      <c r="F9" s="26"/>
      <c r="G9" s="26"/>
    </row>
    <row r="10" spans="1:7" ht="10.5" customHeight="1">
      <c r="A10" s="27" t="s">
        <v>138</v>
      </c>
      <c r="B10" s="28">
        <v>1420</v>
      </c>
      <c r="C10" s="29">
        <v>2130</v>
      </c>
      <c r="D10" s="30">
        <f aca="true" t="shared" si="0" ref="D10:D72">IF(C10=0," ***.*",IF(B10=0," ***.*",IF(((B10/B$8)/(C10/C$8))*100-100&gt;999.9," ***.*",IF(((B10/B$8)/(C10/C$8))*100-100&lt;-99.9," ***.*",((B10/B$8)/(C10/C$8))*100-100))))</f>
        <v>-35.80246913580247</v>
      </c>
      <c r="E10" s="28">
        <v>3329</v>
      </c>
      <c r="F10" s="29">
        <v>5432</v>
      </c>
      <c r="G10" s="30">
        <f aca="true" t="shared" si="1" ref="G10:G80">IF(F10=0," ***.*",IF(E10=0," ***.*",IF((E10/F10)*100-100&gt;999.9," ***.*",IF((E10/F10)*100-100&lt;-99.9," ***.*",(E10/F10)*100-100))))</f>
        <v>-38.71502209131074</v>
      </c>
    </row>
    <row r="11" spans="1:7" ht="10.5" customHeight="1">
      <c r="A11" s="31" t="s">
        <v>54</v>
      </c>
      <c r="B11" s="32">
        <v>4863</v>
      </c>
      <c r="C11" s="33">
        <v>6072</v>
      </c>
      <c r="D11" s="34">
        <f>IF(C11=0," ***.*",IF(B11=0," ***.*",IF(((B11/B$8)/(C11/C$8))*100-100&gt;999.9," ***.*",IF(((B11/B$8)/(C11/C$8))*100-100&lt;-99.9," ***.*",((B11/B$8)/(C11/C$8))*100-100))))</f>
        <v>-22.877323964280478</v>
      </c>
      <c r="E11" s="32">
        <v>13075</v>
      </c>
      <c r="F11" s="33">
        <v>17044</v>
      </c>
      <c r="G11" s="34">
        <f>IF(F11=0," ***.*",IF(E11=0," ***.*",IF((E11/F11)*100-100&gt;999.9," ***.*",IF((E11/F11)*100-100&lt;-99.9," ***.*",(E11/F11)*100-100))))</f>
        <v>-23.286787139169206</v>
      </c>
    </row>
    <row r="12" spans="1:7" ht="10.5" customHeight="1">
      <c r="A12" s="31" t="s">
        <v>150</v>
      </c>
      <c r="B12" s="32">
        <v>1509</v>
      </c>
      <c r="C12" s="33">
        <v>0</v>
      </c>
      <c r="D12" s="34" t="str">
        <f>IF(C12=0," ***.*",IF(B12=0," ***.*",IF(((B12/B$8)/(C12/C$8))*100-100&gt;999.9," ***.*",IF(((B12/B$8)/(C12/C$8))*100-100&lt;-99.9," ***.*",((B12/B$8)/(C12/C$8))*100-100))))</f>
        <v> ***.*</v>
      </c>
      <c r="E12" s="32">
        <v>3286</v>
      </c>
      <c r="F12" s="33">
        <v>0</v>
      </c>
      <c r="G12" s="34" t="str">
        <f>IF(F12=0," ***.*",IF(E12=0," ***.*",IF((E12/F12)*100-100&gt;999.9," ***.*",IF((E12/F12)*100-100&lt;-99.9," ***.*",(E12/F12)*100-100))))</f>
        <v> ***.*</v>
      </c>
    </row>
    <row r="13" spans="1:7" ht="10.5" customHeight="1">
      <c r="A13" s="17" t="s">
        <v>55</v>
      </c>
      <c r="B13" s="32">
        <f>SUM(B10:B12)</f>
        <v>7792</v>
      </c>
      <c r="C13" s="33">
        <f>SUM(C10:C12)</f>
        <v>8202</v>
      </c>
      <c r="D13" s="56">
        <f t="shared" si="0"/>
        <v>-8.517344459797513</v>
      </c>
      <c r="E13" s="32">
        <f>SUM(E10:E12)</f>
        <v>19690</v>
      </c>
      <c r="F13" s="38">
        <f>SUM(F10:F12)</f>
        <v>22476</v>
      </c>
      <c r="G13" s="34">
        <f t="shared" si="1"/>
        <v>-12.395444029186692</v>
      </c>
    </row>
    <row r="14" spans="1:7" ht="10.5" customHeight="1">
      <c r="A14" s="27" t="s">
        <v>56</v>
      </c>
      <c r="B14" s="28">
        <v>2722</v>
      </c>
      <c r="C14" s="29">
        <v>2908</v>
      </c>
      <c r="D14" s="30">
        <f>IF(C14=0," ***.*",IF(B14=0," ***.*",IF(((B14/B$8)/(C14/C$8))*100-100&gt;999.9," ***.*",IF(((B14/B$8)/(C14/C$8))*100-100&lt;-99.9," ***.*",((B14/B$8)/(C14/C$8))*100-100))))</f>
        <v>-9.86295786845993</v>
      </c>
      <c r="E14" s="28">
        <v>7270</v>
      </c>
      <c r="F14" s="29">
        <v>7539</v>
      </c>
      <c r="G14" s="30">
        <f>IF(F14=0," ***.*",IF(E14=0," ***.*",IF((E14/F14)*100-100&gt;999.9," ***.*",IF((E14/F14)*100-100&lt;-99.9," ***.*",(E14/F14)*100-100))))</f>
        <v>-3.568112481761503</v>
      </c>
    </row>
    <row r="15" spans="1:7" ht="10.5" customHeight="1">
      <c r="A15" s="31" t="s">
        <v>131</v>
      </c>
      <c r="B15" s="32">
        <v>1243</v>
      </c>
      <c r="C15" s="33">
        <v>1100</v>
      </c>
      <c r="D15" s="34">
        <f>IF(C15=0," ***.*",IF(B15=0," ***.*",IF(((B15/B$8)/(C15/C$8))*100-100&gt;999.9," ***.*",IF(((B15/B$8)/(C15/C$8))*100-100&lt;-99.9," ***.*",((B15/B$8)/(C15/C$8))*100-100))))</f>
        <v>8.814814814814838</v>
      </c>
      <c r="E15" s="32">
        <v>3136</v>
      </c>
      <c r="F15" s="33">
        <v>2840</v>
      </c>
      <c r="G15" s="34">
        <f>IF(F15=0," ***.*",IF(E15=0," ***.*",IF((E15/F15)*100-100&gt;999.9," ***.*",IF((E15/F15)*100-100&lt;-99.9," ***.*",(E15/F15)*100-100))))</f>
        <v>10.422535211267615</v>
      </c>
    </row>
    <row r="16" spans="1:7" ht="10.5" customHeight="1">
      <c r="A16" s="31" t="s">
        <v>117</v>
      </c>
      <c r="B16" s="32">
        <v>764</v>
      </c>
      <c r="C16" s="33">
        <v>915</v>
      </c>
      <c r="D16" s="34">
        <f>IF(C16=0," ***.*",IF(B16=0," ***.*",IF(((B16/B$8)/(C16/C$8))*100-100&gt;999.9," ***.*",IF(((B16/B$8)/(C16/C$8))*100-100&lt;-99.9," ***.*",((B16/B$8)/(C16/C$8))*100-100))))</f>
        <v>-19.595223638939487</v>
      </c>
      <c r="E16" s="32">
        <v>1907</v>
      </c>
      <c r="F16" s="33">
        <v>2380</v>
      </c>
      <c r="G16" s="34">
        <f>IF(F16=0," ***.*",IF(E16=0," ***.*",IF((E16/F16)*100-100&gt;999.9," ***.*",IF((E16/F16)*100-100&lt;-99.9," ***.*",(E16/F16)*100-100))))</f>
        <v>-19.87394957983193</v>
      </c>
    </row>
    <row r="17" spans="1:7" ht="10.5" customHeight="1">
      <c r="A17" s="31" t="s">
        <v>133</v>
      </c>
      <c r="B17" s="32">
        <v>2735</v>
      </c>
      <c r="C17" s="33">
        <v>2849</v>
      </c>
      <c r="D17" s="34">
        <f>IF(C17=0," ***.*",IF(B17=0," ***.*",IF(((B17/B$8)/(C17/C$8))*100-100&gt;999.9," ***.*",IF(((B17/B$8)/(C17/C$8))*100-100&lt;-99.9," ***.*",((B17/B$8)/(C17/C$8))*100-100))))</f>
        <v>-7.556907556907561</v>
      </c>
      <c r="E17" s="32">
        <v>5999</v>
      </c>
      <c r="F17" s="33">
        <v>6639</v>
      </c>
      <c r="G17" s="34">
        <f>IF(F17=0," ***.*",IF(E17=0," ***.*",IF((E17/F17)*100-100&gt;999.9," ***.*",IF((E17/F17)*100-100&lt;-99.9," ***.*",(E17/F17)*100-100))))</f>
        <v>-9.640006025003771</v>
      </c>
    </row>
    <row r="18" spans="1:7" ht="10.5" customHeight="1">
      <c r="A18" s="17" t="s">
        <v>57</v>
      </c>
      <c r="B18" s="37">
        <f>SUM(B14:B17)</f>
        <v>7464</v>
      </c>
      <c r="C18" s="38">
        <f>SUM(C14:C17)</f>
        <v>7772</v>
      </c>
      <c r="D18" s="56">
        <f>IF(C18=0," ***.*",IF(B18=0," ***.*",IF(((B18/B$8)/(C18/C$8))*100-100&gt;999.9," ***.*",IF(((B18/B$8)/(C18/C$8))*100-100&lt;-99.9," ***.*",((B18/B$8)/(C18/C$8))*100-100))))</f>
        <v>-7.519871904843583</v>
      </c>
      <c r="E18" s="37">
        <f>SUM(E14:E17)</f>
        <v>18312</v>
      </c>
      <c r="F18" s="38">
        <f>SUM(F14:F17)</f>
        <v>19398</v>
      </c>
      <c r="G18" s="34">
        <f>IF(F18=0," ***.*",IF(E18=0," ***.*",IF((E18/F18)*100-100&gt;999.9," ***.*",IF((E18/F18)*100-100&lt;-99.9," ***.*",(E18/F18)*100-100))))</f>
        <v>-5.598515310856783</v>
      </c>
    </row>
    <row r="19" spans="1:7" ht="10.5" customHeight="1">
      <c r="A19" s="3" t="s">
        <v>58</v>
      </c>
      <c r="B19" s="29">
        <v>3488</v>
      </c>
      <c r="C19" s="29">
        <v>3024</v>
      </c>
      <c r="D19" s="30">
        <f t="shared" si="0"/>
        <v>11.071918479325888</v>
      </c>
      <c r="E19" s="29">
        <v>8516</v>
      </c>
      <c r="F19" s="29">
        <v>7901</v>
      </c>
      <c r="G19" s="30">
        <f t="shared" si="1"/>
        <v>7.783824832299715</v>
      </c>
    </row>
    <row r="20" spans="1:7" ht="10.5" customHeight="1">
      <c r="A20" s="7" t="s">
        <v>59</v>
      </c>
      <c r="B20" s="33">
        <v>7672</v>
      </c>
      <c r="C20" s="33">
        <v>8765</v>
      </c>
      <c r="D20" s="34">
        <f>IF(C20=0," ***.*",IF(B20=0," ***.*",IF(((B20/B$8)/(C20/C$8))*100-100&gt;999.9," ***.*",IF(((B20/B$8)/(C20/C$8))*100-100&lt;-99.9," ***.*",((B20/B$8)/(C20/C$8))*100-100))))</f>
        <v>-15.711901290908713</v>
      </c>
      <c r="E20" s="33">
        <v>18234</v>
      </c>
      <c r="F20" s="33">
        <v>25756</v>
      </c>
      <c r="G20" s="34">
        <f>IF(F20=0," ***.*",IF(E20=0," ***.*",IF((E20/F20)*100-100&gt;999.9," ***.*",IF((E20/F20)*100-100&lt;-99.9," ***.*",(E20/F20)*100-100))))</f>
        <v>-29.20484547289952</v>
      </c>
    </row>
    <row r="21" spans="1:7" ht="10.5" customHeight="1">
      <c r="A21" s="7" t="s">
        <v>60</v>
      </c>
      <c r="B21" s="33">
        <v>28</v>
      </c>
      <c r="C21" s="33">
        <v>33</v>
      </c>
      <c r="D21" s="34">
        <f>IF(C21=0," ***.*",IF(B21=0," ***.*",IF(((B21/B$8)/(C21/C$8))*100-100&gt;999.9," ***.*",IF(((B21/B$8)/(C21/C$8))*100-100&lt;-99.9," ***.*",((B21/B$8)/(C21/C$8))*100-100))))</f>
        <v>-18.29405162738496</v>
      </c>
      <c r="E21" s="33">
        <v>50</v>
      </c>
      <c r="F21" s="33">
        <v>90</v>
      </c>
      <c r="G21" s="34">
        <f>IF(F21=0," ***.*",IF(E21=0," ***.*",IF((E21/F21)*100-100&gt;999.9," ***.*",IF((E21/F21)*100-100&lt;-99.9," ***.*",(E21/F21)*100-100))))</f>
        <v>-44.44444444444444</v>
      </c>
    </row>
    <row r="22" spans="1:7" ht="10.5" customHeight="1">
      <c r="A22" s="7" t="s">
        <v>61</v>
      </c>
      <c r="B22" s="33">
        <v>290</v>
      </c>
      <c r="C22" s="33">
        <v>198</v>
      </c>
      <c r="D22" s="34">
        <f t="shared" si="0"/>
        <v>41.04002992891881</v>
      </c>
      <c r="E22" s="33">
        <v>593</v>
      </c>
      <c r="F22" s="33">
        <v>497</v>
      </c>
      <c r="G22" s="34">
        <f t="shared" si="1"/>
        <v>19.3158953722334</v>
      </c>
    </row>
    <row r="23" spans="1:7" ht="10.5" customHeight="1">
      <c r="A23" s="7" t="s">
        <v>140</v>
      </c>
      <c r="B23" s="33">
        <v>14089</v>
      </c>
      <c r="C23" s="33">
        <v>8574</v>
      </c>
      <c r="D23" s="34">
        <f t="shared" si="0"/>
        <v>58.23635625361774</v>
      </c>
      <c r="E23" s="33">
        <v>32523</v>
      </c>
      <c r="F23" s="33">
        <v>17275</v>
      </c>
      <c r="G23" s="34">
        <f t="shared" si="1"/>
        <v>88.26628075253257</v>
      </c>
    </row>
    <row r="24" spans="1:7" ht="10.5" customHeight="1">
      <c r="A24" s="7" t="s">
        <v>143</v>
      </c>
      <c r="B24" s="33">
        <v>11616</v>
      </c>
      <c r="C24" s="33">
        <v>1051</v>
      </c>
      <c r="D24" s="34">
        <f t="shared" si="0"/>
        <v>964.2985516439371</v>
      </c>
      <c r="E24" s="33">
        <v>29777</v>
      </c>
      <c r="F24" s="33">
        <v>1051</v>
      </c>
      <c r="G24" s="34" t="str">
        <f t="shared" si="1"/>
        <v> ***.*</v>
      </c>
    </row>
    <row r="25" spans="1:7" ht="10.5" customHeight="1">
      <c r="A25" s="7" t="s">
        <v>62</v>
      </c>
      <c r="B25" s="33">
        <v>1645</v>
      </c>
      <c r="C25" s="33">
        <v>1776</v>
      </c>
      <c r="D25" s="34">
        <f t="shared" si="0"/>
        <v>-10.806639973306645</v>
      </c>
      <c r="E25" s="33">
        <v>4119</v>
      </c>
      <c r="F25" s="33">
        <v>4076</v>
      </c>
      <c r="G25" s="34">
        <f t="shared" si="1"/>
        <v>1.0549558390578966</v>
      </c>
    </row>
    <row r="26" spans="1:7" ht="10.5" customHeight="1">
      <c r="A26" s="7" t="s">
        <v>63</v>
      </c>
      <c r="B26" s="33">
        <v>7734</v>
      </c>
      <c r="C26" s="33">
        <v>6395</v>
      </c>
      <c r="D26" s="34">
        <f t="shared" si="0"/>
        <v>16.459039179914868</v>
      </c>
      <c r="E26" s="33">
        <v>18932</v>
      </c>
      <c r="F26" s="33">
        <v>16327</v>
      </c>
      <c r="G26" s="34">
        <f t="shared" si="1"/>
        <v>15.955166288969195</v>
      </c>
    </row>
    <row r="27" spans="1:7" ht="10.5" customHeight="1">
      <c r="A27" s="7" t="s">
        <v>64</v>
      </c>
      <c r="B27" s="33">
        <v>2381</v>
      </c>
      <c r="C27" s="33">
        <v>1222</v>
      </c>
      <c r="D27" s="34">
        <f t="shared" si="0"/>
        <v>87.6280535855004</v>
      </c>
      <c r="E27" s="33">
        <v>5998</v>
      </c>
      <c r="F27" s="33">
        <v>3181</v>
      </c>
      <c r="G27" s="34">
        <f t="shared" si="1"/>
        <v>88.55705752907889</v>
      </c>
    </row>
    <row r="28" spans="1:7" ht="10.5" customHeight="1">
      <c r="A28" s="7" t="s">
        <v>125</v>
      </c>
      <c r="B28" s="33">
        <v>1013</v>
      </c>
      <c r="C28" s="33">
        <v>749</v>
      </c>
      <c r="D28" s="34">
        <f t="shared" si="0"/>
        <v>30.237847994857333</v>
      </c>
      <c r="E28" s="33">
        <v>2540</v>
      </c>
      <c r="F28" s="33">
        <v>1751</v>
      </c>
      <c r="G28" s="34">
        <f t="shared" si="1"/>
        <v>45.05996573386636</v>
      </c>
    </row>
    <row r="29" spans="1:7" ht="10.5" customHeight="1">
      <c r="A29" s="7" t="s">
        <v>128</v>
      </c>
      <c r="B29" s="33">
        <v>454</v>
      </c>
      <c r="C29" s="33">
        <v>335</v>
      </c>
      <c r="D29" s="34">
        <f t="shared" si="0"/>
        <v>30.503040353786616</v>
      </c>
      <c r="E29" s="33">
        <v>1001</v>
      </c>
      <c r="F29" s="33">
        <v>898</v>
      </c>
      <c r="G29" s="34">
        <f>IF(F29=0," ***.*",IF(E29=0," ***.*",IF((E29/F29)*100-100&gt;999.9," ***.*",IF((E29/F29)*100-100&lt;-99.9," ***.*",(E29/F29)*100-100))))</f>
        <v>11.469933184855236</v>
      </c>
    </row>
    <row r="30" spans="1:7" ht="10.5" customHeight="1">
      <c r="A30" s="7" t="s">
        <v>65</v>
      </c>
      <c r="B30" s="33">
        <v>803</v>
      </c>
      <c r="C30" s="33">
        <v>4448</v>
      </c>
      <c r="D30" s="34">
        <f t="shared" si="0"/>
        <v>-82.61557420730082</v>
      </c>
      <c r="E30" s="33">
        <v>2359</v>
      </c>
      <c r="F30" s="33">
        <v>9767</v>
      </c>
      <c r="G30" s="34">
        <f t="shared" si="1"/>
        <v>-75.84724070850824</v>
      </c>
    </row>
    <row r="31" spans="1:7" ht="10.5" customHeight="1">
      <c r="A31" s="7" t="s">
        <v>66</v>
      </c>
      <c r="B31" s="100">
        <v>22</v>
      </c>
      <c r="C31" s="33">
        <v>1354</v>
      </c>
      <c r="D31" s="34">
        <f t="shared" si="0"/>
        <v>-98.435362984846</v>
      </c>
      <c r="E31" s="100">
        <v>72</v>
      </c>
      <c r="F31" s="33">
        <v>4829</v>
      </c>
      <c r="G31" s="34">
        <f t="shared" si="1"/>
        <v>-98.50900807620626</v>
      </c>
    </row>
    <row r="32" spans="1:7" ht="10.5" customHeight="1">
      <c r="A32" s="7" t="s">
        <v>67</v>
      </c>
      <c r="B32" s="33">
        <v>13815</v>
      </c>
      <c r="C32" s="33">
        <v>15256</v>
      </c>
      <c r="D32" s="34">
        <f t="shared" si="0"/>
        <v>-12.799335780457952</v>
      </c>
      <c r="E32" s="33">
        <v>32854</v>
      </c>
      <c r="F32" s="33">
        <v>42411</v>
      </c>
      <c r="G32" s="34">
        <f t="shared" si="1"/>
        <v>-22.534248190327972</v>
      </c>
    </row>
    <row r="33" spans="1:7" ht="10.5" customHeight="1">
      <c r="A33" s="7" t="s">
        <v>68</v>
      </c>
      <c r="B33" s="33">
        <v>100</v>
      </c>
      <c r="C33" s="33">
        <v>1481</v>
      </c>
      <c r="D33" s="34">
        <f t="shared" si="0"/>
        <v>-93.4978868132143</v>
      </c>
      <c r="E33" s="33">
        <v>308</v>
      </c>
      <c r="F33" s="33">
        <v>5956</v>
      </c>
      <c r="G33" s="34">
        <f t="shared" si="1"/>
        <v>-94.82874412357287</v>
      </c>
    </row>
    <row r="34" spans="1:7" ht="10.5" customHeight="1">
      <c r="A34" s="7" t="s">
        <v>69</v>
      </c>
      <c r="B34" s="33">
        <v>20717</v>
      </c>
      <c r="C34" s="33">
        <v>21785</v>
      </c>
      <c r="D34" s="34">
        <f t="shared" si="0"/>
        <v>-8.424587084215261</v>
      </c>
      <c r="E34" s="33">
        <v>47558</v>
      </c>
      <c r="F34" s="33">
        <v>61675</v>
      </c>
      <c r="G34" s="34">
        <f>IF(F34=0," ***.*",IF(E34=0," ***.*",IF((E34/F34)*100-100&gt;999.9," ***.*",IF((E34/F34)*100-100&lt;-99.9," ***.*",(E34/F34)*100-100))))</f>
        <v>-22.889339278475887</v>
      </c>
    </row>
    <row r="35" spans="1:7" ht="10.5" customHeight="1">
      <c r="A35" s="7" t="s">
        <v>148</v>
      </c>
      <c r="B35" s="33">
        <v>5029</v>
      </c>
      <c r="C35" s="33">
        <v>0</v>
      </c>
      <c r="D35" s="34" t="str">
        <f t="shared" si="0"/>
        <v> ***.*</v>
      </c>
      <c r="E35" s="33">
        <v>14141</v>
      </c>
      <c r="F35" s="33">
        <v>0</v>
      </c>
      <c r="G35" s="34" t="str">
        <f>IF(F35=0," ***.*",IF(E35=0," ***.*",IF((E35/F35)*100-100&gt;999.9," ***.*",IF((E35/F35)*100-100&lt;-99.9," ***.*",(E35/F35)*100-100))))</f>
        <v> ***.*</v>
      </c>
    </row>
    <row r="36" spans="1:7" ht="10.5" customHeight="1">
      <c r="A36" s="117" t="s">
        <v>70</v>
      </c>
      <c r="B36" s="118">
        <v>1359</v>
      </c>
      <c r="C36" s="118">
        <v>8553</v>
      </c>
      <c r="D36" s="119">
        <f t="shared" si="0"/>
        <v>-84.69932577263339</v>
      </c>
      <c r="E36" s="118">
        <v>3190</v>
      </c>
      <c r="F36" s="118">
        <v>16778</v>
      </c>
      <c r="G36" s="119">
        <f t="shared" si="1"/>
        <v>-80.987006794612</v>
      </c>
    </row>
    <row r="37" spans="1:7" ht="10.5" customHeight="1">
      <c r="A37" s="123" t="s">
        <v>136</v>
      </c>
      <c r="B37" s="32">
        <v>6330</v>
      </c>
      <c r="C37" s="33">
        <v>6928</v>
      </c>
      <c r="D37" s="34">
        <f t="shared" si="0"/>
        <v>-12.015653066461368</v>
      </c>
      <c r="E37" s="33">
        <v>15006</v>
      </c>
      <c r="F37" s="33">
        <v>19348</v>
      </c>
      <c r="G37" s="34">
        <f t="shared" si="1"/>
        <v>-22.44159603059748</v>
      </c>
    </row>
    <row r="38" spans="1:7" ht="10.5" customHeight="1">
      <c r="A38" s="124" t="s">
        <v>137</v>
      </c>
      <c r="B38" s="32">
        <v>71462</v>
      </c>
      <c r="C38" s="33">
        <v>58235</v>
      </c>
      <c r="D38" s="34">
        <f t="shared" si="0"/>
        <v>18.168213718999326</v>
      </c>
      <c r="E38" s="33">
        <v>159321</v>
      </c>
      <c r="F38" s="33">
        <v>147337</v>
      </c>
      <c r="G38" s="34">
        <f>IF(F38=0," ***.*",IF(E38=0," ***.*",IF((E38/F38)*100-100&gt;999.9," ***.*",IF((E38/F38)*100-100&lt;-99.9," ***.*",(E38/F38)*100-100))))</f>
        <v>8.13373422833368</v>
      </c>
    </row>
    <row r="39" spans="1:7" ht="10.5" customHeight="1">
      <c r="A39" s="125" t="s">
        <v>71</v>
      </c>
      <c r="B39" s="120">
        <f>SUM(B37:B38)</f>
        <v>77792</v>
      </c>
      <c r="C39" s="118">
        <f>SUM(C37:C38)</f>
        <v>65163</v>
      </c>
      <c r="D39" s="119">
        <f t="shared" si="0"/>
        <v>14.959125293210576</v>
      </c>
      <c r="E39" s="118">
        <f>SUM(E37:E38)</f>
        <v>174327</v>
      </c>
      <c r="F39" s="118">
        <f>SUM(F37:F38)</f>
        <v>166685</v>
      </c>
      <c r="G39" s="119">
        <f t="shared" si="1"/>
        <v>4.58469568347482</v>
      </c>
    </row>
    <row r="40" spans="1:7" ht="10.5" customHeight="1">
      <c r="A40" s="17" t="s">
        <v>21</v>
      </c>
      <c r="B40" s="37">
        <f>SUM(B19:B38)</f>
        <v>170047</v>
      </c>
      <c r="C40" s="38">
        <f>SUM(C19:C38)</f>
        <v>150162</v>
      </c>
      <c r="D40" s="39">
        <f t="shared" si="0"/>
        <v>9.04820324913294</v>
      </c>
      <c r="E40" s="37">
        <f>SUM(E19:E38)</f>
        <v>397092</v>
      </c>
      <c r="F40" s="38">
        <f>SUM(F19:F38)</f>
        <v>386904</v>
      </c>
      <c r="G40" s="39">
        <f t="shared" si="1"/>
        <v>2.633211339246941</v>
      </c>
    </row>
    <row r="41" spans="1:7" ht="10.5" customHeight="1">
      <c r="A41" s="121" t="s">
        <v>141</v>
      </c>
      <c r="B41" s="32">
        <v>3698</v>
      </c>
      <c r="C41" s="33">
        <v>2016</v>
      </c>
      <c r="D41" s="34">
        <f>IF(C41=0," ***.*",IF(B41=0," ***.*",IF(((B41/B$8)/(C41/C$8))*100-100&gt;999.9," ***.*",IF(((B41/B$8)/(C41/C$8))*100-100&lt;-99.9," ***.*",((B41/B$8)/(C41/C$8))*100-100))))</f>
        <v>76.6387419165197</v>
      </c>
      <c r="E41" s="32">
        <v>8444</v>
      </c>
      <c r="F41" s="33">
        <v>4146</v>
      </c>
      <c r="G41" s="34">
        <f>IF(F41=0," ***.*",IF(E41=0," ***.*",IF((E41/F41)*100-100&gt;999.9," ***.*",IF((E41/F41)*100-100&lt;-99.9," ***.*",(E41/F41)*100-100))))</f>
        <v>103.66618427399902</v>
      </c>
    </row>
    <row r="42" spans="1:7" ht="10.5" customHeight="1">
      <c r="A42" s="31" t="s">
        <v>72</v>
      </c>
      <c r="B42" s="32">
        <v>9883</v>
      </c>
      <c r="C42" s="33">
        <v>11656</v>
      </c>
      <c r="D42" s="34">
        <f>IF(C42=0," ***.*",IF(B42=0," ***.*",IF(((B42/B$8)/(C42/C$8))*100-100&gt;999.9," ***.*",IF(((B42/B$8)/(C42/C$8))*100-100&lt;-99.9," ***.*",((B42/B$8)/(C42/C$8))*100-100))))</f>
        <v>-18.35138158061976</v>
      </c>
      <c r="E42" s="32">
        <v>21678</v>
      </c>
      <c r="F42" s="33">
        <v>30924</v>
      </c>
      <c r="G42" s="34">
        <f>IF(F42=0," ***.*",IF(E42=0," ***.*",IF((E42/F42)*100-100&gt;999.9," ***.*",IF((E42/F42)*100-100&lt;-99.9," ***.*",(E42/F42)*100-100))))</f>
        <v>-29.899107489328685</v>
      </c>
    </row>
    <row r="43" spans="1:7" ht="10.5" customHeight="1">
      <c r="A43" s="31" t="s">
        <v>73</v>
      </c>
      <c r="B43" s="32">
        <v>16</v>
      </c>
      <c r="C43" s="33">
        <v>36</v>
      </c>
      <c r="D43" s="34">
        <f t="shared" si="0"/>
        <v>-57.20164609053498</v>
      </c>
      <c r="E43" s="32">
        <v>38</v>
      </c>
      <c r="F43" s="33">
        <v>99</v>
      </c>
      <c r="G43" s="34">
        <f t="shared" si="1"/>
        <v>-61.61616161616162</v>
      </c>
    </row>
    <row r="44" spans="1:7" ht="10.5" customHeight="1">
      <c r="A44" s="31" t="s">
        <v>74</v>
      </c>
      <c r="B44" s="32">
        <v>539</v>
      </c>
      <c r="C44" s="33">
        <v>409</v>
      </c>
      <c r="D44" s="34">
        <f t="shared" si="0"/>
        <v>26.90392103595039</v>
      </c>
      <c r="E44" s="32">
        <v>1135</v>
      </c>
      <c r="F44" s="33">
        <v>973</v>
      </c>
      <c r="G44" s="34">
        <f t="shared" si="1"/>
        <v>16.649537512846862</v>
      </c>
    </row>
    <row r="45" spans="1:7" ht="10.5" customHeight="1">
      <c r="A45" s="31" t="s">
        <v>75</v>
      </c>
      <c r="B45" s="32">
        <v>520</v>
      </c>
      <c r="C45" s="33">
        <v>631</v>
      </c>
      <c r="D45" s="34">
        <f t="shared" si="0"/>
        <v>-20.64330574631684</v>
      </c>
      <c r="E45" s="32">
        <v>1263</v>
      </c>
      <c r="F45" s="33">
        <v>1670</v>
      </c>
      <c r="G45" s="34">
        <f t="shared" si="1"/>
        <v>-24.371257485029943</v>
      </c>
    </row>
    <row r="46" spans="1:7" ht="10.5" customHeight="1">
      <c r="A46" s="31" t="s">
        <v>76</v>
      </c>
      <c r="B46" s="32">
        <v>1945</v>
      </c>
      <c r="C46" s="33">
        <v>1843</v>
      </c>
      <c r="D46" s="34">
        <f t="shared" si="0"/>
        <v>1.62577118627037</v>
      </c>
      <c r="E46" s="32">
        <v>4927</v>
      </c>
      <c r="F46" s="33">
        <v>4526</v>
      </c>
      <c r="G46" s="34">
        <f t="shared" si="1"/>
        <v>8.859920459566936</v>
      </c>
    </row>
    <row r="47" spans="1:7" ht="10.5" customHeight="1">
      <c r="A47" s="31" t="s">
        <v>77</v>
      </c>
      <c r="B47" s="32">
        <v>2276</v>
      </c>
      <c r="C47" s="33">
        <v>2236</v>
      </c>
      <c r="D47" s="34">
        <f t="shared" si="0"/>
        <v>-1.9810508182601296</v>
      </c>
      <c r="E47" s="32">
        <v>4057</v>
      </c>
      <c r="F47" s="33">
        <v>5734</v>
      </c>
      <c r="G47" s="34">
        <f t="shared" si="1"/>
        <v>-29.24659923264737</v>
      </c>
    </row>
    <row r="48" spans="1:7" ht="10.5" customHeight="1">
      <c r="A48" s="31" t="s">
        <v>78</v>
      </c>
      <c r="B48" s="32">
        <v>231</v>
      </c>
      <c r="C48" s="33">
        <v>235</v>
      </c>
      <c r="D48" s="34">
        <f t="shared" si="0"/>
        <v>-5.342789598108737</v>
      </c>
      <c r="E48" s="32">
        <v>544</v>
      </c>
      <c r="F48" s="33">
        <v>584</v>
      </c>
      <c r="G48" s="34">
        <f t="shared" si="1"/>
        <v>-6.849315068493155</v>
      </c>
    </row>
    <row r="49" spans="1:7" ht="10.5" customHeight="1">
      <c r="A49" s="31" t="s">
        <v>79</v>
      </c>
      <c r="B49" s="32">
        <v>22418</v>
      </c>
      <c r="C49" s="33">
        <v>17510</v>
      </c>
      <c r="D49" s="34">
        <f t="shared" si="0"/>
        <v>23.287856674492886</v>
      </c>
      <c r="E49" s="32">
        <v>50869</v>
      </c>
      <c r="F49" s="33">
        <v>43771</v>
      </c>
      <c r="G49" s="34">
        <f t="shared" si="1"/>
        <v>16.21621621621621</v>
      </c>
    </row>
    <row r="50" spans="1:7" ht="10.5" customHeight="1">
      <c r="A50" s="31" t="s">
        <v>80</v>
      </c>
      <c r="B50" s="32">
        <v>14</v>
      </c>
      <c r="C50" s="33">
        <v>458</v>
      </c>
      <c r="D50" s="34">
        <f t="shared" si="0"/>
        <v>-97.05644509137959</v>
      </c>
      <c r="E50" s="32">
        <v>41</v>
      </c>
      <c r="F50" s="33">
        <v>1565</v>
      </c>
      <c r="G50" s="34">
        <f t="shared" si="1"/>
        <v>-97.38019169329074</v>
      </c>
    </row>
    <row r="51" spans="1:7" ht="10.5" customHeight="1">
      <c r="A51" s="31" t="s">
        <v>126</v>
      </c>
      <c r="B51" s="32">
        <v>893</v>
      </c>
      <c r="C51" s="33">
        <v>574</v>
      </c>
      <c r="D51" s="34">
        <f>IF(C51=0," ***.*",IF(B51=0," ***.*",IF(((B51/B$8)/(C51/C$8))*100-100&gt;999.9," ***.*",IF(((B51/B$8)/(C51/C$8))*100-100&lt;-99.9," ***.*",((B51/B$8)/(C51/C$8))*100-100))))</f>
        <v>49.812879081171786</v>
      </c>
      <c r="E51" s="32">
        <v>1687</v>
      </c>
      <c r="F51" s="33">
        <v>1541</v>
      </c>
      <c r="G51" s="34">
        <f>IF(F51=0," ***.*",IF(E51=0," ***.*",IF((E51/F51)*100-100&gt;999.9," ***.*",IF((E51/F51)*100-100&lt;-99.9," ***.*",(E51/F51)*100-100))))</f>
        <v>9.47436729396496</v>
      </c>
    </row>
    <row r="52" spans="1:7" ht="10.5" customHeight="1">
      <c r="A52" s="31" t="s">
        <v>129</v>
      </c>
      <c r="B52" s="32">
        <v>625</v>
      </c>
      <c r="C52" s="33">
        <v>633</v>
      </c>
      <c r="D52" s="34">
        <f>IF(C52=0," ***.*",IF(B52=0," ***.*",IF(((B52/B$8)/(C52/C$8))*100-100&gt;999.9," ***.*",IF(((B52/B$8)/(C52/C$8))*100-100&lt;-99.9," ***.*",((B52/B$8)/(C52/C$8))*100-100))))</f>
        <v>-4.920718506816456</v>
      </c>
      <c r="E52" s="32">
        <v>2204</v>
      </c>
      <c r="F52" s="33">
        <v>1255</v>
      </c>
      <c r="G52" s="34">
        <f>IF(F52=0," ***.*",IF(E52=0," ***.*",IF((E52/F52)*100-100&gt;999.9," ***.*",IF((E52/F52)*100-100&lt;-99.9," ***.*",(E52/F52)*100-100))))</f>
        <v>75.61752988047809</v>
      </c>
    </row>
    <row r="53" spans="1:7" ht="10.5" customHeight="1">
      <c r="A53" s="31" t="s">
        <v>81</v>
      </c>
      <c r="B53" s="32">
        <v>6377</v>
      </c>
      <c r="C53" s="33">
        <v>7087</v>
      </c>
      <c r="D53" s="34">
        <f t="shared" si="0"/>
        <v>-13.350997392199588</v>
      </c>
      <c r="E53" s="32">
        <v>15127</v>
      </c>
      <c r="F53" s="33">
        <v>20456</v>
      </c>
      <c r="G53" s="34">
        <f t="shared" si="1"/>
        <v>-26.05103637074697</v>
      </c>
    </row>
    <row r="54" spans="1:7" ht="10.5" customHeight="1">
      <c r="A54" s="31" t="s">
        <v>82</v>
      </c>
      <c r="B54" s="32">
        <v>4748</v>
      </c>
      <c r="C54" s="33">
        <v>4770</v>
      </c>
      <c r="D54" s="34">
        <f t="shared" si="0"/>
        <v>-4.14783756502834</v>
      </c>
      <c r="E54" s="32">
        <v>11185</v>
      </c>
      <c r="F54" s="33">
        <v>13219</v>
      </c>
      <c r="G54" s="34">
        <f t="shared" si="1"/>
        <v>-15.386943036538312</v>
      </c>
    </row>
    <row r="55" spans="1:7" ht="10.5" customHeight="1">
      <c r="A55" s="17" t="s">
        <v>46</v>
      </c>
      <c r="B55" s="37">
        <f>SUM(B41:B54)</f>
        <v>54183</v>
      </c>
      <c r="C55" s="38">
        <f>SUM(C41:C54)</f>
        <v>50094</v>
      </c>
      <c r="D55" s="39">
        <f t="shared" si="0"/>
        <v>4.156629980081902</v>
      </c>
      <c r="E55" s="37">
        <f>SUM(E41:E54)</f>
        <v>123199</v>
      </c>
      <c r="F55" s="122">
        <f>SUM(F41:F54)</f>
        <v>130463</v>
      </c>
      <c r="G55" s="39">
        <f t="shared" si="1"/>
        <v>-5.5678621524876775</v>
      </c>
    </row>
    <row r="56" spans="1:7" ht="10.5" customHeight="1">
      <c r="A56" s="31" t="s">
        <v>123</v>
      </c>
      <c r="B56" s="32">
        <v>38</v>
      </c>
      <c r="C56" s="33">
        <v>34</v>
      </c>
      <c r="D56" s="40">
        <f t="shared" si="0"/>
        <v>7.62527233115469</v>
      </c>
      <c r="E56" s="32">
        <v>67</v>
      </c>
      <c r="F56" s="33">
        <v>102</v>
      </c>
      <c r="G56" s="40">
        <f t="shared" si="1"/>
        <v>-34.31372549019608</v>
      </c>
    </row>
    <row r="57" spans="1:7" ht="10.5" customHeight="1">
      <c r="A57" s="31" t="s">
        <v>127</v>
      </c>
      <c r="B57" s="32">
        <v>2182</v>
      </c>
      <c r="C57" s="33">
        <v>2300</v>
      </c>
      <c r="D57" s="40">
        <f>IF(C57=0," ***.*",IF(B57=0," ***.*",IF(((B57/B$8)/(C57/C$8))*100-100&gt;999.9," ***.*",IF(((B57/B$8)/(C57/C$8))*100-100&lt;-99.9," ***.*",((B57/B$8)/(C57/C$8))*100-100))))</f>
        <v>-8.644122383252835</v>
      </c>
      <c r="E57" s="32">
        <v>5883</v>
      </c>
      <c r="F57" s="33">
        <v>6300</v>
      </c>
      <c r="G57" s="40">
        <f>IF(F57=0," ***.*",IF(E57=0," ***.*",IF((E57/F57)*100-100&gt;999.9," ***.*",IF((E57/F57)*100-100&lt;-99.9," ***.*",(E57/F57)*100-100))))</f>
        <v>-6.61904761904762</v>
      </c>
    </row>
    <row r="58" spans="1:7" ht="10.5" customHeight="1">
      <c r="A58" s="17" t="s">
        <v>122</v>
      </c>
      <c r="B58" s="37">
        <f>SUM(B56:B57)</f>
        <v>2220</v>
      </c>
      <c r="C58" s="38">
        <f>SUM(C56:C57)</f>
        <v>2334</v>
      </c>
      <c r="D58" s="56">
        <f t="shared" si="0"/>
        <v>-8.407121774731024</v>
      </c>
      <c r="E58" s="37">
        <f>SUM(E56:E57)</f>
        <v>5950</v>
      </c>
      <c r="F58" s="38">
        <f>SUM(F56:F57)</f>
        <v>6402</v>
      </c>
      <c r="G58" s="56">
        <f t="shared" si="1"/>
        <v>-7.060293658231799</v>
      </c>
    </row>
    <row r="59" spans="1:7" ht="10.5" customHeight="1">
      <c r="A59" s="27" t="s">
        <v>83</v>
      </c>
      <c r="B59" s="28">
        <v>32</v>
      </c>
      <c r="C59" s="29">
        <v>258</v>
      </c>
      <c r="D59" s="30">
        <f t="shared" si="0"/>
        <v>-88.05627332759116</v>
      </c>
      <c r="E59" s="28">
        <v>119</v>
      </c>
      <c r="F59" s="29">
        <v>776</v>
      </c>
      <c r="G59" s="30">
        <f t="shared" si="1"/>
        <v>-84.66494845360825</v>
      </c>
    </row>
    <row r="60" spans="1:7" ht="10.5" customHeight="1">
      <c r="A60" s="31" t="s">
        <v>84</v>
      </c>
      <c r="B60" s="32">
        <v>13</v>
      </c>
      <c r="C60" s="33">
        <v>1505</v>
      </c>
      <c r="D60" s="34">
        <f t="shared" si="0"/>
        <v>-99.1682047496001</v>
      </c>
      <c r="E60" s="32">
        <v>78</v>
      </c>
      <c r="F60" s="33">
        <v>2905</v>
      </c>
      <c r="G60" s="34">
        <f t="shared" si="1"/>
        <v>-97.31497418244406</v>
      </c>
    </row>
    <row r="61" spans="1:7" ht="10.5" customHeight="1">
      <c r="A61" s="17" t="s">
        <v>25</v>
      </c>
      <c r="B61" s="37">
        <f>SUM(B59:B60)</f>
        <v>45</v>
      </c>
      <c r="C61" s="38">
        <f>SUM(C59:C60)</f>
        <v>1763</v>
      </c>
      <c r="D61" s="39">
        <f t="shared" si="0"/>
        <v>-97.54206844394025</v>
      </c>
      <c r="E61" s="37">
        <f>SUM(E59:E60)</f>
        <v>197</v>
      </c>
      <c r="F61" s="38">
        <f>SUM(F59:F60)</f>
        <v>3681</v>
      </c>
      <c r="G61" s="39">
        <f t="shared" si="1"/>
        <v>-94.64819342569953</v>
      </c>
    </row>
    <row r="62" spans="1:7" ht="10.5" customHeight="1">
      <c r="A62" s="7" t="s">
        <v>85</v>
      </c>
      <c r="B62" s="33">
        <v>120</v>
      </c>
      <c r="C62" s="33">
        <v>127</v>
      </c>
      <c r="D62" s="34">
        <f>IF(C62=0," ***.*",IF(B62=0," ***.*",IF(((B62/B$8)/(C62/C$8))*100-100&gt;999.9," ***.*",IF(((B62/B$8)/(C62/C$8))*100-100&lt;-99.9," ***.*",((B62/B$8)/(C62/C$8))*100-100))))</f>
        <v>-9.011373578302724</v>
      </c>
      <c r="E62" s="33">
        <v>272</v>
      </c>
      <c r="F62" s="33">
        <v>276</v>
      </c>
      <c r="G62" s="34">
        <f>IF(F62=0," ***.*",IF(E62=0," ***.*",IF((E62/F62)*100-100&gt;999.9," ***.*",IF((E62/F62)*100-100&lt;-99.9," ***.*",(E62/F62)*100-100))))</f>
        <v>-1.4492753623188293</v>
      </c>
    </row>
    <row r="63" spans="1:7" ht="10.5" customHeight="1">
      <c r="A63" s="31" t="s">
        <v>86</v>
      </c>
      <c r="B63" s="32">
        <v>1694</v>
      </c>
      <c r="C63" s="33">
        <v>937</v>
      </c>
      <c r="D63" s="34">
        <f>IF(C63=0," ***.*",IF(B63=0," ***.*",IF(((B63/B$8)/(C63/C$8))*100-100&gt;999.9," ***.*",IF(((B63/B$8)/(C63/C$8))*100-100&lt;-99.9," ***.*",((B63/B$8)/(C63/C$8))*100-100))))</f>
        <v>74.09383770109491</v>
      </c>
      <c r="E63" s="32">
        <v>3053</v>
      </c>
      <c r="F63" s="33">
        <v>2585</v>
      </c>
      <c r="G63" s="34">
        <f>IF(F63=0," ***.*",IF(E63=0," ***.*",IF((E63/F63)*100-100&gt;999.9," ***.*",IF((E63/F63)*100-100&lt;-99.9," ***.*",(E63/F63)*100-100))))</f>
        <v>18.104448742746612</v>
      </c>
    </row>
    <row r="64" spans="1:7" ht="10.5" customHeight="1">
      <c r="A64" s="17" t="s">
        <v>47</v>
      </c>
      <c r="B64" s="37">
        <f>SUM(B62:B63)</f>
        <v>1814</v>
      </c>
      <c r="C64" s="38">
        <f>SUM(C62:C63)</f>
        <v>1064</v>
      </c>
      <c r="D64" s="39">
        <f>IF(C64=0," ***.*",IF(B64=0," ***.*",IF(((B64/B$8)/(C64/C$8))*100-100&gt;999.9," ***.*",IF(((B64/B$8)/(C64/C$8))*100-100&lt;-99.9," ***.*",((B64/B$8)/(C64/C$8))*100-100))))</f>
        <v>64.17432470064051</v>
      </c>
      <c r="E64" s="37">
        <f>SUM(E62:E63)</f>
        <v>3325</v>
      </c>
      <c r="F64" s="38">
        <f>SUM(F62:F63)</f>
        <v>2861</v>
      </c>
      <c r="G64" s="39">
        <f>IF(F64=0," ***.*",IF(E64=0," ***.*",IF((E64/F64)*100-100&gt;999.9," ***.*",IF((E64/F64)*100-100&lt;-99.9," ***.*",(E64/F64)*100-100))))</f>
        <v>16.21810555749738</v>
      </c>
    </row>
    <row r="65" spans="1:7" ht="10.5" customHeight="1">
      <c r="A65" s="27" t="s">
        <v>87</v>
      </c>
      <c r="B65" s="28">
        <v>817</v>
      </c>
      <c r="C65" s="29">
        <v>1534</v>
      </c>
      <c r="D65" s="30">
        <f t="shared" si="0"/>
        <v>-48.713119899560574</v>
      </c>
      <c r="E65" s="28">
        <v>1917</v>
      </c>
      <c r="F65" s="29">
        <v>5071</v>
      </c>
      <c r="G65" s="30">
        <f t="shared" si="1"/>
        <v>-62.19680536383356</v>
      </c>
    </row>
    <row r="66" spans="1:7" ht="10.5" customHeight="1">
      <c r="A66" s="31" t="s">
        <v>88</v>
      </c>
      <c r="B66" s="32">
        <v>613</v>
      </c>
      <c r="C66" s="33">
        <v>4401</v>
      </c>
      <c r="D66" s="34">
        <f>IF(C66=0," ***.*",IF(B66=0," ***.*",IF(((B66/B$8)/(C66/C$8))*100-100&gt;999.9," ***.*",IF(((B66/B$8)/(C66/C$8))*100-100&lt;-99.9," ***.*",((B66/B$8)/(C66/C$8))*100-100))))</f>
        <v>-86.5872234424836</v>
      </c>
      <c r="E66" s="32">
        <v>1404</v>
      </c>
      <c r="F66" s="33">
        <v>8645</v>
      </c>
      <c r="G66" s="34">
        <f>IF(F66=0," ***.*",IF(E66=0," ***.*",IF((E66/F66)*100-100&gt;999.9," ***.*",IF((E66/F66)*100-100&lt;-99.9," ***.*",(E66/F66)*100-100))))</f>
        <v>-83.7593984962406</v>
      </c>
    </row>
    <row r="67" spans="1:7" ht="10.5" customHeight="1">
      <c r="A67" s="31" t="s">
        <v>149</v>
      </c>
      <c r="B67" s="32">
        <v>1280</v>
      </c>
      <c r="C67" s="33">
        <v>0</v>
      </c>
      <c r="D67" s="34" t="str">
        <f>IF(C67=0," ***.*",IF(B67=0," ***.*",IF(((B67/B$8)/(C67/C$8))*100-100&gt;999.9," ***.*",IF(((B67/B$8)/(C67/C$8))*100-100&lt;-99.9," ***.*",((B67/B$8)/(C67/C$8))*100-100))))</f>
        <v> ***.*</v>
      </c>
      <c r="E67" s="33">
        <v>3801</v>
      </c>
      <c r="F67" s="33">
        <v>0</v>
      </c>
      <c r="G67" s="34" t="str">
        <f>IF(F67=0," ***.*",IF(E67=0," ***.*",IF((E67/F67)*100-100&gt;999.9," ***.*",IF((E67/F67)*100-100&lt;-99.9," ***.*",(E67/F67)*100-100))))</f>
        <v> ***.*</v>
      </c>
    </row>
    <row r="68" spans="1:7" ht="10.5" customHeight="1">
      <c r="A68" s="72" t="s">
        <v>31</v>
      </c>
      <c r="B68" s="38">
        <f>SUM(B65:B67)</f>
        <v>2710</v>
      </c>
      <c r="C68" s="38">
        <f>SUM(C65:C67)</f>
        <v>5935</v>
      </c>
      <c r="D68" s="39">
        <f t="shared" si="0"/>
        <v>-56.02982932384786</v>
      </c>
      <c r="E68" s="38">
        <f>SUM(E65:E67)</f>
        <v>7122</v>
      </c>
      <c r="F68" s="38">
        <f>SUM(F65:F67)</f>
        <v>13716</v>
      </c>
      <c r="G68" s="39">
        <f t="shared" si="1"/>
        <v>-48.07524059492564</v>
      </c>
    </row>
    <row r="69" spans="1:7" ht="10.5" customHeight="1">
      <c r="A69" s="31" t="s">
        <v>152</v>
      </c>
      <c r="B69" s="32">
        <v>1614</v>
      </c>
      <c r="C69" s="33">
        <v>0</v>
      </c>
      <c r="D69" s="40" t="str">
        <f>IF(C69=0," ***.*",IF(B69=0," ***.*",IF(((B69/B$8)/(C69/C$8))*100-100&gt;999.9," ***.*",IF(((B69/B$8)/(C69/C$8))*100-100&lt;-99.9," ***.*",((B69/B$8)/(C69/C$8))*100-100))))</f>
        <v> ***.*</v>
      </c>
      <c r="E69" s="33">
        <v>4076</v>
      </c>
      <c r="F69" s="33">
        <v>0</v>
      </c>
      <c r="G69" s="40" t="str">
        <f>IF(F69=0," ***.*",IF(E69=0," ***.*",IF((E69/F69)*100-100&gt;999.9," ***.*",IF((E69/F69)*100-100&lt;-99.9," ***.*",(E69/F69)*100-100))))</f>
        <v> ***.*</v>
      </c>
    </row>
    <row r="70" spans="1:7" ht="10.5" customHeight="1">
      <c r="A70" s="31" t="s">
        <v>118</v>
      </c>
      <c r="B70" s="32">
        <v>7320</v>
      </c>
      <c r="C70" s="33">
        <v>8195</v>
      </c>
      <c r="D70" s="40">
        <f>IF(C70=0," ***.*",IF(B70=0," ***.*",IF(((B70/B$8)/(C70/C$8))*100-100&gt;999.9," ***.*",IF(((B70/B$8)/(C70/C$8))*100-100&lt;-99.9," ***.*",((B70/B$8)/(C70/C$8))*100-100))))</f>
        <v>-13.985492508982446</v>
      </c>
      <c r="E70" s="32">
        <v>17903</v>
      </c>
      <c r="F70" s="33">
        <v>20323</v>
      </c>
      <c r="G70" s="40">
        <f>IF(F70=0," ***.*",IF(E70=0," ***.*",IF((E70/F70)*100-100&gt;999.9," ***.*",IF((E70/F70)*100-100&lt;-99.9," ***.*",(E70/F70)*100-100))))</f>
        <v>-11.907690793682036</v>
      </c>
    </row>
    <row r="71" spans="1:7" ht="10.5" customHeight="1">
      <c r="A71" s="17" t="s">
        <v>36</v>
      </c>
      <c r="B71" s="37">
        <f>SUM(B69:B70)</f>
        <v>8934</v>
      </c>
      <c r="C71" s="38">
        <f>SUM(C69:C70)</f>
        <v>8195</v>
      </c>
      <c r="D71" s="56">
        <f>IF(C71=0," ***.*",IF(B71=0," ***.*",IF(((B71/B$8)/(C71/C$8))*100-100&gt;999.9," ***.*",IF(((B71/B$8)/(C71/C$8))*100-100&lt;-99.9," ***.*",((B71/B$8)/(C71/C$8))*100-100))))</f>
        <v>4.980001355840287</v>
      </c>
      <c r="E71" s="37">
        <f>SUM(E69:E70)</f>
        <v>21979</v>
      </c>
      <c r="F71" s="38">
        <f>SUM(F69:F70)</f>
        <v>20323</v>
      </c>
      <c r="G71" s="56">
        <f>IF(F71=0," ***.*",IF(E71=0," ***.*",IF((E71/F71)*100-100&gt;999.9," ***.*",IF((E71/F71)*100-100&lt;-99.9," ***.*",(E71/F71)*100-100))))</f>
        <v>8.148403286916306</v>
      </c>
    </row>
    <row r="72" spans="1:7" ht="10.5" customHeight="1">
      <c r="A72" s="73" t="s">
        <v>37</v>
      </c>
      <c r="B72" s="44">
        <f>B40+B68+B61+B58+B13+B55+B64+B18+B71</f>
        <v>255209</v>
      </c>
      <c r="C72" s="45">
        <f>C40+C68+C61+C58+C13+C55+C64+C18+C71</f>
        <v>235521</v>
      </c>
      <c r="D72" s="46">
        <f t="shared" si="0"/>
        <v>4.3460306362552785</v>
      </c>
      <c r="E72" s="44">
        <f>E40+E68+E61+E58+E13+E55+E64+E18+E71</f>
        <v>596866</v>
      </c>
      <c r="F72" s="45">
        <f>F40+F68+F61+F58+F13+F55+F64+F18+F71</f>
        <v>606224</v>
      </c>
      <c r="G72" s="46">
        <f t="shared" si="1"/>
        <v>-1.543653830927184</v>
      </c>
    </row>
    <row r="73" spans="1:7" ht="10.5" customHeight="1">
      <c r="A73" s="116" t="s">
        <v>89</v>
      </c>
      <c r="B73" s="47"/>
      <c r="C73" s="47"/>
      <c r="D73" s="48"/>
      <c r="E73" s="47"/>
      <c r="F73" s="47"/>
      <c r="G73" s="48"/>
    </row>
    <row r="74" spans="1:7" ht="10.5" customHeight="1">
      <c r="A74" s="23" t="s">
        <v>39</v>
      </c>
      <c r="B74" s="44">
        <f>B72-B75</f>
        <v>253178</v>
      </c>
      <c r="C74" s="45">
        <f>C72-C75</f>
        <v>234274</v>
      </c>
      <c r="D74" s="46">
        <f>IF(C74=0," ***.*",IF(B74=0," ***.*",IF(((B74/B$8)/(C74/C$8))*100-100&gt;999.9," ***.*",IF(((B74/B$8)/(C74/C$8))*100-100&lt;-99.9," ***.*",((B74/B$8)/(C74/C$8))*100-100))))</f>
        <v>4.066621578594749</v>
      </c>
      <c r="E74" s="44">
        <f>E72-E75</f>
        <v>592841</v>
      </c>
      <c r="F74" s="45">
        <f>F72-F75</f>
        <v>602801</v>
      </c>
      <c r="G74" s="46">
        <f t="shared" si="1"/>
        <v>-1.6522865755033536</v>
      </c>
    </row>
    <row r="75" spans="1:7" ht="10.5" customHeight="1">
      <c r="A75" s="23" t="s">
        <v>40</v>
      </c>
      <c r="B75" s="44">
        <v>2031</v>
      </c>
      <c r="C75" s="45">
        <v>1247</v>
      </c>
      <c r="D75" s="46">
        <f>IF(C75=0," ***.*",IF(B75=0," ***.*",IF(((B75/B$8)/(C75/C$8))*100-100&gt;999.9," ***.*",IF(((B75/B$8)/(C75/C$8))*100-100&lt;-99.9," ***.*",((B75/B$8)/(C75/C$8))*100-100))))</f>
        <v>56.83863494609287</v>
      </c>
      <c r="E75" s="44">
        <v>4025</v>
      </c>
      <c r="F75" s="45">
        <v>3423</v>
      </c>
      <c r="G75" s="46">
        <f t="shared" si="1"/>
        <v>17.586912065439677</v>
      </c>
    </row>
    <row r="76" spans="1:7" ht="10.5" customHeight="1">
      <c r="A76" s="73" t="s">
        <v>37</v>
      </c>
      <c r="B76" s="44">
        <f>SUM(B74:B75)</f>
        <v>255209</v>
      </c>
      <c r="C76" s="45">
        <f>SUM(C74:C75)</f>
        <v>235521</v>
      </c>
      <c r="D76" s="46">
        <f>IF(C76=0," ***.*",IF(B76=0," ***.*",IF(((B76/B$8)/(C76/C$8))*100-100&gt;999.9," ***.*",IF(((B76/B$8)/(C76/C$8))*100-100&lt;-99.9," ***.*",((B76/B$8)/(C76/C$8))*100-100))))</f>
        <v>4.3460306362552785</v>
      </c>
      <c r="E76" s="44">
        <f>SUM(E74:E75)</f>
        <v>596866</v>
      </c>
      <c r="F76" s="45">
        <f>SUM(F74:F75)</f>
        <v>606224</v>
      </c>
      <c r="G76" s="46">
        <f t="shared" si="1"/>
        <v>-1.543653830927184</v>
      </c>
    </row>
    <row r="77" spans="1:7" ht="10.5" customHeight="1">
      <c r="A77" s="116" t="s">
        <v>90</v>
      </c>
      <c r="B77" s="47"/>
      <c r="C77" s="47"/>
      <c r="D77" s="48"/>
      <c r="E77" s="47"/>
      <c r="F77" s="47"/>
      <c r="G77" s="60"/>
    </row>
    <row r="78" spans="1:7" ht="10.5" customHeight="1">
      <c r="A78" s="23" t="s">
        <v>39</v>
      </c>
      <c r="B78" s="44">
        <v>249537</v>
      </c>
      <c r="C78" s="45">
        <v>231490</v>
      </c>
      <c r="D78" s="46">
        <f>IF(C78=0," ***.*",IF(B78=0," ***.*",IF(((B78/B$8)/(C78/C$8))*100-100&gt;999.9," ***.*",IF(((B78/B$8)/(C78/C$8))*100-100&lt;-99.9," ***.*",((B78/B$8)/(C78/C$8))*100-100))))</f>
        <v>3.803572028549354</v>
      </c>
      <c r="E78" s="44">
        <v>584293</v>
      </c>
      <c r="F78" s="45">
        <v>596259</v>
      </c>
      <c r="G78" s="46">
        <f t="shared" si="1"/>
        <v>-2.006846018257164</v>
      </c>
    </row>
    <row r="79" spans="1:7" ht="10.5" customHeight="1">
      <c r="A79" s="23" t="s">
        <v>40</v>
      </c>
      <c r="B79" s="44">
        <v>0</v>
      </c>
      <c r="C79" s="45">
        <v>0</v>
      </c>
      <c r="D79" s="102" t="str">
        <f>IF(C79=0," ***.*",IF(B79=0," ***.*",IF(((B79/B$8)/(C79/C$8))*100-100&gt;999.9," ***.*",IF(((B79/B$8)/(C79/C$8))*100-100&lt;-99.9," ***.*",((B79/B$8)/(C79/C$8))*100-100))))</f>
        <v> ***.*</v>
      </c>
      <c r="E79" s="44">
        <v>0</v>
      </c>
      <c r="F79" s="45">
        <v>0</v>
      </c>
      <c r="G79" s="102" t="str">
        <f t="shared" si="1"/>
        <v> ***.*</v>
      </c>
    </row>
    <row r="80" spans="1:7" ht="10.5" customHeight="1">
      <c r="A80" s="73" t="s">
        <v>37</v>
      </c>
      <c r="B80" s="44">
        <f>SUM(B78:B79)</f>
        <v>249537</v>
      </c>
      <c r="C80" s="45">
        <f>SUM(C78:C79)</f>
        <v>231490</v>
      </c>
      <c r="D80" s="46">
        <f>IF(C80=0," ***.*",IF(B80=0," ***.*",IF(((B80/B$8)/(C80/C$8))*100-100&gt;999.9," ***.*",IF(((B80/B$8)/(C80/C$8))*100-100&lt;-99.9," ***.*",((B80/B$8)/(C80/C$8))*100-100))))</f>
        <v>3.803572028549354</v>
      </c>
      <c r="E80" s="44">
        <f>SUM(E78:E79)</f>
        <v>584293</v>
      </c>
      <c r="F80" s="45">
        <f>SUM(F78:F79)</f>
        <v>596259</v>
      </c>
      <c r="G80" s="46">
        <f t="shared" si="1"/>
        <v>-2.006846018257164</v>
      </c>
    </row>
    <row r="81" spans="2:7" ht="10.5" customHeight="1">
      <c r="B81" s="26"/>
      <c r="C81" s="26"/>
      <c r="D81" s="26"/>
      <c r="E81" s="26" t="s">
        <v>41</v>
      </c>
      <c r="F81" s="26"/>
      <c r="G81" s="26"/>
    </row>
    <row r="82" spans="1:7" ht="0.75" customHeight="1">
      <c r="A82" s="26"/>
      <c r="B82" s="26"/>
      <c r="C82" s="26"/>
      <c r="D82" s="26"/>
      <c r="E82" s="26"/>
      <c r="F82" s="26"/>
      <c r="G82" s="26"/>
    </row>
    <row r="83" spans="1:7" ht="12.75">
      <c r="A83" s="1"/>
      <c r="B83" s="1"/>
      <c r="C83" s="76" t="s">
        <v>50</v>
      </c>
      <c r="E83" s="1"/>
      <c r="F83" s="1"/>
      <c r="G83" s="1"/>
    </row>
    <row r="84" spans="1:7" ht="10.5" customHeight="1">
      <c r="A84" s="129" t="s">
        <v>51</v>
      </c>
      <c r="B84" s="129"/>
      <c r="C84" s="129"/>
      <c r="D84" s="129"/>
      <c r="E84" s="129"/>
      <c r="F84" s="129"/>
      <c r="G84" s="129"/>
    </row>
    <row r="85" spans="1:7" ht="10.5" customHeight="1">
      <c r="A85" s="130" t="s">
        <v>155</v>
      </c>
      <c r="B85" s="130"/>
      <c r="C85" s="130"/>
      <c r="D85" s="130"/>
      <c r="E85" s="130"/>
      <c r="F85" s="130"/>
      <c r="G85" s="130"/>
    </row>
    <row r="86" spans="1:7" ht="10.5" customHeight="1">
      <c r="A86" s="3"/>
      <c r="B86" s="4"/>
      <c r="C86" s="5"/>
      <c r="D86" s="6"/>
      <c r="E86" s="4" t="s">
        <v>1</v>
      </c>
      <c r="F86" s="5"/>
      <c r="G86" s="6"/>
    </row>
    <row r="87" spans="1:7" ht="10.5" customHeight="1">
      <c r="A87" s="7"/>
      <c r="B87" s="71"/>
      <c r="C87" s="18" t="s">
        <v>153</v>
      </c>
      <c r="D87" s="9"/>
      <c r="E87" s="8"/>
      <c r="F87" s="18" t="s">
        <v>154</v>
      </c>
      <c r="G87" s="9"/>
    </row>
    <row r="88" spans="1:7" ht="10.5" customHeight="1">
      <c r="A88" s="7"/>
      <c r="B88" s="10"/>
      <c r="C88" s="11"/>
      <c r="D88" s="12" t="s">
        <v>52</v>
      </c>
      <c r="E88" s="10"/>
      <c r="F88" s="11"/>
      <c r="G88" s="15"/>
    </row>
    <row r="89" spans="1:7" ht="10.5" customHeight="1">
      <c r="A89" s="16"/>
      <c r="B89" s="18">
        <v>2005</v>
      </c>
      <c r="C89" s="18">
        <v>2004</v>
      </c>
      <c r="D89" s="19" t="s">
        <v>3</v>
      </c>
      <c r="E89" s="18">
        <v>2005</v>
      </c>
      <c r="F89" s="18">
        <v>2004</v>
      </c>
      <c r="G89" s="19" t="s">
        <v>2</v>
      </c>
    </row>
    <row r="90" spans="1:7" ht="10.5" customHeight="1">
      <c r="A90" s="97" t="s">
        <v>53</v>
      </c>
      <c r="B90" s="20">
        <f>SUM(B8)</f>
        <v>27</v>
      </c>
      <c r="C90" s="21">
        <f>SUM(C8)</f>
        <v>26</v>
      </c>
      <c r="D90" s="22"/>
      <c r="E90" s="24"/>
      <c r="F90" s="24"/>
      <c r="G90" s="25"/>
    </row>
    <row r="91" spans="1:7" ht="10.5" customHeight="1">
      <c r="A91" s="1" t="s">
        <v>91</v>
      </c>
      <c r="B91" s="48"/>
      <c r="C91" s="48"/>
      <c r="D91" s="48"/>
      <c r="E91" s="48"/>
      <c r="F91" s="48"/>
      <c r="G91" s="48"/>
    </row>
    <row r="92" spans="1:11" ht="10.5" customHeight="1">
      <c r="A92" s="3" t="s">
        <v>9</v>
      </c>
      <c r="B92" s="64">
        <f>SUM(B13)</f>
        <v>7792</v>
      </c>
      <c r="C92" s="68">
        <f>SUM(C13)</f>
        <v>8202</v>
      </c>
      <c r="D92" s="41">
        <f aca="true" t="shared" si="2" ref="D92:D105">IF(C92=0," ***.*",IF(B92=0," ***.*",IF(((B92/B$8)/(C92/C$8))*100-100&gt;999.9," ***.*",IF(((B92/B$8)/(C92/C$8))*100-100&lt;-99.9," ***.*",((B92/B$8)/(C92/C$8))*100-100))))</f>
        <v>-8.517344459797513</v>
      </c>
      <c r="E92" s="68">
        <f>SUM(E13)</f>
        <v>19690</v>
      </c>
      <c r="F92" s="51">
        <f>SUM(F13)</f>
        <v>22476</v>
      </c>
      <c r="G92" s="41">
        <f aca="true" t="shared" si="3" ref="G92:G127">IF(F92=0," ***.*",IF(E92=0," ***.*",IF((E92/F92)*100-100&gt;999.9," ***.*",IF((E92/F92)*100-100&lt;-99.9," ***.*",(E92/F92)*100-100))))</f>
        <v>-12.395444029186692</v>
      </c>
      <c r="K92" s="100"/>
    </row>
    <row r="93" spans="1:8" ht="10.5" customHeight="1">
      <c r="A93" s="7" t="s">
        <v>13</v>
      </c>
      <c r="B93" s="65">
        <f>SUM(B18)</f>
        <v>7464</v>
      </c>
      <c r="C93" s="53">
        <f>SUM(C18)</f>
        <v>7772</v>
      </c>
      <c r="D93" s="40">
        <f>IF(C93=0," ***.*",IF(B93=0," ***.*",IF(((B93/B$8)/(C93/C$8))*100-100&gt;999.9," ***.*",IF(((B93/B$8)/(C93/C$8))*100-100&lt;-99.9," ***.*",((B93/B$8)/(C93/C$8))*100-100))))</f>
        <v>-7.519871904843583</v>
      </c>
      <c r="E93" s="53">
        <f>SUM(E18)</f>
        <v>18312</v>
      </c>
      <c r="F93" s="53">
        <f>SUM(F18)</f>
        <v>19398</v>
      </c>
      <c r="G93" s="34">
        <f>IF(F93=0," ***.*",IF(E93=0," ***.*",IF((E93/F93)*100-100&gt;999.9," ***.*",IF((E93/F93)*100-100&lt;-99.9," ***.*",(E93/F93)*100-100))))</f>
        <v>-5.598515310856783</v>
      </c>
      <c r="H93" s="101"/>
    </row>
    <row r="94" spans="1:11" ht="10.5" customHeight="1">
      <c r="A94" s="7" t="s">
        <v>21</v>
      </c>
      <c r="B94" s="115">
        <f>SUM(B40-B102)</f>
        <v>169841</v>
      </c>
      <c r="C94" s="53">
        <f>SUM(C40-C102)</f>
        <v>150047</v>
      </c>
      <c r="D94" s="40">
        <f t="shared" si="2"/>
        <v>8.999575194834009</v>
      </c>
      <c r="E94" s="115">
        <f>SUM(E40-E102)</f>
        <v>396657</v>
      </c>
      <c r="F94" s="53">
        <f>SUM(F40-F102)</f>
        <v>386597</v>
      </c>
      <c r="G94" s="34">
        <f t="shared" si="3"/>
        <v>2.602192981321622</v>
      </c>
      <c r="H94" s="101"/>
      <c r="K94" s="100"/>
    </row>
    <row r="95" spans="1:11" ht="10.5" customHeight="1">
      <c r="A95" s="7" t="s">
        <v>46</v>
      </c>
      <c r="B95" s="115">
        <f>SUM(B55-B103)</f>
        <v>53790</v>
      </c>
      <c r="C95" s="53">
        <f>SUM(C55-C103)</f>
        <v>49779</v>
      </c>
      <c r="D95" s="40">
        <f t="shared" si="2"/>
        <v>4.055480780605819</v>
      </c>
      <c r="E95" s="115">
        <f>SUM(E55-E103)</f>
        <v>122295</v>
      </c>
      <c r="F95" s="53">
        <f>SUM(F55-F103)</f>
        <v>129688</v>
      </c>
      <c r="G95" s="34">
        <f t="shared" si="3"/>
        <v>-5.700604527789778</v>
      </c>
      <c r="H95" s="101"/>
      <c r="K95" s="100"/>
    </row>
    <row r="96" spans="1:8" ht="10.5" customHeight="1">
      <c r="A96" s="7" t="s">
        <v>122</v>
      </c>
      <c r="B96" s="69">
        <f>SUM(B58)</f>
        <v>2220</v>
      </c>
      <c r="C96" s="53">
        <f>SUM(C58)</f>
        <v>2334</v>
      </c>
      <c r="D96" s="40">
        <f t="shared" si="2"/>
        <v>-8.407121774731024</v>
      </c>
      <c r="E96" s="69">
        <f>SUM(E58)</f>
        <v>5950</v>
      </c>
      <c r="F96" s="53">
        <f>SUM(F58)</f>
        <v>6402</v>
      </c>
      <c r="G96" s="40">
        <f t="shared" si="3"/>
        <v>-7.060293658231799</v>
      </c>
      <c r="H96" s="101"/>
    </row>
    <row r="97" spans="1:8" ht="10.5" customHeight="1">
      <c r="A97" s="7" t="s">
        <v>25</v>
      </c>
      <c r="B97" s="53">
        <f>SUM(B61)</f>
        <v>45</v>
      </c>
      <c r="C97" s="53">
        <f>SUM(C61)</f>
        <v>1763</v>
      </c>
      <c r="D97" s="40">
        <f t="shared" si="2"/>
        <v>-97.54206844394025</v>
      </c>
      <c r="E97" s="53">
        <f>SUM(E61)</f>
        <v>197</v>
      </c>
      <c r="F97" s="53">
        <f>SUM(F61)</f>
        <v>3681</v>
      </c>
      <c r="G97" s="34">
        <f t="shared" si="3"/>
        <v>-94.64819342569953</v>
      </c>
      <c r="H97" s="101"/>
    </row>
    <row r="98" spans="1:8" ht="10.5" customHeight="1">
      <c r="A98" s="7" t="s">
        <v>47</v>
      </c>
      <c r="B98" s="53">
        <f>SUM(B64-B104)</f>
        <v>382</v>
      </c>
      <c r="C98" s="53">
        <f>SUM(C64-C104)</f>
        <v>247</v>
      </c>
      <c r="D98" s="40">
        <f>IF(C98=0," ***.*",IF(B98=0," ***.*",IF(((B98/B$8)/(C98/C$8))*100-100&gt;999.9," ***.*",IF(((B98/B$8)/(C98/C$8))*100-100&lt;-99.9," ***.*",((B98/B$8)/(C98/C$8))*100-100))))</f>
        <v>48.927875243664744</v>
      </c>
      <c r="E98" s="53">
        <f>SUM(E64-E104)</f>
        <v>639</v>
      </c>
      <c r="F98" s="53">
        <f>SUM(F64-F104)</f>
        <v>520</v>
      </c>
      <c r="G98" s="34">
        <f>IF(F98=0," ***.*",IF(E98=0," ***.*",IF((E98/F98)*100-100&gt;999.9," ***.*",IF((E98/F98)*100-100&lt;-99.9," ***.*",(E98/F98)*100-100))))</f>
        <v>22.884615384615387</v>
      </c>
      <c r="H98" s="101"/>
    </row>
    <row r="99" spans="1:8" ht="10.5" customHeight="1">
      <c r="A99" s="7" t="s">
        <v>31</v>
      </c>
      <c r="B99" s="65">
        <f>SUM(B68)</f>
        <v>2710</v>
      </c>
      <c r="C99" s="53">
        <f>SUM(C68)</f>
        <v>5935</v>
      </c>
      <c r="D99" s="40">
        <f>IF(C99=0," ***.*",IF(B99=0," ***.*",IF(((B99/B$8)/(C99/C$8))*100-100&gt;999.9," ***.*",IF(((B99/B$8)/(C99/C$8))*100-100&lt;-99.9," ***.*",((B99/B$8)/(C99/C$8))*100-100))))</f>
        <v>-56.02982932384786</v>
      </c>
      <c r="E99" s="65">
        <f>SUM(E68)</f>
        <v>7122</v>
      </c>
      <c r="F99" s="53">
        <f>SUM(F68)</f>
        <v>13716</v>
      </c>
      <c r="G99" s="34">
        <f>IF(F99=0," ***.*",IF(E99=0," ***.*",IF((E99/F99)*100-100&gt;999.9," ***.*",IF((E99/F99)*100-100&lt;-99.9," ***.*",(E99/F99)*100-100))))</f>
        <v>-48.07524059492564</v>
      </c>
      <c r="H99" s="101"/>
    </row>
    <row r="100" spans="1:8" ht="10.5" customHeight="1">
      <c r="A100" s="7" t="s">
        <v>36</v>
      </c>
      <c r="B100" s="65">
        <f>SUM(B71)</f>
        <v>8934</v>
      </c>
      <c r="C100" s="53">
        <f>SUM(C71)</f>
        <v>8195</v>
      </c>
      <c r="D100" s="40">
        <f t="shared" si="2"/>
        <v>4.980001355840287</v>
      </c>
      <c r="E100" s="65">
        <f>SUM(E71)</f>
        <v>21979</v>
      </c>
      <c r="F100" s="53">
        <f>SUM(F71)</f>
        <v>20323</v>
      </c>
      <c r="G100" s="34">
        <f t="shared" si="3"/>
        <v>8.148403286916306</v>
      </c>
      <c r="H100" s="101"/>
    </row>
    <row r="101" spans="1:7" ht="10.5" customHeight="1">
      <c r="A101" s="103" t="s">
        <v>92</v>
      </c>
      <c r="B101" s="66">
        <f>SUM(B92:B100)</f>
        <v>253178</v>
      </c>
      <c r="C101" s="55">
        <f>SUM(C92:C100)</f>
        <v>234274</v>
      </c>
      <c r="D101" s="56">
        <f t="shared" si="2"/>
        <v>4.066621578594749</v>
      </c>
      <c r="E101" s="55">
        <f>SUM(E92:E100)</f>
        <v>592841</v>
      </c>
      <c r="F101" s="55">
        <f>SUM(F92:F100)</f>
        <v>602801</v>
      </c>
      <c r="G101" s="39">
        <f t="shared" si="3"/>
        <v>-1.6522865755033536</v>
      </c>
    </row>
    <row r="102" spans="1:7" ht="10.5" customHeight="1">
      <c r="A102" s="3" t="s">
        <v>21</v>
      </c>
      <c r="B102" s="64">
        <v>206</v>
      </c>
      <c r="C102" s="53">
        <v>115</v>
      </c>
      <c r="D102" s="41">
        <f t="shared" si="2"/>
        <v>72.49597423510465</v>
      </c>
      <c r="E102" s="64">
        <v>435</v>
      </c>
      <c r="F102" s="53">
        <v>307</v>
      </c>
      <c r="G102" s="34">
        <f t="shared" si="3"/>
        <v>41.69381107491856</v>
      </c>
    </row>
    <row r="103" spans="1:7" ht="10.5" customHeight="1">
      <c r="A103" s="7" t="s">
        <v>46</v>
      </c>
      <c r="B103" s="65">
        <v>393</v>
      </c>
      <c r="C103" s="53">
        <v>315</v>
      </c>
      <c r="D103" s="40">
        <f t="shared" si="2"/>
        <v>20.14109347442681</v>
      </c>
      <c r="E103" s="65">
        <v>904</v>
      </c>
      <c r="F103" s="53">
        <v>775</v>
      </c>
      <c r="G103" s="34">
        <f t="shared" si="3"/>
        <v>16.64516129032259</v>
      </c>
    </row>
    <row r="104" spans="1:7" ht="10.5" customHeight="1">
      <c r="A104" s="7" t="s">
        <v>47</v>
      </c>
      <c r="B104" s="69">
        <v>1432</v>
      </c>
      <c r="C104" s="53">
        <v>817</v>
      </c>
      <c r="D104" s="40">
        <f t="shared" si="2"/>
        <v>68.78371639693549</v>
      </c>
      <c r="E104" s="53">
        <v>2686</v>
      </c>
      <c r="F104" s="53">
        <v>2341</v>
      </c>
      <c r="G104" s="34">
        <f t="shared" si="3"/>
        <v>14.737291755659967</v>
      </c>
    </row>
    <row r="105" spans="1:7" ht="10.5" customHeight="1">
      <c r="A105" s="103" t="s">
        <v>93</v>
      </c>
      <c r="B105" s="66">
        <f>SUM(B102:B104)</f>
        <v>2031</v>
      </c>
      <c r="C105" s="53">
        <f>SUM(C102:C104)</f>
        <v>1247</v>
      </c>
      <c r="D105" s="56">
        <f t="shared" si="2"/>
        <v>56.83863494609287</v>
      </c>
      <c r="E105" s="66">
        <f>SUM(E102:E104)</f>
        <v>4025</v>
      </c>
      <c r="F105" s="53">
        <f>SUM(F102:F104)</f>
        <v>3423</v>
      </c>
      <c r="G105" s="34">
        <f t="shared" si="3"/>
        <v>17.586912065439677</v>
      </c>
    </row>
    <row r="106" spans="1:7" ht="10.5" customHeight="1">
      <c r="A106" s="61" t="s">
        <v>94</v>
      </c>
      <c r="B106" s="67"/>
      <c r="C106" s="62"/>
      <c r="D106" s="62"/>
      <c r="E106" s="61"/>
      <c r="F106" s="61"/>
      <c r="G106" s="61"/>
    </row>
    <row r="107" spans="1:7" ht="10.5" customHeight="1">
      <c r="A107" s="3" t="s">
        <v>9</v>
      </c>
      <c r="B107" s="68">
        <f>SUM(B13)</f>
        <v>7792</v>
      </c>
      <c r="C107" s="68">
        <f>SUM(C13)</f>
        <v>8202</v>
      </c>
      <c r="D107" s="41">
        <f aca="true" t="shared" si="4" ref="D107:D115">IF(C107=0," ***.*",IF(B107=0," ***.*",IF(((B107/B$8)/(C107/C$8))*100-100&gt;999.9," ***.*",IF(((B107/B$8)/(C107/C$8))*100-100&lt;-99.9," ***.*",((B107/B$8)/(C107/C$8))*100-100))))</f>
        <v>-8.517344459797513</v>
      </c>
      <c r="E107" s="51">
        <f>SUM(E13)</f>
        <v>19690</v>
      </c>
      <c r="F107" s="68">
        <f>SUM(F13)</f>
        <v>22476</v>
      </c>
      <c r="G107" s="41">
        <f t="shared" si="3"/>
        <v>-12.395444029186692</v>
      </c>
    </row>
    <row r="108" spans="1:7" ht="10.5" customHeight="1">
      <c r="A108" s="7" t="s">
        <v>13</v>
      </c>
      <c r="B108" s="53">
        <f>SUM(B18)</f>
        <v>7464</v>
      </c>
      <c r="C108" s="53">
        <f>SUM(C18)</f>
        <v>7772</v>
      </c>
      <c r="D108" s="40">
        <f>IF(C108=0," ***.*",IF(B108=0," ***.*",IF(((B108/B$8)/(C108/C$8))*100-100&gt;999.9," ***.*",IF(((B108/B$8)/(C108/C$8))*100-100&lt;-99.9," ***.*",((B108/B$8)/(C108/C$8))*100-100))))</f>
        <v>-7.519871904843583</v>
      </c>
      <c r="E108" s="53">
        <f>SUM(E18)</f>
        <v>18312</v>
      </c>
      <c r="F108" s="53">
        <f>SUM(F18)</f>
        <v>19398</v>
      </c>
      <c r="G108" s="34">
        <f>IF(F108=0," ***.*",IF(E108=0," ***.*",IF((E108/F108)*100-100&gt;999.9," ***.*",IF((E108/F108)*100-100&lt;-99.9," ***.*",(E108/F108)*100-100))))</f>
        <v>-5.598515310856783</v>
      </c>
    </row>
    <row r="109" spans="1:7" ht="10.5" customHeight="1">
      <c r="A109" s="7" t="s">
        <v>21</v>
      </c>
      <c r="B109" s="53">
        <f>SUM(B40-B21-B22-B28-B29)</f>
        <v>168262</v>
      </c>
      <c r="C109" s="53">
        <f>SUM(C40-C21-C22-C28-C29)</f>
        <v>148847</v>
      </c>
      <c r="D109" s="40">
        <f t="shared" si="4"/>
        <v>8.856795282453845</v>
      </c>
      <c r="E109" s="53">
        <f>SUM(E40-E21-E22-E28-E29)</f>
        <v>392908</v>
      </c>
      <c r="F109" s="53">
        <f>SUM(F40-F21-F22-F28-F29)</f>
        <v>383668</v>
      </c>
      <c r="G109" s="34">
        <f t="shared" si="3"/>
        <v>2.408332203884612</v>
      </c>
    </row>
    <row r="110" spans="1:9" ht="10.5" customHeight="1">
      <c r="A110" s="7" t="s">
        <v>46</v>
      </c>
      <c r="B110" s="53">
        <f>SUM(B55-B43-B44-B51-B52)</f>
        <v>52110</v>
      </c>
      <c r="C110" s="53">
        <f>SUM(C55-C43-C44-C51-C52)</f>
        <v>48442</v>
      </c>
      <c r="D110" s="40">
        <f t="shared" si="4"/>
        <v>3.5877957144626578</v>
      </c>
      <c r="E110" s="53">
        <f>SUM(E55-E43-E44-E51-E52)</f>
        <v>118135</v>
      </c>
      <c r="F110" s="53">
        <f>SUM(F55-F43-F44-F51-F52)</f>
        <v>126595</v>
      </c>
      <c r="G110" s="34">
        <f t="shared" si="3"/>
        <v>-6.682728385797233</v>
      </c>
      <c r="I110" s="100"/>
    </row>
    <row r="111" spans="1:8" ht="10.5" customHeight="1">
      <c r="A111" s="7" t="s">
        <v>122</v>
      </c>
      <c r="B111" s="65">
        <f>SUM(B58)</f>
        <v>2220</v>
      </c>
      <c r="C111" s="69">
        <f>SUM(C58)</f>
        <v>2334</v>
      </c>
      <c r="D111" s="42">
        <f t="shared" si="4"/>
        <v>-8.407121774731024</v>
      </c>
      <c r="E111" s="65">
        <f>SUM(E58)</f>
        <v>5950</v>
      </c>
      <c r="F111" s="69">
        <f>SUM(F58)</f>
        <v>6402</v>
      </c>
      <c r="G111" s="40">
        <f t="shared" si="3"/>
        <v>-7.060293658231799</v>
      </c>
      <c r="H111" s="101"/>
    </row>
    <row r="112" spans="1:7" ht="10.5" customHeight="1">
      <c r="A112" s="7" t="s">
        <v>25</v>
      </c>
      <c r="B112" s="69">
        <f>SUM(B61)</f>
        <v>45</v>
      </c>
      <c r="C112" s="53">
        <f>SUM(C61)</f>
        <v>1763</v>
      </c>
      <c r="D112" s="40">
        <f t="shared" si="4"/>
        <v>-97.54206844394025</v>
      </c>
      <c r="E112" s="53">
        <f>SUM(E61)</f>
        <v>197</v>
      </c>
      <c r="F112" s="53">
        <f>SUM(F61)</f>
        <v>3681</v>
      </c>
      <c r="G112" s="34">
        <f t="shared" si="3"/>
        <v>-94.64819342569953</v>
      </c>
    </row>
    <row r="113" spans="1:7" ht="10.5" customHeight="1">
      <c r="A113" s="7" t="s">
        <v>31</v>
      </c>
      <c r="B113" s="69">
        <f>SUM(B68)</f>
        <v>2710</v>
      </c>
      <c r="C113" s="53">
        <f>SUM(C68)</f>
        <v>5935</v>
      </c>
      <c r="D113" s="40">
        <f>IF(C113=0," ***.*",IF(B113=0," ***.*",IF(((B113/B$8)/(C113/C$8))*100-100&gt;999.9," ***.*",IF(((B113/B$8)/(C113/C$8))*100-100&lt;-99.9," ***.*",((B113/B$8)/(C113/C$8))*100-100))))</f>
        <v>-56.02982932384786</v>
      </c>
      <c r="E113" s="53">
        <f>SUM(E68)</f>
        <v>7122</v>
      </c>
      <c r="F113" s="53">
        <f>SUM(F68)</f>
        <v>13716</v>
      </c>
      <c r="G113" s="34">
        <f>IF(F113=0," ***.*",IF(E113=0," ***.*",IF((E113/F113)*100-100&gt;999.9," ***.*",IF((E113/F113)*100-100&lt;-99.9," ***.*",(E113/F113)*100-100))))</f>
        <v>-48.07524059492564</v>
      </c>
    </row>
    <row r="114" spans="1:7" ht="10.5" customHeight="1">
      <c r="A114" s="7" t="s">
        <v>36</v>
      </c>
      <c r="B114" s="69">
        <f>SUM(B71)</f>
        <v>8934</v>
      </c>
      <c r="C114" s="53">
        <f>SUM(C71)</f>
        <v>8195</v>
      </c>
      <c r="D114" s="40">
        <f t="shared" si="4"/>
        <v>4.980001355840287</v>
      </c>
      <c r="E114" s="53">
        <f>SUM(E71)</f>
        <v>21979</v>
      </c>
      <c r="F114" s="53">
        <f>SUM(F71)</f>
        <v>20323</v>
      </c>
      <c r="G114" s="34">
        <f t="shared" si="3"/>
        <v>8.148403286916306</v>
      </c>
    </row>
    <row r="115" spans="1:7" ht="10.5" customHeight="1">
      <c r="A115" s="103" t="s">
        <v>92</v>
      </c>
      <c r="B115" s="66">
        <f>SUM(B107:B114)</f>
        <v>249537</v>
      </c>
      <c r="C115" s="55">
        <f>SUM(C107:C114)</f>
        <v>231490</v>
      </c>
      <c r="D115" s="56">
        <f t="shared" si="4"/>
        <v>3.803572028549354</v>
      </c>
      <c r="E115" s="55">
        <f>SUM(E107:E114)</f>
        <v>584293</v>
      </c>
      <c r="F115" s="55">
        <f>SUM(F107:F114)</f>
        <v>596259</v>
      </c>
      <c r="G115" s="39">
        <f t="shared" si="3"/>
        <v>-2.006846018257164</v>
      </c>
    </row>
    <row r="116" spans="1:7" ht="10.5" customHeight="1">
      <c r="A116" s="111"/>
      <c r="B116" s="68"/>
      <c r="C116" s="51"/>
      <c r="D116" s="112"/>
      <c r="E116" s="51"/>
      <c r="F116" s="51"/>
      <c r="G116" s="113"/>
    </row>
    <row r="117" spans="1:7" ht="10.5" customHeight="1">
      <c r="A117" s="114"/>
      <c r="B117" s="69"/>
      <c r="C117" s="53"/>
      <c r="D117" s="42"/>
      <c r="E117" s="53"/>
      <c r="F117" s="53"/>
      <c r="G117" s="35"/>
    </row>
    <row r="118" spans="1:7" ht="10.5" customHeight="1">
      <c r="A118" s="63" t="s">
        <v>95</v>
      </c>
      <c r="B118" s="63"/>
      <c r="C118" s="63"/>
      <c r="D118" s="63"/>
      <c r="E118" s="63"/>
      <c r="F118" s="63"/>
      <c r="G118" s="63"/>
    </row>
    <row r="119" spans="1:7" ht="10.5" customHeight="1">
      <c r="A119" s="3" t="s">
        <v>9</v>
      </c>
      <c r="B119" s="64">
        <f>SUM(B13)</f>
        <v>7792</v>
      </c>
      <c r="C119" s="68">
        <f>SUM(C13)</f>
        <v>8202</v>
      </c>
      <c r="D119" s="41">
        <f aca="true" t="shared" si="5" ref="D119:D127">IF(C119=0," ***.*",IF(B119=0," ***.*",IF(((B119/B$8)/(C119/C$8))*100-100&gt;999.9," ***.*",IF(((B119/B$8)/(C119/C$8))*100-100&lt;-99.9," ***.*",((B119/B$8)/(C119/C$8))*100-100))))</f>
        <v>-8.517344459797513</v>
      </c>
      <c r="E119" s="64">
        <f>SUM(E13)</f>
        <v>19690</v>
      </c>
      <c r="F119" s="68">
        <f>SUM(F13)</f>
        <v>22476</v>
      </c>
      <c r="G119" s="41">
        <f t="shared" si="3"/>
        <v>-12.395444029186692</v>
      </c>
    </row>
    <row r="120" spans="1:7" ht="10.5" customHeight="1">
      <c r="A120" s="7" t="s">
        <v>13</v>
      </c>
      <c r="B120" s="53">
        <f>SUM(B18)</f>
        <v>7464</v>
      </c>
      <c r="C120" s="53">
        <f>SUM(C18)</f>
        <v>7772</v>
      </c>
      <c r="D120" s="40">
        <f>IF(C120=0," ***.*",IF(B120=0," ***.*",IF(((B120/B$8)/(C120/C$8))*100-100&gt;999.9," ***.*",IF(((B120/B$8)/(C120/C$8))*100-100&lt;-99.9," ***.*",((B120/B$8)/(C120/C$8))*100-100))))</f>
        <v>-7.519871904843583</v>
      </c>
      <c r="E120" s="53">
        <f>SUM(E18)</f>
        <v>18312</v>
      </c>
      <c r="F120" s="53">
        <f>SUM(F18)</f>
        <v>19398</v>
      </c>
      <c r="G120" s="34">
        <f>IF(F120=0," ***.*",IF(E120=0," ***.*",IF((E120/F120)*100-100&gt;999.9," ***.*",IF((E120/F120)*100-100&lt;-99.9," ***.*",(E120/F120)*100-100))))</f>
        <v>-5.598515310856783</v>
      </c>
    </row>
    <row r="121" spans="1:7" ht="10.5" customHeight="1">
      <c r="A121" s="7" t="s">
        <v>21</v>
      </c>
      <c r="B121" s="53">
        <f>SUM(B40-B21-B22-B28-B29)</f>
        <v>168262</v>
      </c>
      <c r="C121" s="53">
        <f>SUM(C40-C21-C22-C28-C29)</f>
        <v>148847</v>
      </c>
      <c r="D121" s="40">
        <f t="shared" si="5"/>
        <v>8.856795282453845</v>
      </c>
      <c r="E121" s="53">
        <f>SUM(E40-E21-E22-E28-E29)</f>
        <v>392908</v>
      </c>
      <c r="F121" s="53">
        <f>SUM(F40-F21-F22-F28-F29)</f>
        <v>383668</v>
      </c>
      <c r="G121" s="34">
        <f t="shared" si="3"/>
        <v>2.408332203884612</v>
      </c>
    </row>
    <row r="122" spans="1:7" ht="10.5" customHeight="1">
      <c r="A122" s="7" t="s">
        <v>46</v>
      </c>
      <c r="B122" s="53">
        <f>SUM(B55-B43-B44-B51-B52)</f>
        <v>52110</v>
      </c>
      <c r="C122" s="53">
        <f>SUM(C55-C43-C44-C51-C52)</f>
        <v>48442</v>
      </c>
      <c r="D122" s="40">
        <f t="shared" si="5"/>
        <v>3.5877957144626578</v>
      </c>
      <c r="E122" s="53">
        <f>SUM(E55-E43-E44-E51-E52)</f>
        <v>118135</v>
      </c>
      <c r="F122" s="53">
        <f>SUM(F55-F43-F44-F51-F52)</f>
        <v>126595</v>
      </c>
      <c r="G122" s="34">
        <f t="shared" si="3"/>
        <v>-6.682728385797233</v>
      </c>
    </row>
    <row r="123" spans="1:8" ht="10.5" customHeight="1">
      <c r="A123" s="7" t="s">
        <v>122</v>
      </c>
      <c r="B123" s="65">
        <f>SUM(B58)</f>
        <v>2220</v>
      </c>
      <c r="C123" s="69">
        <f>SUM(C58)</f>
        <v>2334</v>
      </c>
      <c r="D123" s="42">
        <f t="shared" si="5"/>
        <v>-8.407121774731024</v>
      </c>
      <c r="E123" s="65">
        <f>SUM(E58)</f>
        <v>5950</v>
      </c>
      <c r="F123" s="69">
        <f>SUM(F58)</f>
        <v>6402</v>
      </c>
      <c r="G123" s="40">
        <f t="shared" si="3"/>
        <v>-7.060293658231799</v>
      </c>
      <c r="H123" s="101"/>
    </row>
    <row r="124" spans="1:7" ht="10.5" customHeight="1">
      <c r="A124" s="7" t="s">
        <v>25</v>
      </c>
      <c r="B124" s="65">
        <f>SUM(B61)</f>
        <v>45</v>
      </c>
      <c r="C124" s="53">
        <f>SUM(C61)</f>
        <v>1763</v>
      </c>
      <c r="D124" s="40">
        <f t="shared" si="5"/>
        <v>-97.54206844394025</v>
      </c>
      <c r="E124" s="65">
        <f>SUM(E61)</f>
        <v>197</v>
      </c>
      <c r="F124" s="53">
        <f>SUM(F61)</f>
        <v>3681</v>
      </c>
      <c r="G124" s="34">
        <f t="shared" si="3"/>
        <v>-94.64819342569953</v>
      </c>
    </row>
    <row r="125" spans="1:7" ht="10.5" customHeight="1">
      <c r="A125" s="7" t="s">
        <v>31</v>
      </c>
      <c r="B125" s="65">
        <f>SUM(B68)</f>
        <v>2710</v>
      </c>
      <c r="C125" s="53">
        <f>SUM(C68)</f>
        <v>5935</v>
      </c>
      <c r="D125" s="40">
        <f>IF(C125=0," ***.*",IF(B125=0," ***.*",IF(((B125/B$8)/(C125/C$8))*100-100&gt;999.9," ***.*",IF(((B125/B$8)/(C125/C$8))*100-100&lt;-99.9," ***.*",((B125/B$8)/(C125/C$8))*100-100))))</f>
        <v>-56.02982932384786</v>
      </c>
      <c r="E125" s="65">
        <f>SUM(E68)</f>
        <v>7122</v>
      </c>
      <c r="F125" s="53">
        <f>SUM(F68)</f>
        <v>13716</v>
      </c>
      <c r="G125" s="34">
        <f>IF(F125=0," ***.*",IF(E125=0," ***.*",IF((E125/F125)*100-100&gt;999.9," ***.*",IF((E125/F125)*100-100&lt;-99.9," ***.*",(E125/F125)*100-100))))</f>
        <v>-48.07524059492564</v>
      </c>
    </row>
    <row r="126" spans="1:7" ht="10.5" customHeight="1">
      <c r="A126" s="7" t="s">
        <v>36</v>
      </c>
      <c r="B126" s="65">
        <f>SUM(B71)</f>
        <v>8934</v>
      </c>
      <c r="C126" s="53">
        <f>SUM(C71)</f>
        <v>8195</v>
      </c>
      <c r="D126" s="40">
        <f t="shared" si="5"/>
        <v>4.980001355840287</v>
      </c>
      <c r="E126" s="65">
        <f>SUM(E71)</f>
        <v>21979</v>
      </c>
      <c r="F126" s="53">
        <f>SUM(F71)</f>
        <v>20323</v>
      </c>
      <c r="G126" s="34">
        <f t="shared" si="3"/>
        <v>8.148403286916306</v>
      </c>
    </row>
    <row r="127" spans="1:7" ht="10.5" customHeight="1">
      <c r="A127" s="98" t="s">
        <v>96</v>
      </c>
      <c r="B127" s="54">
        <f>SUM(B119:B126)</f>
        <v>249537</v>
      </c>
      <c r="C127" s="55">
        <f>SUM(C119:C126)</f>
        <v>231490</v>
      </c>
      <c r="D127" s="56">
        <f t="shared" si="5"/>
        <v>3.803572028549354</v>
      </c>
      <c r="E127" s="54">
        <f>SUM(E119:E126)</f>
        <v>584293</v>
      </c>
      <c r="F127" s="55">
        <f>SUM(F119:F126)</f>
        <v>596259</v>
      </c>
      <c r="G127" s="39">
        <f t="shared" si="3"/>
        <v>-2.006846018257164</v>
      </c>
    </row>
    <row r="128" spans="1:7" ht="10.5" customHeight="1">
      <c r="A128" s="26"/>
      <c r="B128" s="26"/>
      <c r="C128" s="26"/>
      <c r="D128" s="59"/>
      <c r="E128" s="26"/>
      <c r="F128" s="26"/>
      <c r="G128" s="26"/>
    </row>
    <row r="129" spans="1:7" ht="10.5" customHeight="1">
      <c r="A129" s="26" t="s">
        <v>49</v>
      </c>
      <c r="B129" s="26"/>
      <c r="C129" s="26"/>
      <c r="D129" s="59"/>
      <c r="E129" s="26"/>
      <c r="F129" s="26"/>
      <c r="G129" s="26"/>
    </row>
    <row r="130" spans="1:7" ht="10.5" customHeight="1">
      <c r="A130" s="26"/>
      <c r="B130" s="26"/>
      <c r="C130" s="26"/>
      <c r="D130" s="26"/>
      <c r="E130" s="26"/>
      <c r="F130" s="26"/>
      <c r="G130" s="26"/>
    </row>
    <row r="131" spans="1:7" ht="10.5" customHeight="1">
      <c r="A131"/>
      <c r="B131" s="26"/>
      <c r="C131"/>
      <c r="D131"/>
      <c r="E131" s="26"/>
      <c r="F131" s="26"/>
      <c r="G131" s="26"/>
    </row>
  </sheetData>
  <mergeCells count="5">
    <mergeCell ref="A1:G1"/>
    <mergeCell ref="A2:G2"/>
    <mergeCell ref="A3:G3"/>
    <mergeCell ref="A85:G85"/>
    <mergeCell ref="A84:G84"/>
  </mergeCells>
  <printOptions horizontalCentered="1"/>
  <pageMargins left="0" right="0" top="0.17" bottom="0.16" header="0.17" footer="0.16"/>
  <pageSetup horizontalDpi="300" verticalDpi="300" orientation="portrait" scale="88" r:id="rId1"/>
  <headerFooter alignWithMargins="0">
    <oddFooter>&amp;L&amp;8 
Global Market and Industry Analysis - Sales Reporting and Data Management  &amp;D&amp;R&amp;8Page &amp;P of &amp;N</oddFooter>
  </headerFooter>
  <rowBreaks count="1" manualBreakCount="1">
    <brk id="8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COe</dc:creator>
  <cp:keywords/>
  <dc:description/>
  <cp:lastModifiedBy>lsavage</cp:lastModifiedBy>
  <cp:lastPrinted>2005-04-01T15:52:12Z</cp:lastPrinted>
  <dcterms:created xsi:type="dcterms:W3CDTF">1999-11-02T12:55:32Z</dcterms:created>
  <dcterms:modified xsi:type="dcterms:W3CDTF">2005-04-01T16:39:46Z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203742534</vt:i4>
  </property>
  <property fmtid="{D5CDD505-2E9C-101B-9397-08002B2CF9AE}" pid="3" name="_NewReviewCycle">
    <vt:lpwstr/>
  </property>
  <property fmtid="{D5CDD505-2E9C-101B-9397-08002B2CF9AE}" pid="4" name="_EmailSubject">
    <vt:lpwstr>Press release Report for March, 2005</vt:lpwstr>
  </property>
  <property fmtid="{D5CDD505-2E9C-101B-9397-08002B2CF9AE}" pid="5" name="_AuthorEmail">
    <vt:lpwstr>suresh.paluru@eds.com</vt:lpwstr>
  </property>
  <property fmtid="{D5CDD505-2E9C-101B-9397-08002B2CF9AE}" pid="6" name="_AuthorEmailDisplayName">
    <vt:lpwstr>Paluru, Suresh</vt:lpwstr>
  </property>
  <property fmtid="{D5CDD505-2E9C-101B-9397-08002B2CF9AE}" pid="7" name="_PreviousAdHocReviewCycleID">
    <vt:i4>-2005515159</vt:i4>
  </property>
  <property fmtid="{D5CDD505-2E9C-101B-9397-08002B2CF9AE}" pid="8" name="_ReviewingToolsShownOnce">
    <vt:lpwstr/>
  </property>
</Properties>
</file>