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15" windowHeight="4575" activeTab="0"/>
  </bookViews>
  <sheets>
    <sheet name="Press Report" sheetId="1" r:id="rId1"/>
    <sheet name="Car Deliveries" sheetId="2" r:id="rId2"/>
    <sheet name="Truck Deliveries" sheetId="3" r:id="rId3"/>
  </sheets>
  <definedNames>
    <definedName name="_xlnm.Print_Area" localSheetId="1">'Car Deliveries'!$A$1:$G$95</definedName>
    <definedName name="_xlnm.Print_Area" localSheetId="0">'Press Report'!$A$1:$I$39</definedName>
    <definedName name="_xlnm.Print_Area" localSheetId="2">'Truck Deliveries'!$A$1:$G$129</definedName>
  </definedNames>
  <calcPr fullCalcOnLoad="1"/>
</workbook>
</file>

<file path=xl/sharedStrings.xml><?xml version="1.0" encoding="utf-8"?>
<sst xmlns="http://schemas.openxmlformats.org/spreadsheetml/2006/main" count="259" uniqueCount="158">
  <si>
    <t xml:space="preserve">        2-1P</t>
  </si>
  <si>
    <t xml:space="preserve">       GM Car Deliveries - (United States)</t>
  </si>
  <si>
    <t xml:space="preserve"> </t>
  </si>
  <si>
    <t>Calendar Year-to-Date</t>
  </si>
  <si>
    <t>%Chg</t>
  </si>
  <si>
    <t>per S/D</t>
  </si>
  <si>
    <t xml:space="preserve">Selling Days (S/D)  </t>
  </si>
  <si>
    <t>Century</t>
  </si>
  <si>
    <t>LeSabre</t>
  </si>
  <si>
    <t>Park Avenue</t>
  </si>
  <si>
    <t>Regal</t>
  </si>
  <si>
    <t>Buick Total</t>
  </si>
  <si>
    <t>Catera</t>
  </si>
  <si>
    <t>DeVille</t>
  </si>
  <si>
    <t>Eldorado</t>
  </si>
  <si>
    <t>Seville</t>
  </si>
  <si>
    <t>Cadillac Total</t>
  </si>
  <si>
    <t>Camaro</t>
  </si>
  <si>
    <t>Cavalier</t>
  </si>
  <si>
    <t>Corvette</t>
  </si>
  <si>
    <t>Impala</t>
  </si>
  <si>
    <t>Lumina</t>
  </si>
  <si>
    <t>Malibu</t>
  </si>
  <si>
    <t>Metro</t>
  </si>
  <si>
    <t>Monte Carlo</t>
  </si>
  <si>
    <t>Prizm</t>
  </si>
  <si>
    <t>Chevrolet Total</t>
  </si>
  <si>
    <t>Alero</t>
  </si>
  <si>
    <t>Aurora</t>
  </si>
  <si>
    <t>Intrigue</t>
  </si>
  <si>
    <t>Oldsmobile Total</t>
  </si>
  <si>
    <t>Bonneville</t>
  </si>
  <si>
    <t>Firebird</t>
  </si>
  <si>
    <t>Grand Am</t>
  </si>
  <si>
    <t>Grand Prix</t>
  </si>
  <si>
    <t>Sunfire</t>
  </si>
  <si>
    <t>Pontiac Total</t>
  </si>
  <si>
    <t>9-5</t>
  </si>
  <si>
    <t>Saab Total</t>
  </si>
  <si>
    <t>Saturn L Series</t>
  </si>
  <si>
    <t>Saturn S Series</t>
  </si>
  <si>
    <t>Saturn Total</t>
  </si>
  <si>
    <t>GM Total</t>
  </si>
  <si>
    <t>GM Car Deliveries by Production Source</t>
  </si>
  <si>
    <t>GM North America *</t>
  </si>
  <si>
    <t>GM Import</t>
  </si>
  <si>
    <t>* Includes U.S./Canada/Mexico</t>
  </si>
  <si>
    <t xml:space="preserve">         2-1P</t>
  </si>
  <si>
    <t xml:space="preserve">          GM Car Deliveries - (United States)</t>
  </si>
  <si>
    <t>GM Car Deliveries by Production Source and Marketing Division</t>
  </si>
  <si>
    <t xml:space="preserve">     GM North America Total*</t>
  </si>
  <si>
    <t xml:space="preserve">     GM Import Total</t>
  </si>
  <si>
    <t>GM Vehicle Deliveries by Marketing Division</t>
  </si>
  <si>
    <t>GMC Total</t>
  </si>
  <si>
    <t>Other-Isuzu Total</t>
  </si>
  <si>
    <t xml:space="preserve">     GM Total</t>
  </si>
  <si>
    <t>* Includes US/Canada/Mexico</t>
  </si>
  <si>
    <t>3-1P</t>
  </si>
  <si>
    <t>GM Truck Deliveries - (United States)</t>
  </si>
  <si>
    <t>% Chg</t>
  </si>
  <si>
    <t>Selling Days (S/D)</t>
  </si>
  <si>
    <t>Rendezvous</t>
  </si>
  <si>
    <t>Total Buick</t>
  </si>
  <si>
    <t>Escalade</t>
  </si>
  <si>
    <t>Total Cadillac</t>
  </si>
  <si>
    <t>Astro</t>
  </si>
  <si>
    <t>C/K Suburban(Chevy)</t>
  </si>
  <si>
    <t>Chevy C/T Series</t>
  </si>
  <si>
    <t>Chevy W Series</t>
  </si>
  <si>
    <t>Express Cutaway/G Cut</t>
  </si>
  <si>
    <t>Express Panel/G Van</t>
  </si>
  <si>
    <t>Express/G Sportvan</t>
  </si>
  <si>
    <t>S/T Blazer</t>
  </si>
  <si>
    <t>S/T Pickup</t>
  </si>
  <si>
    <t>Tahoe</t>
  </si>
  <si>
    <t>Tracker</t>
  </si>
  <si>
    <t>TrailBlazer</t>
  </si>
  <si>
    <t>Venture</t>
  </si>
  <si>
    <t>Chevrolet Fullsize Pickups</t>
  </si>
  <si>
    <t>Envoy</t>
  </si>
  <si>
    <t>GMC C/T Series</t>
  </si>
  <si>
    <t>GMC W Series</t>
  </si>
  <si>
    <t>S/T Jimmy</t>
  </si>
  <si>
    <t>Safari (GMC)</t>
  </si>
  <si>
    <t>Savana Panel/G Classic</t>
  </si>
  <si>
    <t>Savana Special/G Cut</t>
  </si>
  <si>
    <t>Savana/Rally</t>
  </si>
  <si>
    <t>Sierra</t>
  </si>
  <si>
    <t>Sonoma</t>
  </si>
  <si>
    <t>Yukon</t>
  </si>
  <si>
    <t>Yukon XL</t>
  </si>
  <si>
    <t>Bravada</t>
  </si>
  <si>
    <t>Silhouette</t>
  </si>
  <si>
    <t>Other-Isuzu F Series</t>
  </si>
  <si>
    <t>Other-Isuzu N Series</t>
  </si>
  <si>
    <t>Aztek</t>
  </si>
  <si>
    <t>Montana</t>
  </si>
  <si>
    <t>GM TRUCK Deliveries by Production Source</t>
  </si>
  <si>
    <t>GM Light Duty Truck Deliveries by Production Source</t>
  </si>
  <si>
    <t>GM TRUCK Deliveries by Production Source and Marketing Division</t>
  </si>
  <si>
    <t xml:space="preserve">    GM North America Total*</t>
  </si>
  <si>
    <t xml:space="preserve">    GM Import Total</t>
  </si>
  <si>
    <t>GM Light Truck Deliveries by Production Source and Marketing Division</t>
  </si>
  <si>
    <t xml:space="preserve">    GM Light Truck Deliveries by Marketing Division</t>
  </si>
  <si>
    <t xml:space="preserve">    GM Total</t>
  </si>
  <si>
    <t>Curr S/D:</t>
  </si>
  <si>
    <t>Prev S/D:</t>
  </si>
  <si>
    <t>Vehicle Total</t>
  </si>
  <si>
    <t>Car Total</t>
  </si>
  <si>
    <t>Truck Total</t>
  </si>
  <si>
    <t>Light Truck Total</t>
  </si>
  <si>
    <t>Light Vehicle Total</t>
  </si>
  <si>
    <t>Market Division</t>
  </si>
  <si>
    <t>Buick</t>
  </si>
  <si>
    <t>Cadillac</t>
  </si>
  <si>
    <t>Chevrolet</t>
  </si>
  <si>
    <t>GMC</t>
  </si>
  <si>
    <t>Oldsmobile</t>
  </si>
  <si>
    <t>Other - Isuzu</t>
  </si>
  <si>
    <t>Pontiac</t>
  </si>
  <si>
    <t>Saab</t>
  </si>
  <si>
    <t>Saturn</t>
  </si>
  <si>
    <t>Sales of Domestically Produced Vehicles</t>
  </si>
  <si>
    <t>Car</t>
  </si>
  <si>
    <t>Light Truck</t>
  </si>
  <si>
    <t>Escalade EXT</t>
  </si>
  <si>
    <t>VUE</t>
  </si>
  <si>
    <t>Vibe</t>
  </si>
  <si>
    <t>CTS</t>
  </si>
  <si>
    <t>9-3</t>
  </si>
  <si>
    <t>HUMMER Total</t>
  </si>
  <si>
    <t>HUMMER H1</t>
  </si>
  <si>
    <t>HUMMER</t>
  </si>
  <si>
    <t>Kodiak 4/5 Series</t>
  </si>
  <si>
    <t>Topkick 4/5 Series</t>
  </si>
  <si>
    <t>HUMMER H2</t>
  </si>
  <si>
    <t>Kodiak 6/7/8 Series</t>
  </si>
  <si>
    <t>Topkick 6/7/8 Series</t>
  </si>
  <si>
    <t>ION</t>
  </si>
  <si>
    <t>Escalade ESV</t>
  </si>
  <si>
    <t>Classic</t>
  </si>
  <si>
    <t>SRX</t>
  </si>
  <si>
    <t>SSR</t>
  </si>
  <si>
    <t>XLR</t>
  </si>
  <si>
    <t xml:space="preserve">      Avalanche</t>
  </si>
  <si>
    <t xml:space="preserve">     Silverado-C/K Pickup</t>
  </si>
  <si>
    <t>Rainier</t>
  </si>
  <si>
    <t>Aveo</t>
  </si>
  <si>
    <t>Colorado</t>
  </si>
  <si>
    <t>Canyon</t>
  </si>
  <si>
    <t>GTO</t>
  </si>
  <si>
    <t>Equinox</t>
  </si>
  <si>
    <t>9-2X</t>
  </si>
  <si>
    <t>June 2004</t>
  </si>
  <si>
    <t>June</t>
  </si>
  <si>
    <t>January - June</t>
  </si>
  <si>
    <t>January -June</t>
  </si>
  <si>
    <t xml:space="preserve"> Twenty-five selling days for the June period this year and twenty-four for last year.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</si>
</sst>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;[Red]#,##0"/>
    <numFmt numFmtId="174" formatCode="mmmmm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3" fontId="5" fillId="2" borderId="2" xfId="15" applyNumberFormat="1" applyFont="1" applyFill="1" applyBorder="1" applyAlignment="1">
      <alignment horizontal="right"/>
    </xf>
    <xf numFmtId="3" fontId="5" fillId="2" borderId="3" xfId="15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 quotePrefix="1">
      <alignment horizontal="right"/>
    </xf>
    <xf numFmtId="0" fontId="5" fillId="2" borderId="8" xfId="0" applyFont="1" applyFill="1" applyBorder="1" applyAlignment="1">
      <alignment/>
    </xf>
    <xf numFmtId="3" fontId="5" fillId="2" borderId="8" xfId="15" applyNumberFormat="1" applyFont="1" applyFill="1" applyBorder="1" applyAlignment="1">
      <alignment horizontal="right"/>
    </xf>
    <xf numFmtId="3" fontId="5" fillId="2" borderId="0" xfId="15" applyNumberFormat="1" applyFont="1" applyFill="1" applyBorder="1" applyAlignment="1">
      <alignment horizontal="right"/>
    </xf>
    <xf numFmtId="172" fontId="5" fillId="2" borderId="9" xfId="0" applyNumberFormat="1" applyFont="1" applyFill="1" applyBorder="1" applyAlignment="1" quotePrefix="1">
      <alignment horizontal="right"/>
    </xf>
    <xf numFmtId="172" fontId="5" fillId="2" borderId="0" xfId="0" applyNumberFormat="1" applyFont="1" applyFill="1" applyBorder="1" applyAlignment="1" quotePrefix="1">
      <alignment horizontal="right"/>
    </xf>
    <xf numFmtId="0" fontId="5" fillId="2" borderId="6" xfId="0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3" fontId="5" fillId="2" borderId="11" xfId="15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 quotePrefix="1">
      <alignment horizontal="right"/>
    </xf>
    <xf numFmtId="172" fontId="5" fillId="2" borderId="9" xfId="0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3" fontId="5" fillId="0" borderId="6" xfId="15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172" fontId="5" fillId="2" borderId="14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17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3" fontId="5" fillId="3" borderId="2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Continuous"/>
    </xf>
    <xf numFmtId="3" fontId="5" fillId="3" borderId="3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8" xfId="0" applyFont="1" applyFill="1" applyBorder="1" applyAlignment="1" quotePrefix="1">
      <alignment/>
    </xf>
    <xf numFmtId="17" fontId="4" fillId="2" borderId="0" xfId="0" applyNumberFormat="1" applyFont="1" applyFill="1" applyAlignment="1" quotePrefix="1">
      <alignment horizontal="centerContinuous"/>
    </xf>
    <xf numFmtId="0" fontId="5" fillId="2" borderId="6" xfId="0" applyFont="1" applyFill="1" applyBorder="1" applyAlignment="1" quotePrefix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5" fillId="2" borderId="7" xfId="0" applyFont="1" applyFill="1" applyBorder="1" applyAlignment="1" applyProtection="1">
      <alignment horizontal="left"/>
      <protection locked="0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2" borderId="7" xfId="0" applyFont="1" applyFill="1" applyBorder="1" applyAlignment="1">
      <alignment/>
    </xf>
    <xf numFmtId="3" fontId="5" fillId="0" borderId="11" xfId="0" applyNumberFormat="1" applyFont="1" applyBorder="1" applyAlignment="1" applyProtection="1">
      <alignment/>
      <protection locked="0"/>
    </xf>
    <xf numFmtId="0" fontId="4" fillId="2" borderId="12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2" borderId="15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2" fontId="5" fillId="2" borderId="14" xfId="0" applyNumberFormat="1" applyFont="1" applyFill="1" applyBorder="1" applyAlignment="1">
      <alignment horizontal="right"/>
    </xf>
    <xf numFmtId="17" fontId="1" fillId="2" borderId="0" xfId="0" applyNumberFormat="1" applyFont="1" applyFill="1" applyAlignment="1" quotePrefix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5" xfId="0" applyFont="1" applyFill="1" applyBorder="1" applyAlignment="1">
      <alignment/>
    </xf>
    <xf numFmtId="172" fontId="5" fillId="0" borderId="9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72" fontId="5" fillId="2" borderId="3" xfId="0" applyNumberFormat="1" applyFont="1" applyFill="1" applyBorder="1" applyAlignment="1">
      <alignment horizontal="right"/>
    </xf>
    <xf numFmtId="172" fontId="5" fillId="2" borderId="3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/>
    </xf>
    <xf numFmtId="3" fontId="5" fillId="2" borderId="17" xfId="15" applyNumberFormat="1" applyFont="1" applyFill="1" applyBorder="1" applyAlignment="1">
      <alignment horizontal="right"/>
    </xf>
    <xf numFmtId="172" fontId="5" fillId="2" borderId="18" xfId="0" applyNumberFormat="1" applyFont="1" applyFill="1" applyBorder="1" applyAlignment="1" quotePrefix="1">
      <alignment horizontal="right"/>
    </xf>
    <xf numFmtId="3" fontId="5" fillId="2" borderId="19" xfId="15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/>
    </xf>
    <xf numFmtId="3" fontId="5" fillId="0" borderId="11" xfId="15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76200</xdr:rowOff>
    </xdr:from>
    <xdr:to>
      <xdr:col>8</xdr:col>
      <xdr:colOff>342900</xdr:colOff>
      <xdr:row>36</xdr:row>
      <xdr:rowOff>76200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4775" y="5581650"/>
          <a:ext cx="5438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 American Isuzu Motors, Inc., dealer sales of commercial vehicles distributed by General Motors             Corporation as reported to General Motors by American Isuzu Motors, Inc.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.7109375" style="0" customWidth="1"/>
    <col min="3" max="3" width="10.28125" style="0" customWidth="1"/>
    <col min="4" max="9" width="11.00390625" style="0" customWidth="1"/>
  </cols>
  <sheetData>
    <row r="1" spans="1:9" ht="12.75">
      <c r="A1" s="78"/>
      <c r="B1" s="2"/>
      <c r="C1" s="2"/>
      <c r="D1" s="2"/>
      <c r="E1" s="2"/>
      <c r="F1" s="2"/>
      <c r="G1" s="2"/>
      <c r="H1" s="2"/>
      <c r="I1" s="2"/>
    </row>
    <row r="2" spans="1:9" ht="12.75">
      <c r="A2" s="27"/>
      <c r="B2" s="79"/>
      <c r="C2" s="80"/>
      <c r="D2" s="79"/>
      <c r="E2" s="79"/>
      <c r="F2" s="80"/>
      <c r="G2" s="79"/>
      <c r="H2" s="79"/>
      <c r="I2" s="80"/>
    </row>
    <row r="3" spans="1:9" ht="12.75">
      <c r="A3" s="31"/>
      <c r="B3" s="57"/>
      <c r="C3" s="81"/>
      <c r="D3" s="26"/>
      <c r="E3" s="26"/>
      <c r="F3" s="81"/>
      <c r="G3" s="26"/>
      <c r="H3" s="82" t="s">
        <v>3</v>
      </c>
      <c r="I3" s="81"/>
    </row>
    <row r="4" spans="1:9" ht="12.75">
      <c r="A4" s="31"/>
      <c r="B4" s="57"/>
      <c r="C4" s="81"/>
      <c r="D4" s="26"/>
      <c r="E4" s="83" t="s">
        <v>154</v>
      </c>
      <c r="F4" s="81"/>
      <c r="G4" s="26"/>
      <c r="H4" s="18" t="s">
        <v>155</v>
      </c>
      <c r="I4" s="94"/>
    </row>
    <row r="5" spans="1:9" ht="12.75">
      <c r="A5" s="84" t="s">
        <v>105</v>
      </c>
      <c r="B5" s="57"/>
      <c r="C5" s="85">
        <f>SUM('Car Deliveries'!B8)</f>
        <v>25</v>
      </c>
      <c r="D5" s="11"/>
      <c r="E5" s="11"/>
      <c r="F5" s="12" t="s">
        <v>59</v>
      </c>
      <c r="G5" s="79"/>
      <c r="H5" s="79"/>
      <c r="I5" s="15"/>
    </row>
    <row r="6" spans="1:9" ht="12.75">
      <c r="A6" s="86" t="s">
        <v>106</v>
      </c>
      <c r="B6" s="87"/>
      <c r="C6" s="88">
        <f>SUM('Car Deliveries'!C8)</f>
        <v>24</v>
      </c>
      <c r="D6" s="18">
        <v>2004</v>
      </c>
      <c r="E6" s="18">
        <v>2003</v>
      </c>
      <c r="F6" s="19" t="s">
        <v>5</v>
      </c>
      <c r="G6" s="18">
        <v>2004</v>
      </c>
      <c r="H6" s="18">
        <v>2003</v>
      </c>
      <c r="I6" s="19" t="s">
        <v>4</v>
      </c>
    </row>
    <row r="7" spans="1:9" ht="12.75">
      <c r="A7" s="23" t="s">
        <v>107</v>
      </c>
      <c r="B7" s="24"/>
      <c r="C7" s="25"/>
      <c r="D7" s="89">
        <f>SUM(D19:D28)</f>
        <v>380267</v>
      </c>
      <c r="E7" s="89">
        <f>SUM(E19:E28)</f>
        <v>429742</v>
      </c>
      <c r="F7" s="111">
        <f>IF(E7=0," ***.*",IF(D7=0," ***.*",IF(((D7/C$5)/(E7/C$6))*100-100&gt;999.9," ***.*",IF(((D7/C$5)/(E7/C$6))*100-100&lt;-99.9," ***.*",((D7/C$5)/(E7/C$6))*100-100))))</f>
        <v>-15.052212722982631</v>
      </c>
      <c r="G7" s="89">
        <f>SUM(G19:G28)</f>
        <v>2295621</v>
      </c>
      <c r="H7" s="89">
        <f>SUM(H19:H28)</f>
        <v>2284334</v>
      </c>
      <c r="I7" s="111">
        <f>IF(H7=0," ***.*",IF(G7=0," ***.*",IF((G7/H7)*100-100&gt;999.9," ***.*",IF((G7/H7)*100-100&lt;-99.9," ***.*",(G7/H7)*100-100))))</f>
        <v>0.494104627431895</v>
      </c>
    </row>
    <row r="8" spans="1:9" ht="12.75">
      <c r="A8" s="23" t="s">
        <v>108</v>
      </c>
      <c r="B8" s="24"/>
      <c r="C8" s="25"/>
      <c r="D8" s="90">
        <f>SUM('Car Deliveries'!B59)</f>
        <v>161709</v>
      </c>
      <c r="E8" s="90">
        <f>SUM('Car Deliveries'!C59)</f>
        <v>182165</v>
      </c>
      <c r="F8" s="111">
        <f>IF(E8=0," ***.*",IF(D8=0," ***.*",IF(((D8/C$5)/(E8/C$6))*100-100&gt;999.9," ***.*",IF(((D8/C$5)/(E8/C$6))*100-100&lt;-99.9," ***.*",((D8/C$5)/(E8/C$6))*100-100))))</f>
        <v>-14.780204759421395</v>
      </c>
      <c r="G8" s="90">
        <f>SUM('Car Deliveries'!E59)</f>
        <v>945538</v>
      </c>
      <c r="H8" s="90">
        <f>SUM('Car Deliveries'!F59)</f>
        <v>969476</v>
      </c>
      <c r="I8" s="111">
        <f>IF(H8=0," ***.*",IF(G8=0," ***.*",IF((G8/H8)*100-100&gt;999.9," ***.*",IF((G8/H8)*100-100&lt;-99.9," ***.*",(G8/H8)*100-100))))</f>
        <v>-2.4691689118657933</v>
      </c>
    </row>
    <row r="9" spans="1:9" ht="12.75">
      <c r="A9" s="23" t="s">
        <v>109</v>
      </c>
      <c r="B9" s="24"/>
      <c r="C9" s="25"/>
      <c r="D9" s="90">
        <f>SUM('Truck Deliveries'!B73)</f>
        <v>218558</v>
      </c>
      <c r="E9" s="90">
        <f>SUM('Truck Deliveries'!C73)</f>
        <v>247577</v>
      </c>
      <c r="F9" s="111">
        <f>IF(E9=0," ***.*",IF(D9=0," ***.*",IF(((D9/C$5)/(E9/C$6))*100-100&gt;999.9," ***.*",IF(((D9/C$5)/(E9/C$6))*100-100&lt;-99.9," ***.*",((D9/C$5)/(E9/C$6))*100-100))))</f>
        <v>-15.252353813157129</v>
      </c>
      <c r="G9" s="90">
        <f>SUM('Truck Deliveries'!E73)</f>
        <v>1350083</v>
      </c>
      <c r="H9" s="90">
        <f>SUM('Truck Deliveries'!F73)</f>
        <v>1314858</v>
      </c>
      <c r="I9" s="111">
        <f>IF(H9=0," ***.*",IF(G9=0," ***.*",IF((G9/H9)*100-100&gt;999.9," ***.*",IF((G9/H9)*100-100&lt;-99.9," ***.*",(G9/H9)*100-100))))</f>
        <v>2.6789965152130435</v>
      </c>
    </row>
    <row r="10" spans="1:9" ht="12.75">
      <c r="A10" s="23" t="s">
        <v>110</v>
      </c>
      <c r="B10" s="24"/>
      <c r="C10" s="25"/>
      <c r="D10" s="90">
        <f>SUM('Truck Deliveries'!B77)</f>
        <v>213261</v>
      </c>
      <c r="E10" s="90">
        <f>SUM('Truck Deliveries'!C77)</f>
        <v>243810</v>
      </c>
      <c r="F10" s="111">
        <f>IF(E10=0," ***.*",IF(D10=0," ***.*",IF(((D10/C$5)/(E10/C$6))*100-100&gt;999.9," ***.*",IF(((D10/C$5)/(E10/C$6))*100-100&lt;-99.9," ***.*",((D10/C$5)/(E10/C$6))*100-100))))</f>
        <v>-16.028645256552238</v>
      </c>
      <c r="G10" s="90">
        <f>SUM('Truck Deliveries'!E77)</f>
        <v>1326388</v>
      </c>
      <c r="H10" s="101">
        <f>SUM('Truck Deliveries'!F77)</f>
        <v>1295000</v>
      </c>
      <c r="I10" s="111">
        <f>IF(H10=0," ***.*",IF(G10=0," ***.*",IF((G10/H10)*100-100&gt;999.9," ***.*",IF((G10/H10)*100-100&lt;-99.9," ***.*",(G10/H10)*100-100))))</f>
        <v>2.42378378378379</v>
      </c>
    </row>
    <row r="11" spans="1:9" ht="12.75">
      <c r="A11" s="23" t="s">
        <v>111</v>
      </c>
      <c r="B11" s="24"/>
      <c r="C11" s="25"/>
      <c r="D11" s="90">
        <f>SUM(D8,D10)</f>
        <v>374970</v>
      </c>
      <c r="E11" s="90">
        <f>SUM(E8,E10)</f>
        <v>425975</v>
      </c>
      <c r="F11" s="111">
        <f>IF(E11=0," ***.*",IF(D11=0," ***.*",IF(((D11/C$5)/(E11/C$6))*100-100&gt;999.9," ***.*",IF(((D11/C$5)/(E11/C$6))*100-100&lt;-99.9," ***.*",((D11/C$5)/(E11/C$6))*100-100))))</f>
        <v>-15.494759082105759</v>
      </c>
      <c r="G11" s="90">
        <f>SUM(G8,G10)</f>
        <v>2271926</v>
      </c>
      <c r="H11" s="90">
        <f>SUM(H8,H10)</f>
        <v>2264476</v>
      </c>
      <c r="I11" s="111">
        <f>IF(H11=0," ***.*",IF(G11=0," ***.*",IF((G11/H11)*100-100&gt;999.9," ***.*",IF((G11/H11)*100-100&lt;-99.9," ***.*",(G11/H11)*100-100))))</f>
        <v>0.328994434032424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102"/>
      <c r="F13" s="2"/>
      <c r="G13" s="2"/>
      <c r="H13" s="2"/>
      <c r="I13" s="2"/>
    </row>
    <row r="14" spans="1:9" ht="12.75">
      <c r="A14" s="3"/>
      <c r="B14" s="10" t="s">
        <v>112</v>
      </c>
      <c r="C14" s="80"/>
      <c r="D14" s="79"/>
      <c r="E14" s="79"/>
      <c r="F14" s="80"/>
      <c r="G14" s="79"/>
      <c r="H14" s="79"/>
      <c r="I14" s="80"/>
    </row>
    <row r="15" spans="1:9" ht="12.75">
      <c r="A15" s="91"/>
      <c r="B15" s="13" t="s">
        <v>107</v>
      </c>
      <c r="C15" s="81"/>
      <c r="D15" s="26"/>
      <c r="E15" s="26"/>
      <c r="F15" s="81"/>
      <c r="G15" s="26"/>
      <c r="H15" s="82" t="s">
        <v>3</v>
      </c>
      <c r="I15" s="81"/>
    </row>
    <row r="16" spans="1:9" ht="12.75">
      <c r="A16" s="31"/>
      <c r="B16" s="57"/>
      <c r="C16" s="81"/>
      <c r="D16" s="26"/>
      <c r="E16" s="83" t="s">
        <v>154</v>
      </c>
      <c r="F16" s="81"/>
      <c r="G16" s="26"/>
      <c r="H16" s="18" t="s">
        <v>155</v>
      </c>
      <c r="I16" s="94"/>
    </row>
    <row r="17" spans="1:9" ht="12.75">
      <c r="A17" s="31"/>
      <c r="B17" s="57"/>
      <c r="C17" s="81"/>
      <c r="D17" s="11"/>
      <c r="E17" s="11"/>
      <c r="F17" s="12" t="s">
        <v>59</v>
      </c>
      <c r="G17" s="79"/>
      <c r="H17" s="79"/>
      <c r="I17" s="15"/>
    </row>
    <row r="18" spans="1:9" ht="12.75">
      <c r="A18" s="36"/>
      <c r="B18" s="57"/>
      <c r="C18" s="81"/>
      <c r="D18" s="18">
        <v>2004</v>
      </c>
      <c r="E18" s="18">
        <v>2003</v>
      </c>
      <c r="F18" s="15" t="s">
        <v>5</v>
      </c>
      <c r="G18" s="18">
        <v>2004</v>
      </c>
      <c r="H18" s="18">
        <v>2003</v>
      </c>
      <c r="I18" s="19" t="s">
        <v>4</v>
      </c>
    </row>
    <row r="19" spans="1:9" ht="12.75">
      <c r="A19" s="27" t="s">
        <v>113</v>
      </c>
      <c r="B19" s="79"/>
      <c r="C19" s="80"/>
      <c r="D19" s="92">
        <f>SUM('Car Deliveries'!B84)</f>
        <v>27462</v>
      </c>
      <c r="E19" s="92">
        <f>SUM('Car Deliveries'!C84)</f>
        <v>29339</v>
      </c>
      <c r="F19" s="109">
        <f aca="true" t="shared" si="0" ref="F19:F28">IF(E19=0," ***.*",IF(D19=0," ***.*",IF(((D19/C$5)/(E19/C$6))*100-100&gt;999.9," ***.*",IF(((D19/C$5)/(E19/C$6))*100-100&lt;-99.9," ***.*",((D19/C$5)/(E19/C$6))*100-100))))</f>
        <v>-10.141722621766249</v>
      </c>
      <c r="G19" s="92">
        <f>SUM('Car Deliveries'!E84)</f>
        <v>162456</v>
      </c>
      <c r="H19" s="92">
        <f>SUM('Car Deliveries'!F84)</f>
        <v>168143</v>
      </c>
      <c r="I19" s="109">
        <f aca="true" t="shared" si="1" ref="I19:I28">IF(H19=0," ***.*",IF(G19=0," ***.*",IF((G19/H19)*100-100&gt;999.9," ***.*",IF((G19/H19)*100-100&lt;-99.9," ***.*",(G19/H19)*100-100))))</f>
        <v>-3.3822401170432386</v>
      </c>
    </row>
    <row r="20" spans="1:9" ht="12.75">
      <c r="A20" s="31" t="s">
        <v>114</v>
      </c>
      <c r="B20" s="57"/>
      <c r="C20" s="81"/>
      <c r="D20" s="93">
        <f>SUM('Car Deliveries'!B85)</f>
        <v>17289</v>
      </c>
      <c r="E20" s="93">
        <f>SUM('Car Deliveries'!C85)</f>
        <v>15160</v>
      </c>
      <c r="F20" s="108">
        <f t="shared" si="0"/>
        <v>9.481794195250657</v>
      </c>
      <c r="G20" s="93">
        <f>SUM('Car Deliveries'!E85)</f>
        <v>105992</v>
      </c>
      <c r="H20" s="93">
        <f>SUM('Car Deliveries'!F85)</f>
        <v>95546</v>
      </c>
      <c r="I20" s="108">
        <f t="shared" si="1"/>
        <v>10.932953760492325</v>
      </c>
    </row>
    <row r="21" spans="1:9" ht="12.75">
      <c r="A21" s="31" t="s">
        <v>115</v>
      </c>
      <c r="B21" s="57"/>
      <c r="C21" s="81"/>
      <c r="D21" s="93">
        <f>SUM('Car Deliveries'!B86)</f>
        <v>220475</v>
      </c>
      <c r="E21" s="93">
        <f>SUM('Car Deliveries'!C86)</f>
        <v>244003</v>
      </c>
      <c r="F21" s="108">
        <f t="shared" si="0"/>
        <v>-13.25680421962025</v>
      </c>
      <c r="G21" s="93">
        <f>SUM('Car Deliveries'!E86)</f>
        <v>1312279</v>
      </c>
      <c r="H21" s="93">
        <f>SUM('Car Deliveries'!F86)</f>
        <v>1268435</v>
      </c>
      <c r="I21" s="108">
        <f t="shared" si="1"/>
        <v>3.4565429052336043</v>
      </c>
    </row>
    <row r="22" spans="1:9" ht="12.75">
      <c r="A22" s="31" t="s">
        <v>116</v>
      </c>
      <c r="B22" s="57"/>
      <c r="C22" s="81"/>
      <c r="D22" s="93">
        <f>SUM('Car Deliveries'!B87)</f>
        <v>46292</v>
      </c>
      <c r="E22" s="93">
        <f>SUM('Car Deliveries'!C87)</f>
        <v>52141</v>
      </c>
      <c r="F22" s="108">
        <f t="shared" si="0"/>
        <v>-14.768953414779148</v>
      </c>
      <c r="G22" s="93">
        <f>SUM('Car Deliveries'!E87)</f>
        <v>283122</v>
      </c>
      <c r="H22" s="93">
        <f>SUM('Car Deliveries'!F87)</f>
        <v>262629</v>
      </c>
      <c r="I22" s="108">
        <f t="shared" si="1"/>
        <v>7.803022514649953</v>
      </c>
    </row>
    <row r="23" spans="1:9" ht="12.75">
      <c r="A23" s="31" t="s">
        <v>132</v>
      </c>
      <c r="B23" s="57"/>
      <c r="C23" s="81"/>
      <c r="D23" s="93">
        <f>SUM('Car Deliveries'!B88)</f>
        <v>2175</v>
      </c>
      <c r="E23" s="93">
        <f>SUM('Car Deliveries'!C88)</f>
        <v>2493</v>
      </c>
      <c r="F23" s="108">
        <f t="shared" si="0"/>
        <v>-16.245487364620942</v>
      </c>
      <c r="G23" s="93">
        <f>SUM('Car Deliveries'!E88)</f>
        <v>12827</v>
      </c>
      <c r="H23" s="93">
        <f>SUM('Car Deliveries'!F88)</f>
        <v>16975</v>
      </c>
      <c r="I23" s="108">
        <f t="shared" si="1"/>
        <v>-24.435935198821795</v>
      </c>
    </row>
    <row r="24" spans="1:9" ht="12.75">
      <c r="A24" s="31" t="s">
        <v>117</v>
      </c>
      <c r="B24" s="57"/>
      <c r="C24" s="81"/>
      <c r="D24" s="93">
        <f>SUM('Car Deliveries'!B89)</f>
        <v>1325</v>
      </c>
      <c r="E24" s="93">
        <f>SUM('Car Deliveries'!C89)</f>
        <v>10877</v>
      </c>
      <c r="F24" s="108">
        <f t="shared" si="0"/>
        <v>-88.30559897030432</v>
      </c>
      <c r="G24" s="93">
        <f>SUM('Car Deliveries'!E89)</f>
        <v>23767</v>
      </c>
      <c r="H24" s="93">
        <f>SUM('Car Deliveries'!F89)</f>
        <v>67599</v>
      </c>
      <c r="I24" s="108">
        <f t="shared" si="1"/>
        <v>-64.84119587567864</v>
      </c>
    </row>
    <row r="25" spans="1:9" ht="12.75">
      <c r="A25" s="31" t="s">
        <v>118</v>
      </c>
      <c r="B25" s="57"/>
      <c r="C25" s="81"/>
      <c r="D25" s="93">
        <f>SUM('Truck Deliveries'!B63)</f>
        <v>1510</v>
      </c>
      <c r="E25" s="93">
        <f>SUM('Truck Deliveries'!C63)</f>
        <v>1215</v>
      </c>
      <c r="F25" s="108">
        <f>IF(E25=0," ***.*",IF(D25=0," ***.*",IF(((D25/C$5)/(E25/C$6))*100-100&gt;999.9," ***.*",IF(((D25/C$5)/(E25/C$6))*100-100&lt;-99.9," ***.*",((D25/C$5)/(E25/C$6))*100-100))))</f>
        <v>19.308641975308632</v>
      </c>
      <c r="G25" s="93">
        <f>SUM('Truck Deliveries'!E63)</f>
        <v>6819</v>
      </c>
      <c r="H25" s="93">
        <f>SUM('Truck Deliveries'!F63)</f>
        <v>6362</v>
      </c>
      <c r="I25" s="108">
        <f>IF(H25=0," ***.*",IF(G25=0," ***.*",IF((G25/H25)*100-100&gt;999.9," ***.*",IF((G25/H25)*100-100&lt;-99.9," ***.*",(G25/H25)*100-100))))</f>
        <v>7.183275699465568</v>
      </c>
    </row>
    <row r="26" spans="1:9" ht="12.75">
      <c r="A26" s="31" t="s">
        <v>119</v>
      </c>
      <c r="B26" s="57"/>
      <c r="C26" s="81"/>
      <c r="D26" s="93">
        <f>SUM('Car Deliveries'!B91)</f>
        <v>42670</v>
      </c>
      <c r="E26" s="93">
        <f>SUM('Car Deliveries'!C91)</f>
        <v>44967</v>
      </c>
      <c r="F26" s="108">
        <f t="shared" si="0"/>
        <v>-8.90386283274401</v>
      </c>
      <c r="G26" s="93">
        <f>SUM('Car Deliveries'!E91)</f>
        <v>255636</v>
      </c>
      <c r="H26" s="93">
        <f>SUM('Car Deliveries'!F91)</f>
        <v>227165</v>
      </c>
      <c r="I26" s="108">
        <f t="shared" si="1"/>
        <v>12.533180727664913</v>
      </c>
    </row>
    <row r="27" spans="1:9" ht="12.75">
      <c r="A27" s="31" t="s">
        <v>120</v>
      </c>
      <c r="B27" s="57"/>
      <c r="C27" s="81"/>
      <c r="D27" s="93">
        <f>SUM('Car Deliveries'!B92)</f>
        <v>4045</v>
      </c>
      <c r="E27" s="93">
        <f>SUM('Car Deliveries'!C92)</f>
        <v>3920</v>
      </c>
      <c r="F27" s="108">
        <f t="shared" si="0"/>
        <v>-0.9387755102040813</v>
      </c>
      <c r="G27" s="93">
        <f>SUM('Car Deliveries'!E92)</f>
        <v>19430</v>
      </c>
      <c r="H27" s="93">
        <f>SUM('Car Deliveries'!F92)</f>
        <v>24474</v>
      </c>
      <c r="I27" s="108">
        <f t="shared" si="1"/>
        <v>-20.609626542453213</v>
      </c>
    </row>
    <row r="28" spans="1:9" ht="12.75">
      <c r="A28" s="36" t="s">
        <v>121</v>
      </c>
      <c r="B28" s="87"/>
      <c r="C28" s="94"/>
      <c r="D28" s="95">
        <f>SUM('Car Deliveries'!B93)</f>
        <v>17024</v>
      </c>
      <c r="E28" s="95">
        <f>SUM('Car Deliveries'!C93)</f>
        <v>25627</v>
      </c>
      <c r="F28" s="110">
        <f t="shared" si="0"/>
        <v>-36.22726031139033</v>
      </c>
      <c r="G28" s="95">
        <f>SUM('Car Deliveries'!E93)</f>
        <v>113293</v>
      </c>
      <c r="H28" s="95">
        <f>SUM('Car Deliveries'!F93)</f>
        <v>147006</v>
      </c>
      <c r="I28" s="110">
        <f t="shared" si="1"/>
        <v>-22.93307756146008</v>
      </c>
    </row>
    <row r="29" spans="1:9" ht="12.75">
      <c r="A29" s="2"/>
      <c r="B29" s="2"/>
      <c r="C29" s="2"/>
      <c r="D29" s="2"/>
      <c r="E29" s="2"/>
      <c r="F29" s="2"/>
      <c r="G29" s="102"/>
      <c r="H29" s="2"/>
      <c r="I29" s="112"/>
    </row>
    <row r="30" spans="1:9" ht="12.75">
      <c r="A30" s="23" t="s">
        <v>122</v>
      </c>
      <c r="B30" s="24"/>
      <c r="C30" s="24"/>
      <c r="D30" s="24"/>
      <c r="E30" s="24"/>
      <c r="F30" s="24"/>
      <c r="G30" s="24"/>
      <c r="H30" s="24"/>
      <c r="I30" s="113"/>
    </row>
    <row r="31" spans="1:9" ht="12.75">
      <c r="A31" s="96" t="s">
        <v>123</v>
      </c>
      <c r="B31" s="24"/>
      <c r="C31" s="25"/>
      <c r="D31" s="90">
        <f>SUM('Car Deliveries'!B57)</f>
        <v>152587</v>
      </c>
      <c r="E31" s="90">
        <f>SUM('Car Deliveries'!C57)</f>
        <v>178245</v>
      </c>
      <c r="F31" s="111">
        <f>IF(E31=0," ***.*",IF(D31=0," ***.*",IF(((D31/C$5)/(E31/C$6))*100-100&gt;999.9," ***.*",IF(((D31/C$5)/(E31/C$6))*100-100&lt;-99.9," ***.*",((D31/C$5)/(E31/C$6))*100-100))))</f>
        <v>-17.819001935538168</v>
      </c>
      <c r="G31" s="90">
        <f>SUM('Car Deliveries'!E57)</f>
        <v>901166</v>
      </c>
      <c r="H31" s="90">
        <f>SUM('Car Deliveries'!F57)</f>
        <v>944987</v>
      </c>
      <c r="I31" s="111">
        <f>IF(H31=0," ***.*",IF(G31=0," ***.*",IF((G31/H31)*100-100&gt;999.9," ***.*",IF((G31/H31)*100-100&lt;-99.9," ***.*",(G31/H31)*100-100))))</f>
        <v>-4.637206649403652</v>
      </c>
    </row>
    <row r="32" spans="1:9" ht="12.75">
      <c r="A32" s="96" t="s">
        <v>124</v>
      </c>
      <c r="B32" s="24"/>
      <c r="C32" s="25"/>
      <c r="D32" s="90">
        <f>SUM('Truck Deliveries'!B75)</f>
        <v>213261</v>
      </c>
      <c r="E32" s="90">
        <f>SUM('Truck Deliveries'!C75)</f>
        <v>243810</v>
      </c>
      <c r="F32" s="111">
        <f>IF(E32=0," ***.*",IF(D32=0," ***.*",IF(((D32/C$5)/(E32/C$6))*100-100&gt;999.9," ***.*",IF(((D32/C$5)/(E32/C$6))*100-100&lt;-99.9," ***.*",((D32/C$5)/(E32/C$6))*100-100))))</f>
        <v>-16.028645256552238</v>
      </c>
      <c r="G32" s="90">
        <f>SUM('Truck Deliveries'!E75)</f>
        <v>1326388</v>
      </c>
      <c r="H32" s="90">
        <f>SUM('Truck Deliveries'!F75)</f>
        <v>1295000</v>
      </c>
      <c r="I32" s="111">
        <f>IF(H32=0," ***.*",IF(G32=0," ***.*",IF((G32/H32)*100-100&gt;999.9," ***.*",IF((G32/H32)*100-100&lt;-99.9," ***.*",(G32/H32)*100-100))))</f>
        <v>2.42378378378379</v>
      </c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97" t="s">
        <v>157</v>
      </c>
      <c r="B34" s="2"/>
      <c r="C34" s="2"/>
      <c r="D34" s="2"/>
      <c r="E34" s="2"/>
      <c r="F34" s="2"/>
      <c r="G34" s="2"/>
      <c r="H34" s="2"/>
      <c r="I34" s="2"/>
    </row>
  </sheetData>
  <printOptions/>
  <pageMargins left="0.75" right="0.75" top="0.5" bottom="0.75" header="0.5" footer="0.5"/>
  <pageSetup horizontalDpi="300" verticalDpi="300" orientation="portrait" scale="95" r:id="rId2"/>
  <headerFooter alignWithMargins="0">
    <oddHeader>&amp;LDetroit -- General Motors dealers in the United States today reported the following vehicle sales:</oddHeader>
    <oddFooter>&amp;L&amp;8Global Market and Industry Analysis - Sales Reporting and Data Management  &amp;D&amp;R&amp;8Page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16384" width="9.140625" style="2" customWidth="1"/>
  </cols>
  <sheetData>
    <row r="1" spans="1:7" ht="12.75">
      <c r="A1" s="26"/>
      <c r="B1" s="26"/>
      <c r="C1" s="26"/>
      <c r="D1" s="77" t="s">
        <v>0</v>
      </c>
      <c r="E1" s="26"/>
      <c r="F1" s="26"/>
      <c r="G1" s="26"/>
    </row>
    <row r="2" spans="1:7" ht="12.75">
      <c r="A2" s="26"/>
      <c r="B2" s="26"/>
      <c r="C2" s="26"/>
      <c r="D2" s="77" t="s">
        <v>1</v>
      </c>
      <c r="E2" s="26"/>
      <c r="F2" s="26"/>
      <c r="G2" s="26"/>
    </row>
    <row r="3" spans="1:7" ht="12.75">
      <c r="A3"/>
      <c r="B3" s="1"/>
      <c r="C3" s="1"/>
      <c r="D3" s="105" t="s">
        <v>153</v>
      </c>
      <c r="E3" s="1"/>
      <c r="F3" s="1"/>
      <c r="G3" s="1"/>
    </row>
    <row r="4" spans="1:7" ht="11.25">
      <c r="A4" s="3"/>
      <c r="B4" s="4"/>
      <c r="C4" s="5" t="s">
        <v>2</v>
      </c>
      <c r="D4" s="6"/>
      <c r="E4" s="4" t="s">
        <v>3</v>
      </c>
      <c r="F4" s="5"/>
      <c r="G4" s="6"/>
    </row>
    <row r="5" spans="1:7" ht="11.25">
      <c r="A5" s="7"/>
      <c r="B5" s="72"/>
      <c r="C5" s="18" t="s">
        <v>154</v>
      </c>
      <c r="D5" s="9"/>
      <c r="E5" s="8"/>
      <c r="F5" s="18" t="s">
        <v>155</v>
      </c>
      <c r="G5" s="9"/>
    </row>
    <row r="6" spans="1:7" ht="11.25">
      <c r="A6" s="7"/>
      <c r="B6" s="13"/>
      <c r="C6" s="14"/>
      <c r="D6" s="15" t="s">
        <v>4</v>
      </c>
      <c r="E6" s="13"/>
      <c r="F6" s="14"/>
      <c r="G6" s="15"/>
    </row>
    <row r="7" spans="1:7" ht="11.25">
      <c r="A7" s="7"/>
      <c r="B7" s="18">
        <v>2004</v>
      </c>
      <c r="C7" s="18">
        <v>2003</v>
      </c>
      <c r="D7" s="19" t="s">
        <v>5</v>
      </c>
      <c r="E7" s="18">
        <v>2004</v>
      </c>
      <c r="F7" s="18">
        <v>2003</v>
      </c>
      <c r="G7" s="19" t="s">
        <v>4</v>
      </c>
    </row>
    <row r="8" spans="1:7" ht="9.75" customHeight="1">
      <c r="A8" s="76" t="s">
        <v>6</v>
      </c>
      <c r="B8" s="20">
        <v>25</v>
      </c>
      <c r="C8" s="21">
        <v>24</v>
      </c>
      <c r="D8" s="22"/>
      <c r="E8" s="24"/>
      <c r="F8" s="24"/>
      <c r="G8" s="25"/>
    </row>
    <row r="9" spans="1:7" ht="1.5" customHeight="1">
      <c r="A9" s="81"/>
      <c r="B9" s="26"/>
      <c r="C9" s="26"/>
      <c r="D9" s="80"/>
      <c r="E9" s="26"/>
      <c r="F9" s="26"/>
      <c r="G9" s="81"/>
    </row>
    <row r="10" spans="1:7" ht="11.25">
      <c r="A10" s="31" t="s">
        <v>7</v>
      </c>
      <c r="B10" s="32">
        <v>9157</v>
      </c>
      <c r="C10" s="33">
        <v>5999</v>
      </c>
      <c r="D10" s="34">
        <f>IF(C10=0," ***.*",IF(B10=0," ***.*",IF(((B10/B$8)/(C10/C$8))*100-100&gt;999.9," ***.*",IF(((B10/B$8)/(C10/C$8))*100-100&lt;-99.9," ***.*",((B10/B$8)/(C10/C$8))*100-100))))</f>
        <v>46.53642273712285</v>
      </c>
      <c r="E10" s="32">
        <v>40740</v>
      </c>
      <c r="F10" s="33">
        <v>50236</v>
      </c>
      <c r="G10" s="34">
        <f aca="true" t="shared" si="0" ref="G10:G59">IF(F10=0," ***.*",IF(E10=0," ***.*",IF((E10/F10)*100-100&gt;999.9," ***.*",IF((E10/F10)*100-100&lt;-99.9," ***.*",(E10/F10)*100-100))))</f>
        <v>-18.902778883669086</v>
      </c>
    </row>
    <row r="11" spans="1:7" ht="11.25">
      <c r="A11" s="31" t="s">
        <v>8</v>
      </c>
      <c r="B11" s="32">
        <v>10319</v>
      </c>
      <c r="C11" s="33">
        <v>15434</v>
      </c>
      <c r="D11" s="34">
        <f aca="true" t="shared" si="1" ref="D11:D55">IF(C11=0," ***.*",IF(B11=0," ***.*",IF(((B11/B$8)/(C11/C$8))*100-100&gt;999.9," ***.*",IF(((B11/B$8)/(C11/C$8))*100-100&lt;-99.9," ***.*",((B11/B$8)/(C11/C$8))*100-100))))</f>
        <v>-35.815472333808486</v>
      </c>
      <c r="E11" s="32">
        <v>57495</v>
      </c>
      <c r="F11" s="33">
        <v>58239</v>
      </c>
      <c r="G11" s="34">
        <f t="shared" si="0"/>
        <v>-1.2774944624736122</v>
      </c>
    </row>
    <row r="12" spans="1:7" ht="11.25">
      <c r="A12" s="31" t="s">
        <v>9</v>
      </c>
      <c r="B12" s="32">
        <v>2191</v>
      </c>
      <c r="C12" s="33">
        <v>2507</v>
      </c>
      <c r="D12" s="34">
        <f t="shared" si="1"/>
        <v>-16.10051854806541</v>
      </c>
      <c r="E12" s="32">
        <v>10590</v>
      </c>
      <c r="F12" s="33">
        <v>13756</v>
      </c>
      <c r="G12" s="34">
        <f t="shared" si="0"/>
        <v>-23.01541145681884</v>
      </c>
    </row>
    <row r="13" spans="1:7" ht="11.25">
      <c r="A13" s="31" t="s">
        <v>10</v>
      </c>
      <c r="B13" s="32">
        <v>887</v>
      </c>
      <c r="C13" s="33">
        <v>1393</v>
      </c>
      <c r="D13" s="34">
        <f t="shared" si="1"/>
        <v>-38.87150035893755</v>
      </c>
      <c r="E13" s="32">
        <v>10242</v>
      </c>
      <c r="F13" s="33">
        <v>12032</v>
      </c>
      <c r="G13" s="34">
        <f t="shared" si="0"/>
        <v>-14.87699468085107</v>
      </c>
    </row>
    <row r="14" spans="1:7" ht="11.25">
      <c r="A14" s="13" t="s">
        <v>11</v>
      </c>
      <c r="B14" s="32">
        <f>SUM(B10:B13)</f>
        <v>22554</v>
      </c>
      <c r="C14" s="33">
        <f>SUM(C10:C13)</f>
        <v>25333</v>
      </c>
      <c r="D14" s="34">
        <f t="shared" si="1"/>
        <v>-14.531085935341252</v>
      </c>
      <c r="E14" s="32">
        <f>SUM(E10:E13)</f>
        <v>119067</v>
      </c>
      <c r="F14" s="33">
        <f>SUM(F10:F13)</f>
        <v>134263</v>
      </c>
      <c r="G14" s="34">
        <f t="shared" si="0"/>
        <v>-11.31808465474478</v>
      </c>
    </row>
    <row r="15" spans="1:7" ht="11.25">
      <c r="A15" s="27" t="s">
        <v>12</v>
      </c>
      <c r="B15" s="28">
        <v>0</v>
      </c>
      <c r="C15" s="29">
        <v>0</v>
      </c>
      <c r="D15" s="30" t="str">
        <f t="shared" si="1"/>
        <v> ***.*</v>
      </c>
      <c r="E15" s="28">
        <v>0</v>
      </c>
      <c r="F15" s="29">
        <v>15</v>
      </c>
      <c r="G15" s="30" t="str">
        <f t="shared" si="0"/>
        <v> ***.*</v>
      </c>
    </row>
    <row r="16" spans="1:7" ht="11.25">
      <c r="A16" s="31" t="s">
        <v>128</v>
      </c>
      <c r="B16" s="32">
        <v>4743</v>
      </c>
      <c r="C16" s="33">
        <v>4408</v>
      </c>
      <c r="D16" s="34">
        <f>IF(C16=0," ***.*",IF(B16=0," ***.*",IF(((B16/B$8)/(C16/C$8))*100-100&gt;999.9," ***.*",IF(((B16/B$8)/(C16/C$8))*100-100&lt;-99.9," ***.*",((B16/B$8)/(C16/C$8))*100-100))))</f>
        <v>3.2958257713248713</v>
      </c>
      <c r="E16" s="32">
        <v>29233</v>
      </c>
      <c r="F16" s="33">
        <v>25766</v>
      </c>
      <c r="G16" s="34">
        <f>IF(F16=0," ***.*",IF(E16=0," ***.*",IF((E16/F16)*100-100&gt;999.9," ***.*",IF((E16/F16)*100-100&lt;-99.9," ***.*",(E16/F16)*100-100))))</f>
        <v>13.455716836140638</v>
      </c>
    </row>
    <row r="17" spans="1:7" ht="11.25">
      <c r="A17" s="31" t="s">
        <v>13</v>
      </c>
      <c r="B17" s="32">
        <v>5273</v>
      </c>
      <c r="C17" s="33">
        <v>4939</v>
      </c>
      <c r="D17" s="34">
        <f t="shared" si="1"/>
        <v>2.49200242964163</v>
      </c>
      <c r="E17" s="32">
        <v>30071</v>
      </c>
      <c r="F17" s="33">
        <v>33123</v>
      </c>
      <c r="G17" s="34">
        <f t="shared" si="0"/>
        <v>-9.214141231168668</v>
      </c>
    </row>
    <row r="18" spans="1:7" ht="11.25">
      <c r="A18" s="31" t="s">
        <v>14</v>
      </c>
      <c r="B18" s="32">
        <v>0</v>
      </c>
      <c r="C18" s="33">
        <v>6</v>
      </c>
      <c r="D18" s="34" t="str">
        <f t="shared" si="1"/>
        <v> ***.*</v>
      </c>
      <c r="E18" s="32">
        <v>7</v>
      </c>
      <c r="F18" s="33">
        <v>185</v>
      </c>
      <c r="G18" s="34">
        <f t="shared" si="0"/>
        <v>-96.21621621621621</v>
      </c>
    </row>
    <row r="19" spans="1:7" ht="11.25">
      <c r="A19" s="31" t="s">
        <v>15</v>
      </c>
      <c r="B19" s="32">
        <v>247</v>
      </c>
      <c r="C19" s="33">
        <v>1357</v>
      </c>
      <c r="D19" s="34">
        <f>IF(C19=0," ***.*",IF(B19=0," ***.*",IF(((B19/B$8)/(C19/C$8))*100-100&gt;999.9," ***.*",IF(((B19/B$8)/(C19/C$8))*100-100&lt;-99.9," ***.*",((B19/B$8)/(C19/C$8))*100-100))))</f>
        <v>-82.52616064848931</v>
      </c>
      <c r="E19" s="32">
        <v>2249</v>
      </c>
      <c r="F19" s="33">
        <v>10851</v>
      </c>
      <c r="G19" s="34">
        <f>IF(F19=0," ***.*",IF(E19=0," ***.*",IF((E19/F19)*100-100&gt;999.9," ***.*",IF((E19/F19)*100-100&lt;-99.9," ***.*",(E19/F19)*100-100))))</f>
        <v>-79.27379964980186</v>
      </c>
    </row>
    <row r="20" spans="1:7" ht="11.25">
      <c r="A20" s="31" t="s">
        <v>143</v>
      </c>
      <c r="B20" s="32">
        <v>321</v>
      </c>
      <c r="C20" s="33">
        <v>0</v>
      </c>
      <c r="D20" s="34" t="str">
        <f t="shared" si="1"/>
        <v> ***.*</v>
      </c>
      <c r="E20" s="32">
        <v>1910</v>
      </c>
      <c r="F20" s="33">
        <v>0</v>
      </c>
      <c r="G20" s="34" t="str">
        <f t="shared" si="0"/>
        <v> ***.*</v>
      </c>
    </row>
    <row r="21" spans="1:7" ht="11.25">
      <c r="A21" s="17" t="s">
        <v>16</v>
      </c>
      <c r="B21" s="37">
        <f>SUM(B15:B20)</f>
        <v>10584</v>
      </c>
      <c r="C21" s="38">
        <f>SUM(C15:C20)</f>
        <v>10710</v>
      </c>
      <c r="D21" s="39">
        <f t="shared" si="1"/>
        <v>-5.129411764705878</v>
      </c>
      <c r="E21" s="37">
        <f>SUM(E15:E20)</f>
        <v>63470</v>
      </c>
      <c r="F21" s="38">
        <f>SUM(F15:F20)</f>
        <v>69940</v>
      </c>
      <c r="G21" s="39">
        <f t="shared" si="0"/>
        <v>-9.250786388332855</v>
      </c>
    </row>
    <row r="22" spans="1:7" ht="11.25">
      <c r="A22" s="124" t="s">
        <v>147</v>
      </c>
      <c r="B22" s="32">
        <v>4479</v>
      </c>
      <c r="C22" s="33">
        <v>0</v>
      </c>
      <c r="D22" s="34" t="str">
        <f t="shared" si="1"/>
        <v> ***.*</v>
      </c>
      <c r="E22" s="32">
        <v>21255</v>
      </c>
      <c r="F22" s="33">
        <v>0</v>
      </c>
      <c r="G22" s="34" t="str">
        <f t="shared" si="0"/>
        <v> ***.*</v>
      </c>
    </row>
    <row r="23" spans="1:7" ht="11.25">
      <c r="A23" s="31" t="s">
        <v>17</v>
      </c>
      <c r="B23" s="32">
        <v>0</v>
      </c>
      <c r="C23" s="33">
        <v>94</v>
      </c>
      <c r="D23" s="34" t="str">
        <f t="shared" si="1"/>
        <v> ***.*</v>
      </c>
      <c r="E23" s="32">
        <v>127</v>
      </c>
      <c r="F23" s="33">
        <v>933</v>
      </c>
      <c r="G23" s="34">
        <f t="shared" si="0"/>
        <v>-86.38799571275456</v>
      </c>
    </row>
    <row r="24" spans="1:7" ht="11.25">
      <c r="A24" s="31" t="s">
        <v>18</v>
      </c>
      <c r="B24" s="32">
        <v>19163</v>
      </c>
      <c r="C24" s="33">
        <v>34213</v>
      </c>
      <c r="D24" s="34">
        <f t="shared" si="1"/>
        <v>-46.229561862449955</v>
      </c>
      <c r="E24" s="32">
        <v>103918</v>
      </c>
      <c r="F24" s="33">
        <v>128346</v>
      </c>
      <c r="G24" s="34">
        <f t="shared" si="0"/>
        <v>-19.032926620229702</v>
      </c>
    </row>
    <row r="25" spans="1:7" ht="11.25">
      <c r="A25" s="31" t="s">
        <v>140</v>
      </c>
      <c r="B25" s="32">
        <v>8705</v>
      </c>
      <c r="C25" s="33">
        <v>6011</v>
      </c>
      <c r="D25" s="34">
        <f t="shared" si="1"/>
        <v>39.02512061221094</v>
      </c>
      <c r="E25" s="32">
        <v>55187</v>
      </c>
      <c r="F25" s="33">
        <v>6011</v>
      </c>
      <c r="G25" s="34">
        <f t="shared" si="0"/>
        <v>818.1001497255032</v>
      </c>
    </row>
    <row r="26" spans="1:7" ht="11.25">
      <c r="A26" s="31" t="s">
        <v>19</v>
      </c>
      <c r="B26" s="32">
        <v>3398</v>
      </c>
      <c r="C26" s="33">
        <v>2272</v>
      </c>
      <c r="D26" s="34">
        <f t="shared" si="1"/>
        <v>43.57746478873236</v>
      </c>
      <c r="E26" s="32">
        <v>18388</v>
      </c>
      <c r="F26" s="33">
        <v>16946</v>
      </c>
      <c r="G26" s="34">
        <f t="shared" si="0"/>
        <v>8.509382745190592</v>
      </c>
    </row>
    <row r="27" spans="1:7" ht="11.25">
      <c r="A27" s="31" t="s">
        <v>20</v>
      </c>
      <c r="B27" s="32">
        <v>19930</v>
      </c>
      <c r="C27" s="33">
        <v>21378</v>
      </c>
      <c r="D27" s="34">
        <f t="shared" si="1"/>
        <v>-10.50238563008699</v>
      </c>
      <c r="E27" s="32">
        <v>139460</v>
      </c>
      <c r="F27" s="33">
        <v>133948</v>
      </c>
      <c r="G27" s="34">
        <f t="shared" si="0"/>
        <v>4.115029713022949</v>
      </c>
    </row>
    <row r="28" spans="1:7" ht="11.25">
      <c r="A28" s="31" t="s">
        <v>21</v>
      </c>
      <c r="B28" s="32">
        <v>0</v>
      </c>
      <c r="C28" s="33">
        <v>0</v>
      </c>
      <c r="D28" s="34" t="str">
        <f>IF(C28=0," ***.*",IF(B28=0," ***.*",IF(((B28/B$8)/(C28/C$8))*100-100&gt;999.9," ***.*",IF(((B28/B$8)/(C28/C$8))*100-100&lt;-99.9," ***.*",((B28/B$8)/(C28/C$8))*100-100))))</f>
        <v> ***.*</v>
      </c>
      <c r="E28" s="32">
        <v>0</v>
      </c>
      <c r="F28" s="33">
        <v>15</v>
      </c>
      <c r="G28" s="34" t="str">
        <f t="shared" si="0"/>
        <v> ***.*</v>
      </c>
    </row>
    <row r="29" spans="1:7" ht="11.25">
      <c r="A29" s="31" t="s">
        <v>22</v>
      </c>
      <c r="B29" s="32">
        <v>15593</v>
      </c>
      <c r="C29" s="33">
        <v>7954</v>
      </c>
      <c r="D29" s="34">
        <f>IF(C29=0," ***.*",IF(B29=0," ***.*",IF(((B29/B$8)/(C29/C$8))*100-100&gt;999.9," ***.*",IF(((B29/B$8)/(C29/C$8))*100-100&lt;-99.9," ***.*",((B29/B$8)/(C29/C$8))*100-100))))</f>
        <v>88.19813930098064</v>
      </c>
      <c r="E29" s="32">
        <v>66154</v>
      </c>
      <c r="F29" s="33">
        <v>73213</v>
      </c>
      <c r="G29" s="34">
        <f t="shared" si="0"/>
        <v>-9.64173029380028</v>
      </c>
    </row>
    <row r="30" spans="1:7" ht="11.25">
      <c r="A30" s="31" t="s">
        <v>23</v>
      </c>
      <c r="B30" s="32">
        <v>0</v>
      </c>
      <c r="C30" s="33">
        <v>0</v>
      </c>
      <c r="D30" s="34" t="str">
        <f t="shared" si="1"/>
        <v> ***.*</v>
      </c>
      <c r="E30" s="32">
        <v>0</v>
      </c>
      <c r="F30" s="33">
        <v>1</v>
      </c>
      <c r="G30" s="34" t="str">
        <f t="shared" si="0"/>
        <v> ***.*</v>
      </c>
    </row>
    <row r="31" spans="1:7" ht="11.25">
      <c r="A31" s="31" t="s">
        <v>24</v>
      </c>
      <c r="B31" s="32">
        <v>3890</v>
      </c>
      <c r="C31" s="33">
        <v>5285</v>
      </c>
      <c r="D31" s="34">
        <f t="shared" si="1"/>
        <v>-29.339640491958377</v>
      </c>
      <c r="E31" s="32">
        <v>26774</v>
      </c>
      <c r="F31" s="33">
        <v>31134</v>
      </c>
      <c r="G31" s="34">
        <f t="shared" si="0"/>
        <v>-14.00398278409456</v>
      </c>
    </row>
    <row r="32" spans="1:7" ht="11.25">
      <c r="A32" s="31" t="s">
        <v>25</v>
      </c>
      <c r="B32" s="32">
        <v>0</v>
      </c>
      <c r="C32" s="33">
        <v>0</v>
      </c>
      <c r="D32" s="34" t="str">
        <f t="shared" si="1"/>
        <v> ***.*</v>
      </c>
      <c r="E32" s="32">
        <v>5</v>
      </c>
      <c r="F32" s="33">
        <v>16</v>
      </c>
      <c r="G32" s="34">
        <f t="shared" si="0"/>
        <v>-68.75</v>
      </c>
    </row>
    <row r="33" spans="1:7" ht="11.25">
      <c r="A33" s="31" t="s">
        <v>142</v>
      </c>
      <c r="B33" s="32">
        <v>630</v>
      </c>
      <c r="C33" s="33">
        <v>0</v>
      </c>
      <c r="D33" s="34" t="str">
        <f t="shared" si="1"/>
        <v> ***.*</v>
      </c>
      <c r="E33" s="32">
        <v>5442</v>
      </c>
      <c r="F33" s="33">
        <v>0</v>
      </c>
      <c r="G33" s="34" t="str">
        <f t="shared" si="0"/>
        <v> ***.*</v>
      </c>
    </row>
    <row r="34" spans="1:7" ht="11.25">
      <c r="A34" s="17" t="s">
        <v>26</v>
      </c>
      <c r="B34" s="37">
        <f>SUM(B22:B33)</f>
        <v>75788</v>
      </c>
      <c r="C34" s="38">
        <f>SUM(C22:C33)</f>
        <v>77207</v>
      </c>
      <c r="D34" s="39">
        <f t="shared" si="1"/>
        <v>-5.764399601072441</v>
      </c>
      <c r="E34" s="37">
        <f>SUM(E22:E33)</f>
        <v>436710</v>
      </c>
      <c r="F34" s="38">
        <f>SUM(F23:F33)</f>
        <v>390563</v>
      </c>
      <c r="G34" s="39">
        <f t="shared" si="0"/>
        <v>11.815507357327746</v>
      </c>
    </row>
    <row r="35" spans="1:7" ht="11.25">
      <c r="A35" s="31" t="s">
        <v>27</v>
      </c>
      <c r="B35" s="32">
        <v>668</v>
      </c>
      <c r="C35" s="33">
        <v>7613</v>
      </c>
      <c r="D35" s="40">
        <f t="shared" si="1"/>
        <v>-91.57651385787469</v>
      </c>
      <c r="E35" s="32">
        <v>17388</v>
      </c>
      <c r="F35" s="33">
        <v>50836</v>
      </c>
      <c r="G35" s="34">
        <f t="shared" si="0"/>
        <v>-65.79589267448264</v>
      </c>
    </row>
    <row r="36" spans="1:7" ht="11.25">
      <c r="A36" s="31" t="s">
        <v>28</v>
      </c>
      <c r="B36" s="32">
        <v>10</v>
      </c>
      <c r="C36" s="33">
        <v>298</v>
      </c>
      <c r="D36" s="34">
        <f t="shared" si="1"/>
        <v>-96.77852348993288</v>
      </c>
      <c r="E36" s="32">
        <v>164</v>
      </c>
      <c r="F36" s="33">
        <v>2262</v>
      </c>
      <c r="G36" s="34">
        <f t="shared" si="0"/>
        <v>-92.74977895667551</v>
      </c>
    </row>
    <row r="37" spans="1:7" ht="11.25">
      <c r="A37" s="31" t="s">
        <v>29</v>
      </c>
      <c r="B37" s="32">
        <v>0</v>
      </c>
      <c r="C37" s="33">
        <v>51</v>
      </c>
      <c r="D37" s="34" t="str">
        <f t="shared" si="1"/>
        <v> ***.*</v>
      </c>
      <c r="E37" s="32">
        <v>55</v>
      </c>
      <c r="F37" s="33">
        <v>634</v>
      </c>
      <c r="G37" s="34">
        <f t="shared" si="0"/>
        <v>-91.32492113564669</v>
      </c>
    </row>
    <row r="38" spans="1:7" ht="11.25">
      <c r="A38" s="17" t="s">
        <v>30</v>
      </c>
      <c r="B38" s="37">
        <f>SUM(B35:B37)</f>
        <v>678</v>
      </c>
      <c r="C38" s="38">
        <f>SUM(C35:C37)</f>
        <v>7962</v>
      </c>
      <c r="D38" s="39">
        <f t="shared" si="1"/>
        <v>-91.8251695553881</v>
      </c>
      <c r="E38" s="37">
        <f>SUM(E35:E37)</f>
        <v>17607</v>
      </c>
      <c r="F38" s="38">
        <f>SUM(F35:F37)</f>
        <v>53732</v>
      </c>
      <c r="G38" s="39">
        <f t="shared" si="0"/>
        <v>-67.23181716667908</v>
      </c>
    </row>
    <row r="39" spans="1:7" ht="11.25">
      <c r="A39" s="27" t="s">
        <v>31</v>
      </c>
      <c r="B39" s="28">
        <v>2777</v>
      </c>
      <c r="C39" s="29">
        <v>1716</v>
      </c>
      <c r="D39" s="30">
        <f t="shared" si="1"/>
        <v>55.35664335664336</v>
      </c>
      <c r="E39" s="28">
        <v>15647</v>
      </c>
      <c r="F39" s="29">
        <v>13012</v>
      </c>
      <c r="G39" s="30">
        <f t="shared" si="0"/>
        <v>20.250537964955413</v>
      </c>
    </row>
    <row r="40" spans="1:7" ht="11.25">
      <c r="A40" s="31" t="s">
        <v>32</v>
      </c>
      <c r="B40" s="32">
        <v>0</v>
      </c>
      <c r="C40" s="33">
        <v>59</v>
      </c>
      <c r="D40" s="34" t="str">
        <f t="shared" si="1"/>
        <v> ***.*</v>
      </c>
      <c r="E40" s="32">
        <v>109</v>
      </c>
      <c r="F40" s="33">
        <v>769</v>
      </c>
      <c r="G40" s="34">
        <f t="shared" si="0"/>
        <v>-85.8257477243173</v>
      </c>
    </row>
    <row r="41" spans="1:7" ht="11.25">
      <c r="A41" s="31" t="s">
        <v>33</v>
      </c>
      <c r="B41" s="32">
        <v>14796</v>
      </c>
      <c r="C41" s="33">
        <v>15194</v>
      </c>
      <c r="D41" s="34">
        <f t="shared" si="1"/>
        <v>-6.514676846123464</v>
      </c>
      <c r="E41" s="32">
        <v>83935</v>
      </c>
      <c r="F41" s="33">
        <v>70196</v>
      </c>
      <c r="G41" s="34">
        <f t="shared" si="0"/>
        <v>19.572340304290847</v>
      </c>
    </row>
    <row r="42" spans="1:7" ht="11.25">
      <c r="A42" s="31" t="s">
        <v>34</v>
      </c>
      <c r="B42" s="32">
        <v>9612</v>
      </c>
      <c r="C42" s="33">
        <v>11535</v>
      </c>
      <c r="D42" s="34">
        <f t="shared" si="1"/>
        <v>-20.0041612483745</v>
      </c>
      <c r="E42" s="32">
        <v>70890</v>
      </c>
      <c r="F42" s="33">
        <v>52566</v>
      </c>
      <c r="G42" s="34">
        <f t="shared" si="0"/>
        <v>34.85903435680859</v>
      </c>
    </row>
    <row r="43" spans="1:7" ht="11.25">
      <c r="A43" s="31" t="s">
        <v>150</v>
      </c>
      <c r="B43" s="32">
        <v>598</v>
      </c>
      <c r="C43" s="33">
        <v>0</v>
      </c>
      <c r="D43" s="34" t="str">
        <f t="shared" si="1"/>
        <v> ***.*</v>
      </c>
      <c r="E43" s="32">
        <v>3687</v>
      </c>
      <c r="F43" s="33">
        <v>0</v>
      </c>
      <c r="G43" s="34" t="str">
        <f t="shared" si="0"/>
        <v> ***.*</v>
      </c>
    </row>
    <row r="44" spans="1:7" ht="11.25">
      <c r="A44" s="31" t="s">
        <v>35</v>
      </c>
      <c r="B44" s="32">
        <v>3638</v>
      </c>
      <c r="C44" s="33">
        <v>5132</v>
      </c>
      <c r="D44" s="34">
        <f>IF(C44=0," ***.*",IF(B44=0," ***.*",IF(((B44/B$8)/(C44/C$8))*100-100&gt;999.9," ***.*",IF(((B44/B$8)/(C44/C$8))*100-100&lt;-99.9," ***.*",((B44/B$8)/(C44/C$8))*100-100))))</f>
        <v>-31.94699922057677</v>
      </c>
      <c r="E44" s="32">
        <v>18483</v>
      </c>
      <c r="F44" s="33">
        <v>20286</v>
      </c>
      <c r="G44" s="34">
        <f>IF(F44=0," ***.*",IF(E44=0," ***.*",IF((E44/F44)*100-100&gt;999.9," ***.*",IF((E44/F44)*100-100&lt;-99.9," ***.*",(E44/F44)*100-100))))</f>
        <v>-8.887902987281876</v>
      </c>
    </row>
    <row r="45" spans="1:7" ht="11.25">
      <c r="A45" s="31" t="s">
        <v>127</v>
      </c>
      <c r="B45" s="32">
        <v>6130</v>
      </c>
      <c r="C45" s="33">
        <v>5568</v>
      </c>
      <c r="D45" s="34">
        <f t="shared" si="1"/>
        <v>5.689655172413794</v>
      </c>
      <c r="E45" s="32">
        <v>31489</v>
      </c>
      <c r="F45" s="33">
        <v>34089</v>
      </c>
      <c r="G45" s="34">
        <f t="shared" si="0"/>
        <v>-7.627093783918568</v>
      </c>
    </row>
    <row r="46" spans="1:7" ht="11.25">
      <c r="A46" s="17" t="s">
        <v>36</v>
      </c>
      <c r="B46" s="37">
        <f>SUM(B39:B45)</f>
        <v>37551</v>
      </c>
      <c r="C46" s="38">
        <f>SUM(C39:C45)</f>
        <v>39204</v>
      </c>
      <c r="D46" s="39">
        <f t="shared" si="1"/>
        <v>-8.047750229568422</v>
      </c>
      <c r="E46" s="37">
        <f>SUM(E39:E45)</f>
        <v>224240</v>
      </c>
      <c r="F46" s="38">
        <f>SUM(F39:F45)</f>
        <v>190918</v>
      </c>
      <c r="G46" s="39">
        <f t="shared" si="0"/>
        <v>17.45356645261316</v>
      </c>
    </row>
    <row r="47" spans="1:7" ht="11.25">
      <c r="A47" s="70" t="s">
        <v>152</v>
      </c>
      <c r="B47" s="32">
        <v>48</v>
      </c>
      <c r="C47" s="33">
        <v>0</v>
      </c>
      <c r="D47" s="34" t="str">
        <f>IF(C47=0," ***.*",IF(B47=0," ***.*",IF(((B47/B$8)/(C47/C$8))*100-100&gt;999.9," ***.*",IF(((B47/B$8)/(C47/C$8))*100-100&lt;-99.9," ***.*",((B47/B$8)/(C47/C$8))*100-100))))</f>
        <v> ***.*</v>
      </c>
      <c r="E47" s="32">
        <v>49</v>
      </c>
      <c r="F47" s="33">
        <v>0</v>
      </c>
      <c r="G47" s="34" t="str">
        <f>IF(F47=0," ***.*",IF(E47=0," ***.*",IF((E47/F47)*100-100&gt;999.9," ***.*",IF((E47/F47)*100-100&lt;-99.9," ***.*",(E47/F47)*100-100))))</f>
        <v> ***.*</v>
      </c>
    </row>
    <row r="48" spans="1:7" ht="11.25">
      <c r="A48" s="70" t="s">
        <v>129</v>
      </c>
      <c r="B48" s="32">
        <v>3005</v>
      </c>
      <c r="C48" s="33">
        <v>2675</v>
      </c>
      <c r="D48" s="34">
        <f>IF(C48=0," ***.*",IF(B48=0," ***.*",IF(((B48/B$8)/(C48/C$8))*100-100&gt;999.9," ***.*",IF(((B48/B$8)/(C48/C$8))*100-100&lt;-99.9," ***.*",((B48/B$8)/(C48/C$8))*100-100))))</f>
        <v>7.842990654205622</v>
      </c>
      <c r="E48" s="32">
        <v>14786</v>
      </c>
      <c r="F48" s="33">
        <v>17956</v>
      </c>
      <c r="G48" s="34">
        <f>IF(F48=0," ***.*",IF(E48=0," ***.*",IF((E48/F48)*100-100&gt;999.9," ***.*",IF((E48/F48)*100-100&lt;-99.9," ***.*",(E48/F48)*100-100))))</f>
        <v>-17.65426598351526</v>
      </c>
    </row>
    <row r="49" spans="1:7" ht="11.25">
      <c r="A49" s="70" t="s">
        <v>37</v>
      </c>
      <c r="B49" s="32">
        <v>992</v>
      </c>
      <c r="C49" s="33">
        <v>1245</v>
      </c>
      <c r="D49" s="34">
        <f t="shared" si="1"/>
        <v>-23.508433734939757</v>
      </c>
      <c r="E49" s="32">
        <v>4595</v>
      </c>
      <c r="F49" s="33">
        <v>6518</v>
      </c>
      <c r="G49" s="34">
        <f t="shared" si="0"/>
        <v>-29.50291500460264</v>
      </c>
    </row>
    <row r="50" spans="1:7" ht="11.25">
      <c r="A50" s="17" t="s">
        <v>38</v>
      </c>
      <c r="B50" s="37">
        <f>SUM(B47:B49)</f>
        <v>4045</v>
      </c>
      <c r="C50" s="38">
        <f>SUM(C47:C49)</f>
        <v>3920</v>
      </c>
      <c r="D50" s="39">
        <f t="shared" si="1"/>
        <v>-0.9387755102040813</v>
      </c>
      <c r="E50" s="37">
        <f>SUM(E47:E49)</f>
        <v>19430</v>
      </c>
      <c r="F50" s="38">
        <f>SUM(F47:F49)</f>
        <v>24474</v>
      </c>
      <c r="G50" s="39">
        <f t="shared" si="0"/>
        <v>-20.609626542453213</v>
      </c>
    </row>
    <row r="51" spans="1:7" ht="11.25">
      <c r="A51" s="7" t="s">
        <v>138</v>
      </c>
      <c r="B51" s="32">
        <v>8827</v>
      </c>
      <c r="C51" s="33">
        <v>12372</v>
      </c>
      <c r="D51" s="40">
        <f t="shared" si="1"/>
        <v>-31.507274490785647</v>
      </c>
      <c r="E51" s="32">
        <v>51678</v>
      </c>
      <c r="F51" s="33">
        <v>56530</v>
      </c>
      <c r="G51" s="34">
        <f t="shared" si="0"/>
        <v>-8.583053246064026</v>
      </c>
    </row>
    <row r="52" spans="1:7" ht="11.25">
      <c r="A52" s="7" t="s">
        <v>39</v>
      </c>
      <c r="B52" s="32">
        <v>1682</v>
      </c>
      <c r="C52" s="33">
        <v>5180</v>
      </c>
      <c r="D52" s="40">
        <f>IF(C52=0," ***.*",IF(B52=0," ***.*",IF(((B52/B$8)/(C52/C$8))*100-100&gt;999.9," ***.*",IF(((B52/B$8)/(C52/C$8))*100-100&lt;-99.9," ***.*",((B52/B$8)/(C52/C$8))*100-100))))</f>
        <v>-68.82779922779923</v>
      </c>
      <c r="E52" s="32">
        <v>13336</v>
      </c>
      <c r="F52" s="33">
        <v>42548</v>
      </c>
      <c r="G52" s="34">
        <f>IF(F52=0," ***.*",IF(E52=0," ***.*",IF((E52/F52)*100-100&gt;999.9," ***.*",IF((E52/F52)*100-100&lt;-99.9," ***.*",(E52/F52)*100-100))))</f>
        <v>-68.65657610228448</v>
      </c>
    </row>
    <row r="53" spans="1:7" ht="11.25">
      <c r="A53" s="7" t="s">
        <v>40</v>
      </c>
      <c r="B53" s="32">
        <v>0</v>
      </c>
      <c r="C53" s="33">
        <v>277</v>
      </c>
      <c r="D53" s="40" t="str">
        <f t="shared" si="1"/>
        <v> ***.*</v>
      </c>
      <c r="E53" s="32">
        <v>0</v>
      </c>
      <c r="F53" s="33">
        <v>6508</v>
      </c>
      <c r="G53" s="34" t="str">
        <f t="shared" si="0"/>
        <v> ***.*</v>
      </c>
    </row>
    <row r="54" spans="1:7" ht="11.25">
      <c r="A54" s="73" t="s">
        <v>41</v>
      </c>
      <c r="B54" s="43">
        <f>SUM(B51:B53)</f>
        <v>10509</v>
      </c>
      <c r="C54" s="38">
        <f>SUM(C51:C53)</f>
        <v>17829</v>
      </c>
      <c r="D54" s="39">
        <f t="shared" si="1"/>
        <v>-43.414437152953056</v>
      </c>
      <c r="E54" s="43">
        <f>SUM(E51:E53)</f>
        <v>65014</v>
      </c>
      <c r="F54" s="125">
        <f>SUM(F51:F53)</f>
        <v>105586</v>
      </c>
      <c r="G54" s="34">
        <f t="shared" si="0"/>
        <v>-38.42554884170249</v>
      </c>
    </row>
    <row r="55" spans="1:7" ht="11.25">
      <c r="A55" s="74" t="s">
        <v>42</v>
      </c>
      <c r="B55" s="44">
        <f>SUM(B14,B21,B34,B38,B46,B50,B54)</f>
        <v>161709</v>
      </c>
      <c r="C55" s="45">
        <f>SUM(C14,C21,C34,C38,C46,C50,C54)</f>
        <v>182165</v>
      </c>
      <c r="D55" s="46">
        <f t="shared" si="1"/>
        <v>-14.780204759421395</v>
      </c>
      <c r="E55" s="44">
        <f>SUM(E14,E21,E34,E38,E46,E50,E54)</f>
        <v>945538</v>
      </c>
      <c r="F55" s="45">
        <f>SUM(F14,F21,F34,F38,F46,F50,F54)</f>
        <v>969476</v>
      </c>
      <c r="G55" s="46">
        <f t="shared" si="0"/>
        <v>-2.4691689118657933</v>
      </c>
    </row>
    <row r="56" spans="1:7" ht="13.5" customHeight="1">
      <c r="A56" s="1" t="s">
        <v>43</v>
      </c>
      <c r="B56" s="47"/>
      <c r="C56" s="47"/>
      <c r="D56" s="48"/>
      <c r="E56" s="47"/>
      <c r="F56" s="47"/>
      <c r="G56" s="48"/>
    </row>
    <row r="57" spans="1:7" ht="11.25">
      <c r="A57" s="107" t="s">
        <v>44</v>
      </c>
      <c r="B57" s="45">
        <f>SUM(B55-B58)</f>
        <v>152587</v>
      </c>
      <c r="C57" s="45">
        <f>SUM(C55-C58)</f>
        <v>178245</v>
      </c>
      <c r="D57" s="46">
        <f>IF(C57=0," ***.*",IF(B57=0," ***.*",IF(((B57/B$8)/(C57/C$8))*100-100&gt;999.9," ***.*",IF(((B57/B$8)/(C57/C$8))*100-100&lt;-99.9," ***.*",((B57/B$8)/(C57/C$8))*100-100))))</f>
        <v>-17.819001935538168</v>
      </c>
      <c r="E57" s="45">
        <f>SUM(E55-E58)</f>
        <v>901166</v>
      </c>
      <c r="F57" s="45">
        <f>SUM(F55-F58)</f>
        <v>944987</v>
      </c>
      <c r="G57" s="46">
        <f t="shared" si="0"/>
        <v>-4.637206649403652</v>
      </c>
    </row>
    <row r="58" spans="1:7" ht="11.25">
      <c r="A58" s="23" t="s">
        <v>45</v>
      </c>
      <c r="B58" s="44">
        <v>9122</v>
      </c>
      <c r="C58" s="45">
        <v>3920</v>
      </c>
      <c r="D58" s="104">
        <f>IF(C58=0," ***.*",IF(B58=0," ***.*",IF(((B58/B$8)/(C58/C$8))*100-100&gt;999.9," ***.*",IF(((B58/B$8)/(C58/C$8))*100-100&lt;-99.9," ***.*",((B58/B$8)/(C58/C$8))*100-100))))</f>
        <v>123.39591836734692</v>
      </c>
      <c r="E58" s="44">
        <v>44372</v>
      </c>
      <c r="F58" s="45">
        <v>24489</v>
      </c>
      <c r="G58" s="104">
        <f t="shared" si="0"/>
        <v>81.19155539221691</v>
      </c>
    </row>
    <row r="59" spans="1:7" ht="11.25">
      <c r="A59" s="74" t="s">
        <v>42</v>
      </c>
      <c r="B59" s="44">
        <f>SUM(B57:B58)</f>
        <v>161709</v>
      </c>
      <c r="C59" s="45">
        <f>SUM(C57:C58)</f>
        <v>182165</v>
      </c>
      <c r="D59" s="46">
        <f>IF(C59=0," ***.*",IF(B59=0," ***.*",IF(((B59/B$8)/(C59/C$8))*100-100&gt;999.9," ***.*",IF(((B59/B$8)/(C59/C$8))*100-100&lt;-99.9," ***.*",((B59/B$8)/(C59/C$8))*100-100))))</f>
        <v>-14.780204759421395</v>
      </c>
      <c r="E59" s="44">
        <f>SUM(E57:E58)</f>
        <v>945538</v>
      </c>
      <c r="F59" s="45">
        <f>SUM(F57:F58)</f>
        <v>969476</v>
      </c>
      <c r="G59" s="46">
        <f t="shared" si="0"/>
        <v>-2.4691689118657933</v>
      </c>
    </row>
    <row r="60" spans="1:7" ht="11.25">
      <c r="A60" s="26" t="s">
        <v>46</v>
      </c>
      <c r="B60" s="49"/>
      <c r="C60" s="49"/>
      <c r="D60" s="49"/>
      <c r="E60" s="49"/>
      <c r="F60" s="49"/>
      <c r="G60" s="26"/>
    </row>
    <row r="61" spans="1:7" ht="18.75" customHeight="1">
      <c r="A61" s="26"/>
      <c r="B61" s="26"/>
      <c r="C61" s="26"/>
      <c r="D61" s="77" t="s">
        <v>47</v>
      </c>
      <c r="E61" s="26"/>
      <c r="F61" s="26"/>
      <c r="G61" s="26"/>
    </row>
    <row r="62" spans="1:7" ht="12.75">
      <c r="A62" s="26"/>
      <c r="B62" s="26"/>
      <c r="C62" s="26"/>
      <c r="D62" s="77" t="s">
        <v>48</v>
      </c>
      <c r="E62" s="26"/>
      <c r="F62" s="26"/>
      <c r="G62" s="26"/>
    </row>
    <row r="63" spans="1:7" ht="14.25" customHeight="1">
      <c r="A63" s="71"/>
      <c r="B63" s="1"/>
      <c r="C63" s="1"/>
      <c r="D63" s="105" t="s">
        <v>153</v>
      </c>
      <c r="E63" s="1"/>
      <c r="F63" s="1"/>
      <c r="G63" s="1"/>
    </row>
    <row r="64" spans="1:7" ht="13.5" customHeight="1">
      <c r="A64" s="3"/>
      <c r="B64" s="4"/>
      <c r="C64" s="5" t="s">
        <v>2</v>
      </c>
      <c r="D64" s="6"/>
      <c r="E64" s="4" t="s">
        <v>3</v>
      </c>
      <c r="F64" s="5"/>
      <c r="G64" s="6"/>
    </row>
    <row r="65" spans="1:7" ht="13.5" customHeight="1">
      <c r="A65" s="7"/>
      <c r="B65" s="72"/>
      <c r="C65" s="18" t="s">
        <v>154</v>
      </c>
      <c r="D65" s="9"/>
      <c r="E65" s="8"/>
      <c r="F65" s="18" t="s">
        <v>155</v>
      </c>
      <c r="G65" s="9"/>
    </row>
    <row r="66" spans="1:7" ht="11.25">
      <c r="A66" s="7"/>
      <c r="B66" s="13"/>
      <c r="C66" s="14"/>
      <c r="D66" s="15" t="s">
        <v>4</v>
      </c>
      <c r="E66" s="13"/>
      <c r="F66" s="14"/>
      <c r="G66" s="15"/>
    </row>
    <row r="67" spans="1:7" ht="11.25">
      <c r="A67" s="7"/>
      <c r="B67" s="18">
        <v>2004</v>
      </c>
      <c r="C67" s="18">
        <v>2003</v>
      </c>
      <c r="D67" s="19" t="s">
        <v>5</v>
      </c>
      <c r="E67" s="18">
        <v>2004</v>
      </c>
      <c r="F67" s="18">
        <v>2003</v>
      </c>
      <c r="G67" s="19" t="s">
        <v>4</v>
      </c>
    </row>
    <row r="68" spans="1:7" ht="11.25">
      <c r="A68" s="76" t="s">
        <v>6</v>
      </c>
      <c r="B68" s="20">
        <f>SUM(B8)</f>
        <v>25</v>
      </c>
      <c r="C68" s="21">
        <f>SUM(C8)</f>
        <v>24</v>
      </c>
      <c r="D68" s="22"/>
      <c r="E68" s="24"/>
      <c r="F68" s="24"/>
      <c r="G68" s="22"/>
    </row>
    <row r="69" spans="1:7" ht="11.25">
      <c r="A69" s="1" t="s">
        <v>49</v>
      </c>
      <c r="B69" s="48"/>
      <c r="C69" s="48"/>
      <c r="D69" s="48"/>
      <c r="E69" s="48"/>
      <c r="F69" s="48"/>
      <c r="G69" s="48"/>
    </row>
    <row r="70" spans="1:7" ht="11.25">
      <c r="A70" s="3" t="s">
        <v>11</v>
      </c>
      <c r="B70" s="50">
        <f>SUM(B14)</f>
        <v>22554</v>
      </c>
      <c r="C70" s="51">
        <f>SUM(C14)</f>
        <v>25333</v>
      </c>
      <c r="D70" s="41">
        <f aca="true" t="shared" si="2" ref="D70:D82">IF(C70=0," ***.*",IF(B70=0," ***.*",IF(((B70/B$8)/(C70/C$8))*100-100&gt;999.9," ***.*",IF(((B70/B$8)/(C70/C$8))*100-100&lt;-99.9," ***.*",((B70/B$8)/(C70/C$8))*100-100))))</f>
        <v>-14.531085935341252</v>
      </c>
      <c r="E70" s="51">
        <f>SUM(E14)</f>
        <v>119067</v>
      </c>
      <c r="F70" s="51">
        <f>SUM(F14)</f>
        <v>134263</v>
      </c>
      <c r="G70" s="30">
        <f aca="true" t="shared" si="3" ref="G70:G94">IF(F70=0," ***.*",IF(E70=0," ***.*",IF((E70/F70)*100-100&gt;999.9," ***.*",IF((E70/F70)*100-100&lt;-99.9," ***.*",(E70/F70)*100-100))))</f>
        <v>-11.31808465474478</v>
      </c>
    </row>
    <row r="71" spans="1:10" ht="11.25">
      <c r="A71" s="7" t="s">
        <v>16</v>
      </c>
      <c r="B71" s="52">
        <f>SUM(B16:B20)</f>
        <v>10584</v>
      </c>
      <c r="C71" s="53">
        <f>SUM(C16:C20)</f>
        <v>10710</v>
      </c>
      <c r="D71" s="40">
        <f t="shared" si="2"/>
        <v>-5.129411764705878</v>
      </c>
      <c r="E71" s="52">
        <f>SUM(E16:E20)</f>
        <v>63470</v>
      </c>
      <c r="F71" s="53">
        <f>SUM(F16:F20)</f>
        <v>69925</v>
      </c>
      <c r="G71" s="34">
        <f t="shared" si="3"/>
        <v>-9.23131927064712</v>
      </c>
      <c r="J71" s="102"/>
    </row>
    <row r="72" spans="1:7" ht="11.25">
      <c r="A72" s="7" t="s">
        <v>26</v>
      </c>
      <c r="B72" s="52">
        <f>SUM(B23:B33)</f>
        <v>71309</v>
      </c>
      <c r="C72" s="53">
        <f>SUM(C34)</f>
        <v>77207</v>
      </c>
      <c r="D72" s="40">
        <f t="shared" si="2"/>
        <v>-11.333635551180592</v>
      </c>
      <c r="E72" s="52">
        <f>SUM(E23:E33)</f>
        <v>415455</v>
      </c>
      <c r="F72" s="53">
        <f>SUM(F34)</f>
        <v>390563</v>
      </c>
      <c r="G72" s="34">
        <f t="shared" si="3"/>
        <v>6.373363580267451</v>
      </c>
    </row>
    <row r="73" spans="1:7" ht="11.25">
      <c r="A73" s="7" t="s">
        <v>30</v>
      </c>
      <c r="B73" s="52">
        <f>SUM(B38)</f>
        <v>678</v>
      </c>
      <c r="C73" s="53">
        <f>SUM(C38)</f>
        <v>7962</v>
      </c>
      <c r="D73" s="40">
        <f t="shared" si="2"/>
        <v>-91.8251695553881</v>
      </c>
      <c r="E73" s="53">
        <f>SUM(E38)</f>
        <v>17607</v>
      </c>
      <c r="F73" s="53">
        <f>SUM(F38)</f>
        <v>53732</v>
      </c>
      <c r="G73" s="34">
        <f t="shared" si="3"/>
        <v>-67.23181716667908</v>
      </c>
    </row>
    <row r="74" spans="1:7" ht="11.25">
      <c r="A74" s="7" t="s">
        <v>36</v>
      </c>
      <c r="B74" s="52">
        <f>SUM(B46)-B43</f>
        <v>36953</v>
      </c>
      <c r="C74" s="53">
        <f>SUM(C46)-C43</f>
        <v>39204</v>
      </c>
      <c r="D74" s="40">
        <f t="shared" si="2"/>
        <v>-9.512090602999706</v>
      </c>
      <c r="E74" s="53">
        <f>SUM(E46)-E43</f>
        <v>220553</v>
      </c>
      <c r="F74" s="53">
        <f>SUM(F46)-F43</f>
        <v>190918</v>
      </c>
      <c r="G74" s="34">
        <f t="shared" si="3"/>
        <v>15.5223708607884</v>
      </c>
    </row>
    <row r="75" spans="1:7" ht="11.25">
      <c r="A75" s="7" t="s">
        <v>41</v>
      </c>
      <c r="B75" s="52">
        <f>SUM(B54)</f>
        <v>10509</v>
      </c>
      <c r="C75" s="53">
        <f>SUM(C54)</f>
        <v>17829</v>
      </c>
      <c r="D75" s="40">
        <f t="shared" si="2"/>
        <v>-43.414437152953056</v>
      </c>
      <c r="E75" s="53">
        <f>SUM(E54)</f>
        <v>65014</v>
      </c>
      <c r="F75" s="53">
        <f>SUM(F54)</f>
        <v>105586</v>
      </c>
      <c r="G75" s="34">
        <f t="shared" si="3"/>
        <v>-38.42554884170249</v>
      </c>
    </row>
    <row r="76" spans="1:7" ht="11.25">
      <c r="A76" s="75" t="s">
        <v>50</v>
      </c>
      <c r="B76" s="54">
        <f>SUM(B70:B75)</f>
        <v>152587</v>
      </c>
      <c r="C76" s="55">
        <f>SUM(C70:C75)</f>
        <v>178245</v>
      </c>
      <c r="D76" s="56">
        <f t="shared" si="2"/>
        <v>-17.819001935538168</v>
      </c>
      <c r="E76" s="55">
        <f>SUM(E70:E75)</f>
        <v>901166</v>
      </c>
      <c r="F76" s="55">
        <f>SUM(F70:F75)</f>
        <v>944987</v>
      </c>
      <c r="G76" s="39">
        <f t="shared" si="3"/>
        <v>-4.637206649403652</v>
      </c>
    </row>
    <row r="77" spans="1:7" ht="2.25" customHeight="1">
      <c r="A77" s="100"/>
      <c r="B77" s="53"/>
      <c r="C77" s="53"/>
      <c r="D77" s="42" t="str">
        <f t="shared" si="2"/>
        <v> ***.*</v>
      </c>
      <c r="E77" s="53"/>
      <c r="F77" s="53"/>
      <c r="G77" s="35" t="str">
        <f t="shared" si="3"/>
        <v> ***.*</v>
      </c>
    </row>
    <row r="78" spans="1:7" ht="11.25">
      <c r="A78" s="3" t="s">
        <v>16</v>
      </c>
      <c r="B78" s="50">
        <f>SUM(B15)</f>
        <v>0</v>
      </c>
      <c r="C78" s="51">
        <f>SUM(C15)</f>
        <v>0</v>
      </c>
      <c r="D78" s="41" t="str">
        <f t="shared" si="2"/>
        <v> ***.*</v>
      </c>
      <c r="E78" s="51">
        <f>SUM(E15)</f>
        <v>0</v>
      </c>
      <c r="F78" s="51">
        <f>SUM(F15)</f>
        <v>15</v>
      </c>
      <c r="G78" s="30" t="str">
        <f t="shared" si="3"/>
        <v> ***.*</v>
      </c>
    </row>
    <row r="79" spans="1:7" ht="11.25">
      <c r="A79" s="7" t="s">
        <v>26</v>
      </c>
      <c r="B79" s="52">
        <f>SUM(B22)</f>
        <v>4479</v>
      </c>
      <c r="C79" s="53">
        <f>SUM(C22)</f>
        <v>0</v>
      </c>
      <c r="D79" s="40" t="str">
        <f t="shared" si="2"/>
        <v> ***.*</v>
      </c>
      <c r="E79" s="53">
        <f>SUM(E22)</f>
        <v>21255</v>
      </c>
      <c r="F79" s="53">
        <f>SUM(F22)</f>
        <v>0</v>
      </c>
      <c r="G79" s="34" t="str">
        <f t="shared" si="3"/>
        <v> ***.*</v>
      </c>
    </row>
    <row r="80" spans="1:7" ht="11.25">
      <c r="A80" s="7" t="s">
        <v>36</v>
      </c>
      <c r="B80" s="53">
        <f>SUM(B43)</f>
        <v>598</v>
      </c>
      <c r="C80" s="53">
        <f>SUM(C43)</f>
        <v>0</v>
      </c>
      <c r="D80" s="40" t="str">
        <f t="shared" si="2"/>
        <v> ***.*</v>
      </c>
      <c r="E80" s="53">
        <f>SUM(E43)</f>
        <v>3687</v>
      </c>
      <c r="F80" s="53">
        <f>SUM(F43)</f>
        <v>0</v>
      </c>
      <c r="G80" s="34" t="str">
        <f t="shared" si="3"/>
        <v> ***.*</v>
      </c>
    </row>
    <row r="81" spans="1:7" ht="11.25">
      <c r="A81" s="7" t="s">
        <v>38</v>
      </c>
      <c r="B81" s="53">
        <f>SUM(B50)</f>
        <v>4045</v>
      </c>
      <c r="C81" s="53">
        <f>SUM(C50)</f>
        <v>3920</v>
      </c>
      <c r="D81" s="40">
        <f t="shared" si="2"/>
        <v>-0.9387755102040813</v>
      </c>
      <c r="E81" s="53">
        <f>SUM(E50)</f>
        <v>19430</v>
      </c>
      <c r="F81" s="53">
        <f>SUM(F50)</f>
        <v>24474</v>
      </c>
      <c r="G81" s="34">
        <f t="shared" si="3"/>
        <v>-20.609626542453213</v>
      </c>
    </row>
    <row r="82" spans="1:7" ht="11.25">
      <c r="A82" s="75" t="s">
        <v>51</v>
      </c>
      <c r="B82" s="54">
        <f>SUM(B78:B81)</f>
        <v>9122</v>
      </c>
      <c r="C82" s="55">
        <f>SUM(C78:C81)</f>
        <v>3920</v>
      </c>
      <c r="D82" s="56">
        <f t="shared" si="2"/>
        <v>123.39591836734692</v>
      </c>
      <c r="E82" s="55">
        <f>SUM(E78:E81)</f>
        <v>44372</v>
      </c>
      <c r="F82" s="55">
        <f>SUM(F78:F81)</f>
        <v>24489</v>
      </c>
      <c r="G82" s="39">
        <f t="shared" si="3"/>
        <v>81.19155539221691</v>
      </c>
    </row>
    <row r="83" spans="1:7" ht="11.25">
      <c r="A83" s="58" t="s">
        <v>52</v>
      </c>
      <c r="B83" s="58"/>
      <c r="C83" s="58"/>
      <c r="D83" s="58"/>
      <c r="E83" s="58"/>
      <c r="F83" s="58"/>
      <c r="G83" s="58"/>
    </row>
    <row r="84" spans="1:7" ht="11.25">
      <c r="A84" s="3" t="s">
        <v>11</v>
      </c>
      <c r="B84" s="50">
        <f>SUM(B14+'Truck Deliveries'!B12)</f>
        <v>27462</v>
      </c>
      <c r="C84" s="51">
        <f>SUM(C14+'Truck Deliveries'!C12)</f>
        <v>29339</v>
      </c>
      <c r="D84" s="41">
        <f aca="true" t="shared" si="4" ref="D84:D94">IF(C84=0," ***.*",IF(B84=0," ***.*",IF(((B84/B$8)/(C84/C$8))*100-100&gt;999.9," ***.*",IF(((B84/B$8)/(C84/C$8))*100-100&lt;-99.9," ***.*",((B84/B$8)/(C84/C$8))*100-100))))</f>
        <v>-10.141722621766249</v>
      </c>
      <c r="E84" s="50">
        <f>SUM(E14+'Truck Deliveries'!E12)</f>
        <v>162456</v>
      </c>
      <c r="F84" s="51">
        <f>SUM(F14+'Truck Deliveries'!F12)</f>
        <v>168143</v>
      </c>
      <c r="G84" s="30">
        <f t="shared" si="3"/>
        <v>-3.3822401170432386</v>
      </c>
    </row>
    <row r="85" spans="1:7" ht="11.25">
      <c r="A85" s="7" t="s">
        <v>16</v>
      </c>
      <c r="B85" s="52">
        <f>SUM(B21+'Truck Deliveries'!B17)</f>
        <v>17289</v>
      </c>
      <c r="C85" s="53">
        <f>SUM(C21+'Truck Deliveries'!C17)</f>
        <v>15160</v>
      </c>
      <c r="D85" s="40">
        <f t="shared" si="4"/>
        <v>9.481794195250657</v>
      </c>
      <c r="E85" s="52">
        <f>SUM(E21+'Truck Deliveries'!E17)</f>
        <v>105992</v>
      </c>
      <c r="F85" s="53">
        <f>SUM(F21+'Truck Deliveries'!F17)</f>
        <v>95546</v>
      </c>
      <c r="G85" s="34">
        <f t="shared" si="3"/>
        <v>10.932953760492325</v>
      </c>
    </row>
    <row r="86" spans="1:7" ht="11.25">
      <c r="A86" s="7" t="s">
        <v>26</v>
      </c>
      <c r="B86" s="52">
        <f>SUM(B34+'Truck Deliveries'!B38)</f>
        <v>220475</v>
      </c>
      <c r="C86" s="53">
        <f>SUM(C34+'Truck Deliveries'!C38)</f>
        <v>244003</v>
      </c>
      <c r="D86" s="40">
        <f t="shared" si="4"/>
        <v>-13.25680421962025</v>
      </c>
      <c r="E86" s="52">
        <f>SUM(E34+'Truck Deliveries'!E38)</f>
        <v>1312279</v>
      </c>
      <c r="F86" s="53">
        <f>SUM(F34+'Truck Deliveries'!F38)</f>
        <v>1268435</v>
      </c>
      <c r="G86" s="34">
        <f t="shared" si="3"/>
        <v>3.4565429052336043</v>
      </c>
    </row>
    <row r="87" spans="1:7" ht="11.25">
      <c r="A87" s="7" t="s">
        <v>53</v>
      </c>
      <c r="B87" s="52">
        <f>SUM('Truck Deliveries'!B54)</f>
        <v>46292</v>
      </c>
      <c r="C87" s="53">
        <f>SUM('Truck Deliveries'!C54)</f>
        <v>52141</v>
      </c>
      <c r="D87" s="40">
        <f t="shared" si="4"/>
        <v>-14.768953414779148</v>
      </c>
      <c r="E87" s="52">
        <f>SUM('Truck Deliveries'!E54)</f>
        <v>283122</v>
      </c>
      <c r="F87" s="53">
        <f>SUM('Truck Deliveries'!F54)</f>
        <v>262629</v>
      </c>
      <c r="G87" s="34">
        <f t="shared" si="3"/>
        <v>7.803022514649953</v>
      </c>
    </row>
    <row r="88" spans="1:7" ht="11.25">
      <c r="A88" s="7" t="s">
        <v>130</v>
      </c>
      <c r="B88" s="52">
        <f>SUM('Truck Deliveries'!B57)</f>
        <v>2175</v>
      </c>
      <c r="C88" s="53">
        <f>SUM('Truck Deliveries'!C57)</f>
        <v>2493</v>
      </c>
      <c r="D88" s="40">
        <f t="shared" si="4"/>
        <v>-16.245487364620942</v>
      </c>
      <c r="E88" s="52">
        <f>SUM('Truck Deliveries'!E57)</f>
        <v>12827</v>
      </c>
      <c r="F88" s="53">
        <f>SUM('Truck Deliveries'!F57)</f>
        <v>16975</v>
      </c>
      <c r="G88" s="40">
        <f t="shared" si="3"/>
        <v>-24.435935198821795</v>
      </c>
    </row>
    <row r="89" spans="1:7" ht="11.25">
      <c r="A89" s="7" t="s">
        <v>30</v>
      </c>
      <c r="B89" s="52">
        <f>SUM(B38+'Truck Deliveries'!B60)</f>
        <v>1325</v>
      </c>
      <c r="C89" s="53">
        <f>SUM(C38+'Truck Deliveries'!C60)</f>
        <v>10877</v>
      </c>
      <c r="D89" s="40">
        <f t="shared" si="4"/>
        <v>-88.30559897030432</v>
      </c>
      <c r="E89" s="52">
        <f>SUM(E38+'Truck Deliveries'!E60)</f>
        <v>23767</v>
      </c>
      <c r="F89" s="53">
        <f>SUM(F38+'Truck Deliveries'!F60)</f>
        <v>67599</v>
      </c>
      <c r="G89" s="34">
        <f t="shared" si="3"/>
        <v>-64.84119587567864</v>
      </c>
    </row>
    <row r="90" spans="1:7" ht="11.25">
      <c r="A90" s="7" t="s">
        <v>54</v>
      </c>
      <c r="B90" s="52">
        <f>SUM('Truck Deliveries'!B63)</f>
        <v>1510</v>
      </c>
      <c r="C90" s="53">
        <f>SUM('Truck Deliveries'!C63)</f>
        <v>1215</v>
      </c>
      <c r="D90" s="40">
        <f>IF(C90=0," ***.*",IF(B90=0," ***.*",IF(((B90/B$8)/(C90/C$8))*100-100&gt;999.9," ***.*",IF(((B90/B$8)/(C90/C$8))*100-100&lt;-99.9," ***.*",((B90/B$8)/(C90/C$8))*100-100))))</f>
        <v>19.308641975308632</v>
      </c>
      <c r="E90" s="52">
        <f>SUM('Truck Deliveries'!E63)</f>
        <v>6819</v>
      </c>
      <c r="F90" s="53">
        <f>SUM('Truck Deliveries'!F63)</f>
        <v>6362</v>
      </c>
      <c r="G90" s="34">
        <f>IF(F90=0," ***.*",IF(E90=0," ***.*",IF((E90/F90)*100-100&gt;999.9," ***.*",IF((E90/F90)*100-100&lt;-99.9," ***.*",(E90/F90)*100-100))))</f>
        <v>7.183275699465568</v>
      </c>
    </row>
    <row r="91" spans="1:7" ht="11.25">
      <c r="A91" s="7" t="s">
        <v>36</v>
      </c>
      <c r="B91" s="52">
        <f>SUM(B46+'Truck Deliveries'!B66)</f>
        <v>42670</v>
      </c>
      <c r="C91" s="53">
        <f>SUM(C46+'Truck Deliveries'!C66)</f>
        <v>44967</v>
      </c>
      <c r="D91" s="40">
        <f t="shared" si="4"/>
        <v>-8.90386283274401</v>
      </c>
      <c r="E91" s="52">
        <f>SUM(E46+'Truck Deliveries'!E66)</f>
        <v>255636</v>
      </c>
      <c r="F91" s="53">
        <f>SUM(F46+'Truck Deliveries'!F66)</f>
        <v>227165</v>
      </c>
      <c r="G91" s="34">
        <f t="shared" si="3"/>
        <v>12.533180727664913</v>
      </c>
    </row>
    <row r="92" spans="1:7" ht="11.25">
      <c r="A92" s="7" t="s">
        <v>38</v>
      </c>
      <c r="B92" s="52">
        <f>SUM(B50)</f>
        <v>4045</v>
      </c>
      <c r="C92" s="53">
        <f>SUM(C50)</f>
        <v>3920</v>
      </c>
      <c r="D92" s="40">
        <f t="shared" si="4"/>
        <v>-0.9387755102040813</v>
      </c>
      <c r="E92" s="52">
        <f>SUM(E50)</f>
        <v>19430</v>
      </c>
      <c r="F92" s="53">
        <f>SUM(F50)</f>
        <v>24474</v>
      </c>
      <c r="G92" s="34">
        <f t="shared" si="3"/>
        <v>-20.609626542453213</v>
      </c>
    </row>
    <row r="93" spans="1:7" ht="11.25">
      <c r="A93" s="7" t="s">
        <v>41</v>
      </c>
      <c r="B93" s="53">
        <f>SUM(B54+'Truck Deliveries'!B68)</f>
        <v>17024</v>
      </c>
      <c r="C93" s="53">
        <f>SUM(C54+'Truck Deliveries'!C68)</f>
        <v>25627</v>
      </c>
      <c r="D93" s="40">
        <f t="shared" si="4"/>
        <v>-36.22726031139033</v>
      </c>
      <c r="E93" s="52">
        <f>SUM(E54+'Truck Deliveries'!E68)</f>
        <v>113293</v>
      </c>
      <c r="F93" s="53">
        <f>SUM(F54+'Truck Deliveries'!F68)</f>
        <v>147006</v>
      </c>
      <c r="G93" s="34">
        <f t="shared" si="3"/>
        <v>-22.93307756146008</v>
      </c>
    </row>
    <row r="94" spans="1:7" ht="11.25">
      <c r="A94" s="99" t="s">
        <v>55</v>
      </c>
      <c r="B94" s="54">
        <f>SUM(B84:B93)</f>
        <v>380267</v>
      </c>
      <c r="C94" s="55">
        <f>SUM(C84:C93)</f>
        <v>429742</v>
      </c>
      <c r="D94" s="56">
        <f t="shared" si="4"/>
        <v>-15.052212722982631</v>
      </c>
      <c r="E94" s="54">
        <f>SUM(E84:E93)</f>
        <v>2295621</v>
      </c>
      <c r="F94" s="55">
        <f>SUM(F84:F93)</f>
        <v>2284334</v>
      </c>
      <c r="G94" s="39">
        <f t="shared" si="3"/>
        <v>0.494104627431895</v>
      </c>
    </row>
    <row r="95" spans="1:7" ht="11.25">
      <c r="A95" s="26" t="s">
        <v>56</v>
      </c>
      <c r="B95" s="26"/>
      <c r="C95" s="26"/>
      <c r="D95" s="26"/>
      <c r="E95" s="26"/>
      <c r="F95" s="26"/>
      <c r="G95" s="26"/>
    </row>
  </sheetData>
  <printOptions horizontalCentered="1"/>
  <pageMargins left="0" right="0" top="0.3937007874015748" bottom="0.7480314960629921" header="0.1968503937007874" footer="0.5118110236220472"/>
  <pageSetup horizontalDpi="300" verticalDpi="300" orientation="portrait" scale="95" r:id="rId1"/>
  <headerFooter alignWithMargins="0">
    <oddFooter>&amp;L&amp;8Global Market and Industry Analysis - Sales Reporting and Data Management  &amp;D&amp;C
&amp;R&amp;8Page &amp;P of &amp;N</oddFooter>
  </headerFooter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" customWidth="1"/>
    <col min="2" max="2" width="10.421875" style="2" customWidth="1"/>
    <col min="3" max="7" width="9.140625" style="2" customWidth="1"/>
    <col min="8" max="8" width="2.140625" style="2" customWidth="1"/>
    <col min="9" max="16384" width="9.140625" style="2" customWidth="1"/>
  </cols>
  <sheetData>
    <row r="1" spans="1:7" ht="12.75">
      <c r="A1" s="1"/>
      <c r="B1" s="1"/>
      <c r="C1" s="1"/>
      <c r="D1" s="77" t="s">
        <v>57</v>
      </c>
      <c r="E1" s="1"/>
      <c r="F1" s="1"/>
      <c r="G1" s="1"/>
    </row>
    <row r="2" spans="1:7" ht="12.75">
      <c r="A2" s="1"/>
      <c r="B2" s="1"/>
      <c r="C2" s="1"/>
      <c r="D2" s="77" t="s">
        <v>58</v>
      </c>
      <c r="E2" s="1"/>
      <c r="F2" s="1"/>
      <c r="G2" s="1"/>
    </row>
    <row r="3" spans="1:7" ht="12.75">
      <c r="A3" s="1"/>
      <c r="B3" s="1"/>
      <c r="C3" s="1"/>
      <c r="D3" s="105" t="s">
        <v>153</v>
      </c>
      <c r="E3" s="1"/>
      <c r="F3" s="1"/>
      <c r="G3" s="1"/>
    </row>
    <row r="4" spans="1:7" ht="11.25">
      <c r="A4" s="3"/>
      <c r="B4" s="4"/>
      <c r="C4" s="5"/>
      <c r="D4" s="6"/>
      <c r="E4" s="4" t="s">
        <v>3</v>
      </c>
      <c r="F4" s="5"/>
      <c r="G4" s="6"/>
    </row>
    <row r="5" spans="1:7" ht="11.25">
      <c r="A5" s="7"/>
      <c r="B5" s="72"/>
      <c r="C5" s="18" t="s">
        <v>154</v>
      </c>
      <c r="D5" s="9"/>
      <c r="E5" s="8"/>
      <c r="F5" s="18" t="s">
        <v>155</v>
      </c>
      <c r="G5" s="9"/>
    </row>
    <row r="6" spans="1:7" ht="11.25">
      <c r="A6" s="7"/>
      <c r="B6" s="10"/>
      <c r="C6" s="11"/>
      <c r="D6" s="12" t="s">
        <v>59</v>
      </c>
      <c r="E6" s="10"/>
      <c r="F6" s="11"/>
      <c r="G6" s="15"/>
    </row>
    <row r="7" spans="1:7" ht="11.25">
      <c r="A7" s="16"/>
      <c r="B7" s="18">
        <v>2004</v>
      </c>
      <c r="C7" s="18">
        <v>2003</v>
      </c>
      <c r="D7" s="19" t="s">
        <v>5</v>
      </c>
      <c r="E7" s="18">
        <v>2004</v>
      </c>
      <c r="F7" s="18">
        <v>2003</v>
      </c>
      <c r="G7" s="19" t="s">
        <v>4</v>
      </c>
    </row>
    <row r="8" spans="1:7" ht="11.25">
      <c r="A8" s="98" t="s">
        <v>60</v>
      </c>
      <c r="B8" s="20">
        <f>SUM('Car Deliveries'!B8)</f>
        <v>25</v>
      </c>
      <c r="C8" s="21">
        <f>SUM('Car Deliveries'!C8)</f>
        <v>24</v>
      </c>
      <c r="D8" s="22"/>
      <c r="E8" s="24"/>
      <c r="F8" s="24"/>
      <c r="G8" s="25"/>
    </row>
    <row r="9" spans="1:7" ht="12.75" customHeight="1">
      <c r="A9" s="26"/>
      <c r="B9" s="26"/>
      <c r="C9" s="26"/>
      <c r="D9" s="26"/>
      <c r="E9" s="26"/>
      <c r="F9" s="26"/>
      <c r="G9" s="26"/>
    </row>
    <row r="10" spans="1:7" ht="11.25">
      <c r="A10" s="27" t="s">
        <v>146</v>
      </c>
      <c r="B10" s="28">
        <v>1399</v>
      </c>
      <c r="C10" s="29">
        <v>0</v>
      </c>
      <c r="D10" s="30" t="str">
        <f aca="true" t="shared" si="0" ref="D10:D69">IF(C10=0," ***.*",IF(B10=0," ***.*",IF(((B10/B$8)/(C10/C$8))*100-100&gt;999.9," ***.*",IF(((B10/B$8)/(C10/C$8))*100-100&lt;-99.9," ***.*",((B10/B$8)/(C10/C$8))*100-100))))</f>
        <v> ***.*</v>
      </c>
      <c r="E10" s="28">
        <v>10004</v>
      </c>
      <c r="F10" s="29">
        <v>0</v>
      </c>
      <c r="G10" s="30" t="str">
        <f aca="true" t="shared" si="1" ref="G10:G77">IF(F10=0," ***.*",IF(E10=0," ***.*",IF((E10/F10)*100-100&gt;999.9," ***.*",IF((E10/F10)*100-100&lt;-99.9," ***.*",(E10/F10)*100-100))))</f>
        <v> ***.*</v>
      </c>
    </row>
    <row r="11" spans="1:7" ht="11.25">
      <c r="A11" s="31" t="s">
        <v>61</v>
      </c>
      <c r="B11" s="32">
        <v>3509</v>
      </c>
      <c r="C11" s="33">
        <v>4006</v>
      </c>
      <c r="D11" s="34">
        <f>IF(C11=0," ***.*",IF(B11=0," ***.*",IF(((B11/B$8)/(C11/C$8))*100-100&gt;999.9," ***.*",IF(((B11/B$8)/(C11/C$8))*100-100&lt;-99.9," ***.*",((B11/B$8)/(C11/C$8))*100-100))))</f>
        <v>-15.91013479780328</v>
      </c>
      <c r="E11" s="32">
        <v>33385</v>
      </c>
      <c r="F11" s="33">
        <v>33880</v>
      </c>
      <c r="G11" s="34">
        <f>IF(F11=0," ***.*",IF(E11=0," ***.*",IF((E11/F11)*100-100&gt;999.9," ***.*",IF((E11/F11)*100-100&lt;-99.9," ***.*",(E11/F11)*100-100))))</f>
        <v>-1.461038961038966</v>
      </c>
    </row>
    <row r="12" spans="1:7" ht="11.25">
      <c r="A12" s="17" t="s">
        <v>62</v>
      </c>
      <c r="B12" s="37">
        <f>SUM(B10:B11)</f>
        <v>4908</v>
      </c>
      <c r="C12" s="38">
        <f>SUM(C10:C11)</f>
        <v>4006</v>
      </c>
      <c r="D12" s="56">
        <f t="shared" si="0"/>
        <v>17.615576635047432</v>
      </c>
      <c r="E12" s="37">
        <f>SUM(E10:E11)</f>
        <v>43389</v>
      </c>
      <c r="F12" s="38">
        <f>SUM(F10:F11)</f>
        <v>33880</v>
      </c>
      <c r="G12" s="34">
        <f t="shared" si="1"/>
        <v>28.066706021251463</v>
      </c>
    </row>
    <row r="13" spans="1:7" ht="11.25">
      <c r="A13" s="27" t="s">
        <v>63</v>
      </c>
      <c r="B13" s="28">
        <v>2698</v>
      </c>
      <c r="C13" s="29">
        <v>2492</v>
      </c>
      <c r="D13" s="30">
        <f>IF(C13=0," ***.*",IF(B13=0," ***.*",IF(((B13/B$8)/(C13/C$8))*100-100&gt;999.9," ***.*",IF(((B13/B$8)/(C13/C$8))*100-100&lt;-99.9," ***.*",((B13/B$8)/(C13/C$8))*100-100))))</f>
        <v>3.935794542536115</v>
      </c>
      <c r="E13" s="28">
        <v>16560</v>
      </c>
      <c r="F13" s="29">
        <v>15123</v>
      </c>
      <c r="G13" s="30">
        <f>IF(F13=0," ***.*",IF(E13=0," ***.*",IF((E13/F13)*100-100&gt;999.9," ***.*",IF((E13/F13)*100-100&lt;-99.9," ***.*",(E13/F13)*100-100))))</f>
        <v>9.502082920055543</v>
      </c>
    </row>
    <row r="14" spans="1:7" ht="11.25">
      <c r="A14" s="31" t="s">
        <v>139</v>
      </c>
      <c r="B14" s="32">
        <v>1246</v>
      </c>
      <c r="C14" s="33">
        <v>1044</v>
      </c>
      <c r="D14" s="34">
        <f>IF(C14=0," ***.*",IF(B14=0," ***.*",IF(((B14/B$8)/(C14/C$8))*100-100&gt;999.9," ***.*",IF(((B14/B$8)/(C14/C$8))*100-100&lt;-99.9," ***.*",((B14/B$8)/(C14/C$8))*100-100))))</f>
        <v>14.574712643678183</v>
      </c>
      <c r="E14" s="32">
        <v>6860</v>
      </c>
      <c r="F14" s="33">
        <v>5657</v>
      </c>
      <c r="G14" s="34">
        <f>IF(F14=0," ***.*",IF(E14=0," ***.*",IF((E14/F14)*100-100&gt;999.9," ***.*",IF((E14/F14)*100-100&lt;-99.9," ***.*",(E14/F14)*100-100))))</f>
        <v>21.265688527488066</v>
      </c>
    </row>
    <row r="15" spans="1:7" ht="11.25">
      <c r="A15" s="31" t="s">
        <v>125</v>
      </c>
      <c r="B15" s="32">
        <v>670</v>
      </c>
      <c r="C15" s="33">
        <v>914</v>
      </c>
      <c r="D15" s="34">
        <f>IF(C15=0," ***.*",IF(B15=0," ***.*",IF(((B15/B$8)/(C15/C$8))*100-100&gt;999.9," ***.*",IF(((B15/B$8)/(C15/C$8))*100-100&lt;-99.9," ***.*",((B15/B$8)/(C15/C$8))*100-100))))</f>
        <v>-29.62800875273524</v>
      </c>
      <c r="E15" s="32">
        <v>4910</v>
      </c>
      <c r="F15" s="33">
        <v>4826</v>
      </c>
      <c r="G15" s="34">
        <f>IF(F15=0," ***.*",IF(E15=0," ***.*",IF((E15/F15)*100-100&gt;999.9," ***.*",IF((E15/F15)*100-100&lt;-99.9," ***.*",(E15/F15)*100-100))))</f>
        <v>1.7405719021964359</v>
      </c>
    </row>
    <row r="16" spans="1:7" ht="11.25">
      <c r="A16" s="31" t="s">
        <v>141</v>
      </c>
      <c r="B16" s="32">
        <v>2091</v>
      </c>
      <c r="C16" s="33">
        <v>0</v>
      </c>
      <c r="D16" s="34" t="str">
        <f>IF(C16=0," ***.*",IF(B16=0," ***.*",IF(((B16/B$8)/(C16/C$8))*100-100&gt;999.9," ***.*",IF(((B16/B$8)/(C16/C$8))*100-100&lt;-99.9," ***.*",((B16/B$8)/(C16/C$8))*100-100))))</f>
        <v> ***.*</v>
      </c>
      <c r="E16" s="32">
        <v>14192</v>
      </c>
      <c r="F16" s="33">
        <v>0</v>
      </c>
      <c r="G16" s="34" t="str">
        <f>IF(F16=0," ***.*",IF(E16=0," ***.*",IF((E16/F16)*100-100&gt;999.9," ***.*",IF((E16/F16)*100-100&lt;-99.9," ***.*",(E16/F16)*100-100))))</f>
        <v> ***.*</v>
      </c>
    </row>
    <row r="17" spans="1:7" ht="11.25">
      <c r="A17" s="17" t="s">
        <v>64</v>
      </c>
      <c r="B17" s="37">
        <f>SUM(B13:B16)</f>
        <v>6705</v>
      </c>
      <c r="C17" s="38">
        <f>SUM(C13:C16)</f>
        <v>4450</v>
      </c>
      <c r="D17" s="56">
        <f>IF(C17=0," ***.*",IF(B17=0," ***.*",IF(((B17/B$8)/(C17/C$8))*100-100&gt;999.9," ***.*",IF(((B17/B$8)/(C17/C$8))*100-100&lt;-99.9," ***.*",((B17/B$8)/(C17/C$8))*100-100))))</f>
        <v>44.64719101123595</v>
      </c>
      <c r="E17" s="37">
        <f>SUM(E13:E16)</f>
        <v>42522</v>
      </c>
      <c r="F17" s="38">
        <f>SUM(F13:F16)</f>
        <v>25606</v>
      </c>
      <c r="G17" s="34">
        <f>IF(F17=0," ***.*",IF(E17=0," ***.*",IF((E17/F17)*100-100&gt;999.9," ***.*",IF((E17/F17)*100-100&lt;-99.9," ***.*",(E17/F17)*100-100))))</f>
        <v>66.06264156838242</v>
      </c>
    </row>
    <row r="18" spans="1:7" ht="11.25">
      <c r="A18" s="3" t="s">
        <v>65</v>
      </c>
      <c r="B18" s="29">
        <v>4104</v>
      </c>
      <c r="C18" s="29">
        <v>3883</v>
      </c>
      <c r="D18" s="30">
        <f t="shared" si="0"/>
        <v>1.4638166366211607</v>
      </c>
      <c r="E18" s="29">
        <v>19495</v>
      </c>
      <c r="F18" s="29">
        <v>23230</v>
      </c>
      <c r="G18" s="30">
        <f t="shared" si="1"/>
        <v>-16.078346965131303</v>
      </c>
    </row>
    <row r="19" spans="1:7" ht="11.25">
      <c r="A19" s="7" t="s">
        <v>66</v>
      </c>
      <c r="B19" s="33">
        <v>8414</v>
      </c>
      <c r="C19" s="33">
        <v>12102</v>
      </c>
      <c r="D19" s="34">
        <f>IF(C19=0," ***.*",IF(B19=0," ***.*",IF(((B19/B$8)/(C19/C$8))*100-100&gt;999.9," ***.*",IF(((B19/B$8)/(C19/C$8))*100-100&lt;-99.9," ***.*",((B19/B$8)/(C19/C$8))*100-100))))</f>
        <v>-33.255329697570644</v>
      </c>
      <c r="E19" s="33">
        <v>55536</v>
      </c>
      <c r="F19" s="33">
        <v>56784</v>
      </c>
      <c r="G19" s="34">
        <f>IF(F19=0," ***.*",IF(E19=0," ***.*",IF((E19/F19)*100-100&gt;999.9," ***.*",IF((E19/F19)*100-100&lt;-99.9," ***.*",(E19/F19)*100-100))))</f>
        <v>-2.197802197802204</v>
      </c>
    </row>
    <row r="20" spans="1:7" ht="11.25">
      <c r="A20" s="7" t="s">
        <v>67</v>
      </c>
      <c r="B20" s="33">
        <v>8</v>
      </c>
      <c r="C20" s="33">
        <v>52</v>
      </c>
      <c r="D20" s="34">
        <f>IF(C20=0," ***.*",IF(B20=0," ***.*",IF(((B20/B$8)/(C20/C$8))*100-100&gt;999.9," ***.*",IF(((B20/B$8)/(C20/C$8))*100-100&lt;-99.9," ***.*",((B20/B$8)/(C20/C$8))*100-100))))</f>
        <v>-85.23076923076923</v>
      </c>
      <c r="E20" s="33">
        <v>151</v>
      </c>
      <c r="F20" s="33">
        <v>503</v>
      </c>
      <c r="G20" s="34">
        <f>IF(F20=0," ***.*",IF(E20=0," ***.*",IF((E20/F20)*100-100&gt;999.9," ***.*",IF((E20/F20)*100-100&lt;-99.9," ***.*",(E20/F20)*100-100))))</f>
        <v>-69.98011928429423</v>
      </c>
    </row>
    <row r="21" spans="1:7" ht="11.25">
      <c r="A21" s="7" t="s">
        <v>68</v>
      </c>
      <c r="B21" s="33">
        <v>277</v>
      </c>
      <c r="C21" s="33">
        <v>169</v>
      </c>
      <c r="D21" s="34">
        <f t="shared" si="0"/>
        <v>57.349112426035475</v>
      </c>
      <c r="E21" s="33">
        <v>1156</v>
      </c>
      <c r="F21" s="33">
        <v>1064</v>
      </c>
      <c r="G21" s="34">
        <f t="shared" si="1"/>
        <v>8.646616541353396</v>
      </c>
    </row>
    <row r="22" spans="1:7" ht="11.25">
      <c r="A22" s="7" t="s">
        <v>148</v>
      </c>
      <c r="B22" s="33">
        <v>10166</v>
      </c>
      <c r="C22" s="33">
        <v>0</v>
      </c>
      <c r="D22" s="34" t="str">
        <f t="shared" si="0"/>
        <v> ***.*</v>
      </c>
      <c r="E22" s="33">
        <v>50251</v>
      </c>
      <c r="F22" s="33">
        <v>0</v>
      </c>
      <c r="G22" s="34" t="str">
        <f t="shared" si="1"/>
        <v> ***.*</v>
      </c>
    </row>
    <row r="23" spans="1:7" ht="11.25">
      <c r="A23" s="7" t="s">
        <v>151</v>
      </c>
      <c r="B23" s="33">
        <v>6964</v>
      </c>
      <c r="C23" s="33">
        <v>0</v>
      </c>
      <c r="D23" s="34" t="str">
        <f t="shared" si="0"/>
        <v> ***.*</v>
      </c>
      <c r="E23" s="33">
        <v>23460</v>
      </c>
      <c r="F23" s="33">
        <v>0</v>
      </c>
      <c r="G23" s="34" t="str">
        <f t="shared" si="1"/>
        <v> ***.*</v>
      </c>
    </row>
    <row r="24" spans="1:7" ht="11.25">
      <c r="A24" s="7" t="s">
        <v>69</v>
      </c>
      <c r="B24" s="33">
        <v>1615</v>
      </c>
      <c r="C24" s="33">
        <v>1522</v>
      </c>
      <c r="D24" s="34">
        <f t="shared" si="0"/>
        <v>1.8659658344283798</v>
      </c>
      <c r="E24" s="33">
        <v>9016</v>
      </c>
      <c r="F24" s="33">
        <v>8639</v>
      </c>
      <c r="G24" s="34">
        <f t="shared" si="1"/>
        <v>4.3639310105336335</v>
      </c>
    </row>
    <row r="25" spans="1:7" ht="11.25">
      <c r="A25" s="7" t="s">
        <v>70</v>
      </c>
      <c r="B25" s="33">
        <v>5895</v>
      </c>
      <c r="C25" s="33">
        <v>6612</v>
      </c>
      <c r="D25" s="34">
        <f t="shared" si="0"/>
        <v>-14.410163339382933</v>
      </c>
      <c r="E25" s="33">
        <v>36979</v>
      </c>
      <c r="F25" s="33">
        <v>32363</v>
      </c>
      <c r="G25" s="34">
        <f t="shared" si="1"/>
        <v>14.26320180452987</v>
      </c>
    </row>
    <row r="26" spans="1:7" ht="11.25">
      <c r="A26" s="7" t="s">
        <v>71</v>
      </c>
      <c r="B26" s="33">
        <v>1745</v>
      </c>
      <c r="C26" s="33">
        <v>1889</v>
      </c>
      <c r="D26" s="34">
        <f t="shared" si="0"/>
        <v>-11.318157755426157</v>
      </c>
      <c r="E26" s="33">
        <v>9672</v>
      </c>
      <c r="F26" s="33">
        <v>8700</v>
      </c>
      <c r="G26" s="34">
        <f t="shared" si="1"/>
        <v>11.172413793103459</v>
      </c>
    </row>
    <row r="27" spans="1:7" ht="11.25">
      <c r="A27" s="7" t="s">
        <v>133</v>
      </c>
      <c r="B27" s="33">
        <v>797</v>
      </c>
      <c r="C27" s="33">
        <v>745</v>
      </c>
      <c r="D27" s="34">
        <f t="shared" si="0"/>
        <v>2.7006711409395905</v>
      </c>
      <c r="E27" s="33">
        <v>3977</v>
      </c>
      <c r="F27" s="33">
        <v>3639</v>
      </c>
      <c r="G27" s="34">
        <f t="shared" si="1"/>
        <v>9.288266007144827</v>
      </c>
    </row>
    <row r="28" spans="1:7" ht="11.25">
      <c r="A28" s="7" t="s">
        <v>136</v>
      </c>
      <c r="B28" s="33">
        <v>461</v>
      </c>
      <c r="C28" s="33">
        <v>282</v>
      </c>
      <c r="D28" s="34">
        <f t="shared" si="0"/>
        <v>56.936170212765944</v>
      </c>
      <c r="E28" s="33">
        <v>2077</v>
      </c>
      <c r="F28" s="33">
        <v>1165</v>
      </c>
      <c r="G28" s="34">
        <f>IF(F28=0," ***.*",IF(E28=0," ***.*",IF((E28/F28)*100-100&gt;999.9," ***.*",IF((E28/F28)*100-100&lt;-99.9," ***.*",(E28/F28)*100-100))))</f>
        <v>78.28326180257511</v>
      </c>
    </row>
    <row r="29" spans="1:7" ht="11.25">
      <c r="A29" s="7" t="s">
        <v>72</v>
      </c>
      <c r="B29" s="33">
        <v>3184</v>
      </c>
      <c r="C29" s="33">
        <v>3768</v>
      </c>
      <c r="D29" s="34">
        <f t="shared" si="0"/>
        <v>-18.87898089171975</v>
      </c>
      <c r="E29" s="33">
        <v>25155</v>
      </c>
      <c r="F29" s="33">
        <v>25744</v>
      </c>
      <c r="G29" s="34">
        <f t="shared" si="1"/>
        <v>-2.287911746426346</v>
      </c>
    </row>
    <row r="30" spans="1:7" ht="11.25">
      <c r="A30" s="7" t="s">
        <v>73</v>
      </c>
      <c r="B30" s="102">
        <v>715</v>
      </c>
      <c r="C30" s="33">
        <v>16285</v>
      </c>
      <c r="D30" s="34">
        <f t="shared" si="0"/>
        <v>-95.78507829290758</v>
      </c>
      <c r="E30" s="102">
        <v>8100</v>
      </c>
      <c r="F30" s="33">
        <v>73371</v>
      </c>
      <c r="G30" s="34">
        <f t="shared" si="1"/>
        <v>-88.96021588911151</v>
      </c>
    </row>
    <row r="31" spans="1:7" ht="11.25">
      <c r="A31" s="7" t="s">
        <v>74</v>
      </c>
      <c r="B31" s="33">
        <v>13810</v>
      </c>
      <c r="C31" s="33">
        <v>18050</v>
      </c>
      <c r="D31" s="34">
        <f t="shared" si="0"/>
        <v>-26.550692520775627</v>
      </c>
      <c r="E31" s="33">
        <v>89089</v>
      </c>
      <c r="F31" s="33">
        <v>88794</v>
      </c>
      <c r="G31" s="34">
        <f t="shared" si="1"/>
        <v>0.33222965515689395</v>
      </c>
    </row>
    <row r="32" spans="1:7" ht="11.25">
      <c r="A32" s="7" t="s">
        <v>75</v>
      </c>
      <c r="B32" s="33">
        <v>1300</v>
      </c>
      <c r="C32" s="33">
        <v>5030</v>
      </c>
      <c r="D32" s="34">
        <f t="shared" si="0"/>
        <v>-75.18886679920477</v>
      </c>
      <c r="E32" s="33">
        <v>10309</v>
      </c>
      <c r="F32" s="33">
        <v>19576</v>
      </c>
      <c r="G32" s="34">
        <f t="shared" si="1"/>
        <v>-47.3385778504291</v>
      </c>
    </row>
    <row r="33" spans="1:7" ht="11.25">
      <c r="A33" s="7" t="s">
        <v>76</v>
      </c>
      <c r="B33" s="33">
        <v>19339</v>
      </c>
      <c r="C33" s="33">
        <v>24820</v>
      </c>
      <c r="D33" s="34">
        <f t="shared" si="0"/>
        <v>-25.199677679290915</v>
      </c>
      <c r="E33" s="33">
        <v>122832</v>
      </c>
      <c r="F33" s="33">
        <v>124780</v>
      </c>
      <c r="G33" s="34">
        <f>IF(F33=0," ***.*",IF(E33=0," ***.*",IF((E33/F33)*100-100&gt;999.9," ***.*",IF((E33/F33)*100-100&lt;-99.9," ***.*",(E33/F33)*100-100))))</f>
        <v>-1.5611476198108676</v>
      </c>
    </row>
    <row r="34" spans="1:7" ht="11.25">
      <c r="A34" s="120" t="s">
        <v>77</v>
      </c>
      <c r="B34" s="121">
        <v>7254</v>
      </c>
      <c r="C34" s="121">
        <v>6361</v>
      </c>
      <c r="D34" s="122">
        <f t="shared" si="0"/>
        <v>9.477126238012886</v>
      </c>
      <c r="E34" s="121">
        <v>43298</v>
      </c>
      <c r="F34" s="121">
        <v>44442</v>
      </c>
      <c r="G34" s="122">
        <f t="shared" si="1"/>
        <v>-2.5741415777867758</v>
      </c>
    </row>
    <row r="35" spans="1:7" ht="11.25">
      <c r="A35" s="126" t="s">
        <v>144</v>
      </c>
      <c r="B35" s="32">
        <v>6652</v>
      </c>
      <c r="C35" s="33">
        <v>8647</v>
      </c>
      <c r="D35" s="34">
        <f t="shared" si="0"/>
        <v>-26.14872210015035</v>
      </c>
      <c r="E35" s="33">
        <v>42109</v>
      </c>
      <c r="F35" s="33">
        <v>43086</v>
      </c>
      <c r="G35" s="34">
        <f t="shared" si="1"/>
        <v>-2.2675579074409313</v>
      </c>
    </row>
    <row r="36" spans="1:7" ht="11.25">
      <c r="A36" s="127" t="s">
        <v>145</v>
      </c>
      <c r="B36" s="32">
        <v>51987</v>
      </c>
      <c r="C36" s="33">
        <v>56579</v>
      </c>
      <c r="D36" s="34">
        <f t="shared" si="0"/>
        <v>-11.791442054472512</v>
      </c>
      <c r="E36" s="33">
        <v>322907</v>
      </c>
      <c r="F36" s="33">
        <v>321992</v>
      </c>
      <c r="G36" s="34">
        <f>IF(F36=0," ***.*",IF(E36=0," ***.*",IF((E36/F36)*100-100&gt;999.9," ***.*",IF((E36/F36)*100-100&lt;-99.9," ***.*",(E36/F36)*100-100))))</f>
        <v>0.2841685507714402</v>
      </c>
    </row>
    <row r="37" spans="1:7" ht="11.25">
      <c r="A37" s="128" t="s">
        <v>78</v>
      </c>
      <c r="B37" s="123">
        <f>SUM(B35:B36)</f>
        <v>58639</v>
      </c>
      <c r="C37" s="121">
        <f>SUM(C35:C36)</f>
        <v>65226</v>
      </c>
      <c r="D37" s="122">
        <f t="shared" si="0"/>
        <v>-13.694784288473926</v>
      </c>
      <c r="E37" s="121">
        <f>SUM(E35:E36)</f>
        <v>365016</v>
      </c>
      <c r="F37" s="121">
        <f>SUM(F35:F36)</f>
        <v>365078</v>
      </c>
      <c r="G37" s="122">
        <f t="shared" si="1"/>
        <v>-0.016982672196078852</v>
      </c>
    </row>
    <row r="38" spans="1:7" ht="11.25">
      <c r="A38" s="17" t="s">
        <v>26</v>
      </c>
      <c r="B38" s="37">
        <f>SUM(B18:B36)</f>
        <v>144687</v>
      </c>
      <c r="C38" s="38">
        <f>SUM(C18:C36)</f>
        <v>166796</v>
      </c>
      <c r="D38" s="39">
        <f t="shared" si="0"/>
        <v>-16.72490947025109</v>
      </c>
      <c r="E38" s="37">
        <f>SUM(E18:E36)</f>
        <v>875569</v>
      </c>
      <c r="F38" s="38">
        <f>SUM(F18:F36)</f>
        <v>877872</v>
      </c>
      <c r="G38" s="39">
        <f t="shared" si="1"/>
        <v>-0.26233892868208386</v>
      </c>
    </row>
    <row r="39" spans="1:7" ht="11.25">
      <c r="A39" s="124" t="s">
        <v>149</v>
      </c>
      <c r="B39" s="32">
        <v>1875</v>
      </c>
      <c r="C39" s="33">
        <v>0</v>
      </c>
      <c r="D39" s="34" t="str">
        <f>IF(C39=0," ***.*",IF(B39=0," ***.*",IF(((B39/B$8)/(C39/C$8))*100-100&gt;999.9," ***.*",IF(((B39/B$8)/(C39/C$8))*100-100&lt;-99.9," ***.*",((B39/B$8)/(C39/C$8))*100-100))))</f>
        <v> ***.*</v>
      </c>
      <c r="E39" s="32">
        <v>10855</v>
      </c>
      <c r="F39" s="33">
        <v>0</v>
      </c>
      <c r="G39" s="34" t="str">
        <f>IF(F39=0," ***.*",IF(E39=0," ***.*",IF((E39/F39)*100-100&gt;999.9," ***.*",IF((E39/F39)*100-100&lt;-99.9," ***.*",(E39/F39)*100-100))))</f>
        <v> ***.*</v>
      </c>
    </row>
    <row r="40" spans="1:7" ht="11.25">
      <c r="A40" s="31" t="s">
        <v>79</v>
      </c>
      <c r="B40" s="32">
        <v>8295</v>
      </c>
      <c r="C40" s="33">
        <v>13263</v>
      </c>
      <c r="D40" s="34">
        <f>IF(C40=0," ***.*",IF(B40=0," ***.*",IF(((B40/B$8)/(C40/C$8))*100-100&gt;999.9," ***.*",IF(((B40/B$8)/(C40/C$8))*100-100&lt;-99.9," ***.*",((B40/B$8)/(C40/C$8))*100-100))))</f>
        <v>-39.95928522958606</v>
      </c>
      <c r="E40" s="32">
        <v>61960</v>
      </c>
      <c r="F40" s="33">
        <v>61187</v>
      </c>
      <c r="G40" s="34">
        <f>IF(F40=0," ***.*",IF(E40=0," ***.*",IF((E40/F40)*100-100&gt;999.9," ***.*",IF((E40/F40)*100-100&lt;-99.9," ***.*",(E40/F40)*100-100))))</f>
        <v>1.2633402520143164</v>
      </c>
    </row>
    <row r="41" spans="1:7" ht="11.25">
      <c r="A41" s="31" t="s">
        <v>80</v>
      </c>
      <c r="B41" s="32">
        <v>14</v>
      </c>
      <c r="C41" s="33">
        <v>132</v>
      </c>
      <c r="D41" s="34">
        <f t="shared" si="0"/>
        <v>-89.81818181818181</v>
      </c>
      <c r="E41" s="32">
        <v>291</v>
      </c>
      <c r="F41" s="33">
        <v>1095</v>
      </c>
      <c r="G41" s="34">
        <f t="shared" si="1"/>
        <v>-73.42465753424658</v>
      </c>
    </row>
    <row r="42" spans="1:7" ht="11.25">
      <c r="A42" s="31" t="s">
        <v>81</v>
      </c>
      <c r="B42" s="32">
        <v>671</v>
      </c>
      <c r="C42" s="33">
        <v>336</v>
      </c>
      <c r="D42" s="34">
        <f t="shared" si="0"/>
        <v>91.7142857142857</v>
      </c>
      <c r="E42" s="32">
        <v>2585</v>
      </c>
      <c r="F42" s="33">
        <v>2153</v>
      </c>
      <c r="G42" s="34">
        <f t="shared" si="1"/>
        <v>20.065025545750117</v>
      </c>
    </row>
    <row r="43" spans="1:7" ht="11.25">
      <c r="A43" s="31" t="s">
        <v>82</v>
      </c>
      <c r="B43" s="32">
        <v>0</v>
      </c>
      <c r="C43" s="33">
        <v>0</v>
      </c>
      <c r="D43" s="34" t="str">
        <f t="shared" si="0"/>
        <v> ***.*</v>
      </c>
      <c r="E43" s="32">
        <v>0</v>
      </c>
      <c r="F43" s="33">
        <v>52</v>
      </c>
      <c r="G43" s="34" t="str">
        <f t="shared" si="1"/>
        <v> ***.*</v>
      </c>
    </row>
    <row r="44" spans="1:7" ht="11.25">
      <c r="A44" s="31" t="s">
        <v>83</v>
      </c>
      <c r="B44" s="32">
        <v>1663</v>
      </c>
      <c r="C44" s="33">
        <v>1034</v>
      </c>
      <c r="D44" s="34">
        <f t="shared" si="0"/>
        <v>54.39845261121857</v>
      </c>
      <c r="E44" s="32">
        <v>4780</v>
      </c>
      <c r="F44" s="33">
        <v>5645</v>
      </c>
      <c r="G44" s="34">
        <f t="shared" si="1"/>
        <v>-15.323294951284325</v>
      </c>
    </row>
    <row r="45" spans="1:7" ht="11.25">
      <c r="A45" s="31" t="s">
        <v>84</v>
      </c>
      <c r="B45" s="32">
        <v>1597</v>
      </c>
      <c r="C45" s="33">
        <v>1701</v>
      </c>
      <c r="D45" s="34">
        <f t="shared" si="0"/>
        <v>-9.869488536155202</v>
      </c>
      <c r="E45" s="32">
        <v>10256</v>
      </c>
      <c r="F45" s="33">
        <v>9155</v>
      </c>
      <c r="G45" s="34">
        <f t="shared" si="1"/>
        <v>12.026215182960115</v>
      </c>
    </row>
    <row r="46" spans="1:7" ht="11.25">
      <c r="A46" s="31" t="s">
        <v>85</v>
      </c>
      <c r="B46" s="32">
        <v>2919</v>
      </c>
      <c r="C46" s="33">
        <v>562</v>
      </c>
      <c r="D46" s="34">
        <f t="shared" si="0"/>
        <v>398.6192170818505</v>
      </c>
      <c r="E46" s="32">
        <v>12329</v>
      </c>
      <c r="F46" s="33">
        <v>5048</v>
      </c>
      <c r="G46" s="34">
        <f t="shared" si="1"/>
        <v>144.23534072900156</v>
      </c>
    </row>
    <row r="47" spans="1:7" ht="11.25">
      <c r="A47" s="31" t="s">
        <v>86</v>
      </c>
      <c r="B47" s="32">
        <v>229</v>
      </c>
      <c r="C47" s="33">
        <v>405</v>
      </c>
      <c r="D47" s="34">
        <f t="shared" si="0"/>
        <v>-45.718518518518515</v>
      </c>
      <c r="E47" s="32">
        <v>1265</v>
      </c>
      <c r="F47" s="33">
        <v>1698</v>
      </c>
      <c r="G47" s="34">
        <f t="shared" si="1"/>
        <v>-25.500588928150762</v>
      </c>
    </row>
    <row r="48" spans="1:7" ht="11.25">
      <c r="A48" s="31" t="s">
        <v>87</v>
      </c>
      <c r="B48" s="32">
        <v>16499</v>
      </c>
      <c r="C48" s="33">
        <v>16440</v>
      </c>
      <c r="D48" s="34">
        <f t="shared" si="0"/>
        <v>-3.655474452554742</v>
      </c>
      <c r="E48" s="32">
        <v>98370</v>
      </c>
      <c r="F48" s="33">
        <v>91510</v>
      </c>
      <c r="G48" s="34">
        <f t="shared" si="1"/>
        <v>7.496448475576443</v>
      </c>
    </row>
    <row r="49" spans="1:7" ht="11.25">
      <c r="A49" s="31" t="s">
        <v>88</v>
      </c>
      <c r="B49" s="32">
        <v>286</v>
      </c>
      <c r="C49" s="33">
        <v>4402</v>
      </c>
      <c r="D49" s="34">
        <f t="shared" si="0"/>
        <v>-93.76283507496592</v>
      </c>
      <c r="E49" s="32">
        <v>2631</v>
      </c>
      <c r="F49" s="33">
        <v>18112</v>
      </c>
      <c r="G49" s="34">
        <f t="shared" si="1"/>
        <v>-85.47371908127208</v>
      </c>
    </row>
    <row r="50" spans="1:7" ht="11.25">
      <c r="A50" s="31" t="s">
        <v>134</v>
      </c>
      <c r="B50" s="32">
        <v>507</v>
      </c>
      <c r="C50" s="33">
        <v>369</v>
      </c>
      <c r="D50" s="34">
        <f>IF(C50=0," ***.*",IF(B50=0," ***.*",IF(((B50/B$8)/(C50/C$8))*100-100&gt;999.9," ***.*",IF(((B50/B$8)/(C50/C$8))*100-100&lt;-99.9," ***.*",((B50/B$8)/(C50/C$8))*100-100))))</f>
        <v>31.902439024390247</v>
      </c>
      <c r="E50" s="32">
        <v>3198</v>
      </c>
      <c r="F50" s="33">
        <v>2066</v>
      </c>
      <c r="G50" s="34">
        <f>IF(F50=0," ***.*",IF(E50=0," ***.*",IF((E50/F50)*100-100&gt;999.9," ***.*",IF((E50/F50)*100-100&lt;-99.9," ***.*",(E50/F50)*100-100))))</f>
        <v>54.79186834462729</v>
      </c>
    </row>
    <row r="51" spans="1:7" ht="11.25">
      <c r="A51" s="31" t="s">
        <v>137</v>
      </c>
      <c r="B51" s="32">
        <v>1052</v>
      </c>
      <c r="C51" s="33">
        <v>467</v>
      </c>
      <c r="D51" s="34">
        <f>IF(C51=0," ***.*",IF(B51=0," ***.*",IF(((B51/B$8)/(C51/C$8))*100-100&gt;999.9," ***.*",IF(((B51/B$8)/(C51/C$8))*100-100&lt;-99.9," ***.*",((B51/B$8)/(C51/C$8))*100-100))))</f>
        <v>116.25695931477517</v>
      </c>
      <c r="E51" s="32">
        <v>3441</v>
      </c>
      <c r="F51" s="33">
        <v>1811</v>
      </c>
      <c r="G51" s="34">
        <f>IF(F51=0," ***.*",IF(E51=0," ***.*",IF((E51/F51)*100-100&gt;999.9," ***.*",IF((E51/F51)*100-100&lt;-99.9," ***.*",(E51/F51)*100-100))))</f>
        <v>90.00552181115407</v>
      </c>
    </row>
    <row r="52" spans="1:7" ht="11.25">
      <c r="A52" s="31" t="s">
        <v>89</v>
      </c>
      <c r="B52" s="32">
        <v>6166</v>
      </c>
      <c r="C52" s="33">
        <v>7090</v>
      </c>
      <c r="D52" s="34">
        <f t="shared" si="0"/>
        <v>-16.511142454160805</v>
      </c>
      <c r="E52" s="32">
        <v>42107</v>
      </c>
      <c r="F52" s="33">
        <v>35356</v>
      </c>
      <c r="G52" s="34">
        <f t="shared" si="1"/>
        <v>19.09435456499604</v>
      </c>
    </row>
    <row r="53" spans="1:7" ht="11.25">
      <c r="A53" s="31" t="s">
        <v>90</v>
      </c>
      <c r="B53" s="32">
        <v>4519</v>
      </c>
      <c r="C53" s="33">
        <v>5940</v>
      </c>
      <c r="D53" s="34">
        <f t="shared" si="0"/>
        <v>-26.965656565656573</v>
      </c>
      <c r="E53" s="32">
        <v>29054</v>
      </c>
      <c r="F53" s="33">
        <v>27741</v>
      </c>
      <c r="G53" s="34">
        <f t="shared" si="1"/>
        <v>4.733066580152112</v>
      </c>
    </row>
    <row r="54" spans="1:7" ht="11.25">
      <c r="A54" s="17" t="s">
        <v>53</v>
      </c>
      <c r="B54" s="37">
        <f>SUM(B39:B53)</f>
        <v>46292</v>
      </c>
      <c r="C54" s="38">
        <f>SUM(C39:C53)</f>
        <v>52141</v>
      </c>
      <c r="D54" s="39">
        <f t="shared" si="0"/>
        <v>-14.768953414779148</v>
      </c>
      <c r="E54" s="37">
        <f>SUM(E39:E53)</f>
        <v>283122</v>
      </c>
      <c r="F54" s="125">
        <f>SUM(F39:F53)</f>
        <v>262629</v>
      </c>
      <c r="G54" s="39">
        <f t="shared" si="1"/>
        <v>7.803022514649953</v>
      </c>
    </row>
    <row r="55" spans="1:7" ht="11.25">
      <c r="A55" s="31" t="s">
        <v>131</v>
      </c>
      <c r="B55" s="32">
        <v>64</v>
      </c>
      <c r="C55" s="33">
        <v>48</v>
      </c>
      <c r="D55" s="40">
        <f t="shared" si="0"/>
        <v>28</v>
      </c>
      <c r="E55" s="32">
        <v>279</v>
      </c>
      <c r="F55" s="33">
        <v>325</v>
      </c>
      <c r="G55" s="40">
        <f t="shared" si="1"/>
        <v>-14.153846153846146</v>
      </c>
    </row>
    <row r="56" spans="1:7" ht="11.25">
      <c r="A56" s="31" t="s">
        <v>135</v>
      </c>
      <c r="B56" s="32">
        <v>2111</v>
      </c>
      <c r="C56" s="33">
        <v>2445</v>
      </c>
      <c r="D56" s="40">
        <f>IF(C56=0," ***.*",IF(B56=0," ***.*",IF(((B56/B$8)/(C56/C$8))*100-100&gt;999.9," ***.*",IF(((B56/B$8)/(C56/C$8))*100-100&lt;-99.9," ***.*",((B56/B$8)/(C56/C$8))*100-100))))</f>
        <v>-17.114110429447862</v>
      </c>
      <c r="E56" s="32">
        <v>12548</v>
      </c>
      <c r="F56" s="33">
        <v>16650</v>
      </c>
      <c r="G56" s="40">
        <f>IF(F56=0," ***.*",IF(E56=0," ***.*",IF((E56/F56)*100-100&gt;999.9," ***.*",IF((E56/F56)*100-100&lt;-99.9," ***.*",(E56/F56)*100-100))))</f>
        <v>-24.636636636636638</v>
      </c>
    </row>
    <row r="57" spans="1:7" ht="11.25">
      <c r="A57" s="17" t="s">
        <v>130</v>
      </c>
      <c r="B57" s="37">
        <f>SUM(B55:B56)</f>
        <v>2175</v>
      </c>
      <c r="C57" s="38">
        <f>SUM(C55:C56)</f>
        <v>2493</v>
      </c>
      <c r="D57" s="56">
        <f t="shared" si="0"/>
        <v>-16.245487364620942</v>
      </c>
      <c r="E57" s="37">
        <f>SUM(E55:E56)</f>
        <v>12827</v>
      </c>
      <c r="F57" s="38">
        <f>SUM(F55:F56)</f>
        <v>16975</v>
      </c>
      <c r="G57" s="56">
        <f t="shared" si="1"/>
        <v>-24.435935198821795</v>
      </c>
    </row>
    <row r="58" spans="1:7" ht="11.25">
      <c r="A58" s="27" t="s">
        <v>91</v>
      </c>
      <c r="B58" s="28">
        <v>142</v>
      </c>
      <c r="C58" s="29">
        <v>588</v>
      </c>
      <c r="D58" s="30">
        <f t="shared" si="0"/>
        <v>-76.81632653061224</v>
      </c>
      <c r="E58" s="28">
        <v>1337</v>
      </c>
      <c r="F58" s="29">
        <v>4485</v>
      </c>
      <c r="G58" s="30">
        <f t="shared" si="1"/>
        <v>-70.18952062430323</v>
      </c>
    </row>
    <row r="59" spans="1:7" ht="11.25">
      <c r="A59" s="31" t="s">
        <v>92</v>
      </c>
      <c r="B59" s="32">
        <v>505</v>
      </c>
      <c r="C59" s="33">
        <v>2327</v>
      </c>
      <c r="D59" s="34">
        <f t="shared" si="0"/>
        <v>-79.16630855178342</v>
      </c>
      <c r="E59" s="32">
        <v>4823</v>
      </c>
      <c r="F59" s="33">
        <v>9382</v>
      </c>
      <c r="G59" s="34">
        <f t="shared" si="1"/>
        <v>-48.593050522276705</v>
      </c>
    </row>
    <row r="60" spans="1:7" ht="11.25">
      <c r="A60" s="17" t="s">
        <v>30</v>
      </c>
      <c r="B60" s="37">
        <f>SUM(B58:B59)</f>
        <v>647</v>
      </c>
      <c r="C60" s="38">
        <f>SUM(C58:C59)</f>
        <v>2915</v>
      </c>
      <c r="D60" s="39">
        <f t="shared" si="0"/>
        <v>-78.69228130360206</v>
      </c>
      <c r="E60" s="37">
        <f>SUM(E58:E59)</f>
        <v>6160</v>
      </c>
      <c r="F60" s="38">
        <f>SUM(F58:F59)</f>
        <v>13867</v>
      </c>
      <c r="G60" s="39">
        <f t="shared" si="1"/>
        <v>-55.57799091367996</v>
      </c>
    </row>
    <row r="61" spans="1:7" ht="11.25">
      <c r="A61" s="7" t="s">
        <v>93</v>
      </c>
      <c r="B61" s="33">
        <v>116</v>
      </c>
      <c r="C61" s="33">
        <v>111</v>
      </c>
      <c r="D61" s="34">
        <f>IF(C61=0," ***.*",IF(B61=0," ***.*",IF(((B61/B$8)/(C61/C$8))*100-100&gt;999.9," ***.*",IF(((B61/B$8)/(C61/C$8))*100-100&lt;-99.9," ***.*",((B61/B$8)/(C61/C$8))*100-100))))</f>
        <v>0.3243243243243228</v>
      </c>
      <c r="E61" s="33">
        <v>607</v>
      </c>
      <c r="F61" s="33">
        <v>786</v>
      </c>
      <c r="G61" s="34">
        <f>IF(F61=0," ***.*",IF(E61=0," ***.*",IF((E61/F61)*100-100&gt;999.9," ***.*",IF((E61/F61)*100-100&lt;-99.9," ***.*",(E61/F61)*100-100))))</f>
        <v>-22.773536895674297</v>
      </c>
    </row>
    <row r="62" spans="1:7" ht="11.25">
      <c r="A62" s="31" t="s">
        <v>94</v>
      </c>
      <c r="B62" s="32">
        <v>1394</v>
      </c>
      <c r="C62" s="33">
        <v>1104</v>
      </c>
      <c r="D62" s="34">
        <f>IF(C62=0," ***.*",IF(B62=0," ***.*",IF(((B62/B$8)/(C62/C$8))*100-100&gt;999.9," ***.*",IF(((B62/B$8)/(C62/C$8))*100-100&lt;-99.9," ***.*",((B62/B$8)/(C62/C$8))*100-100))))</f>
        <v>21.217391304347828</v>
      </c>
      <c r="E62" s="32">
        <v>6212</v>
      </c>
      <c r="F62" s="33">
        <v>5576</v>
      </c>
      <c r="G62" s="34">
        <f>IF(F62=0," ***.*",IF(E62=0," ***.*",IF((E62/F62)*100-100&gt;999.9," ***.*",IF((E62/F62)*100-100&lt;-99.9," ***.*",(E62/F62)*100-100))))</f>
        <v>11.406025824964132</v>
      </c>
    </row>
    <row r="63" spans="1:7" ht="11.25">
      <c r="A63" s="17" t="s">
        <v>54</v>
      </c>
      <c r="B63" s="37">
        <f>SUM(B61:B62)</f>
        <v>1510</v>
      </c>
      <c r="C63" s="38">
        <f>SUM(C61:C62)</f>
        <v>1215</v>
      </c>
      <c r="D63" s="39">
        <f>IF(C63=0," ***.*",IF(B63=0," ***.*",IF(((B63/B$8)/(C63/C$8))*100-100&gt;999.9," ***.*",IF(((B63/B$8)/(C63/C$8))*100-100&lt;-99.9," ***.*",((B63/B$8)/(C63/C$8))*100-100))))</f>
        <v>19.308641975308632</v>
      </c>
      <c r="E63" s="37">
        <f>SUM(E61:E62)</f>
        <v>6819</v>
      </c>
      <c r="F63" s="38">
        <f>SUM(F61:F62)</f>
        <v>6362</v>
      </c>
      <c r="G63" s="39">
        <f>IF(F63=0," ***.*",IF(E63=0," ***.*",IF((E63/F63)*100-100&gt;999.9," ***.*",IF((E63/F63)*100-100&lt;-99.9," ***.*",(E63/F63)*100-100))))</f>
        <v>7.183275699465568</v>
      </c>
    </row>
    <row r="64" spans="1:7" ht="11.25">
      <c r="A64" s="27" t="s">
        <v>95</v>
      </c>
      <c r="B64" s="28">
        <v>1580</v>
      </c>
      <c r="C64" s="29">
        <v>1841</v>
      </c>
      <c r="D64" s="30">
        <f t="shared" si="0"/>
        <v>-17.60999456816947</v>
      </c>
      <c r="E64" s="28">
        <v>12304</v>
      </c>
      <c r="F64" s="29">
        <v>16223</v>
      </c>
      <c r="G64" s="30">
        <f t="shared" si="1"/>
        <v>-24.157060962830542</v>
      </c>
    </row>
    <row r="65" spans="1:7" ht="11.25">
      <c r="A65" s="31" t="s">
        <v>96</v>
      </c>
      <c r="B65" s="32">
        <v>3539</v>
      </c>
      <c r="C65" s="33">
        <v>3922</v>
      </c>
      <c r="D65" s="34">
        <f>IF(C65=0," ***.*",IF(B65=0," ***.*",IF(((B65/B$8)/(C65/C$8))*100-100&gt;999.9," ***.*",IF(((B65/B$8)/(C65/C$8))*100-100&lt;-99.9," ***.*",((B65/B$8)/(C65/C$8))*100-100))))</f>
        <v>-13.374808771035191</v>
      </c>
      <c r="E65" s="32">
        <v>19092</v>
      </c>
      <c r="F65" s="33">
        <v>20024</v>
      </c>
      <c r="G65" s="34">
        <f>IF(F65=0," ***.*",IF(E65=0," ***.*",IF((E65/F65)*100-100&gt;999.9," ***.*",IF((E65/F65)*100-100&lt;-99.9," ***.*",(E65/F65)*100-100))))</f>
        <v>-4.6544147023571725</v>
      </c>
    </row>
    <row r="66" spans="1:7" ht="11.25">
      <c r="A66" s="73" t="s">
        <v>36</v>
      </c>
      <c r="B66" s="38">
        <f>SUM(B64:B65)</f>
        <v>5119</v>
      </c>
      <c r="C66" s="38">
        <f>SUM(C64:C65)</f>
        <v>5763</v>
      </c>
      <c r="D66" s="39">
        <f t="shared" si="0"/>
        <v>-14.727745965642896</v>
      </c>
      <c r="E66" s="38">
        <f>SUM(E64:E65)</f>
        <v>31396</v>
      </c>
      <c r="F66" s="38">
        <f>SUM(F64:F65)</f>
        <v>36247</v>
      </c>
      <c r="G66" s="39">
        <f t="shared" si="1"/>
        <v>-13.383176538748032</v>
      </c>
    </row>
    <row r="67" spans="1:7" ht="11.25">
      <c r="A67" s="31" t="s">
        <v>126</v>
      </c>
      <c r="B67" s="32">
        <v>6515</v>
      </c>
      <c r="C67" s="33">
        <v>7798</v>
      </c>
      <c r="D67" s="40">
        <f>IF(C67=0," ***.*",IF(B67=0," ***.*",IF(((B67/B$8)/(C67/C$8))*100-100&gt;999.9," ***.*",IF(((B67/B$8)/(C67/C$8))*100-100&lt;-99.9," ***.*",((B67/B$8)/(C67/C$8))*100-100))))</f>
        <v>-19.79481918440625</v>
      </c>
      <c r="E67" s="32">
        <v>48279</v>
      </c>
      <c r="F67" s="33">
        <v>41420</v>
      </c>
      <c r="G67" s="40">
        <f>IF(F67=0," ***.*",IF(E67=0," ***.*",IF((E67/F67)*100-100&gt;999.9," ***.*",IF((E67/F67)*100-100&lt;-99.9," ***.*",(E67/F67)*100-100))))</f>
        <v>16.55963302752295</v>
      </c>
    </row>
    <row r="68" spans="1:7" ht="11.25">
      <c r="A68" s="17" t="s">
        <v>41</v>
      </c>
      <c r="B68" s="37">
        <f>SUM(B67)</f>
        <v>6515</v>
      </c>
      <c r="C68" s="38">
        <f>SUM(C67)</f>
        <v>7798</v>
      </c>
      <c r="D68" s="56">
        <f>IF(C68=0," ***.*",IF(B68=0," ***.*",IF(((B68/B$8)/(C68/C$8))*100-100&gt;999.9," ***.*",IF(((B68/B$8)/(C68/C$8))*100-100&lt;-99.9," ***.*",((B68/B$8)/(C68/C$8))*100-100))))</f>
        <v>-19.79481918440625</v>
      </c>
      <c r="E68" s="37">
        <f>SUM(E67)</f>
        <v>48279</v>
      </c>
      <c r="F68" s="38">
        <f>SUM(F67)</f>
        <v>41420</v>
      </c>
      <c r="G68" s="56">
        <f>IF(F68=0," ***.*",IF(E68=0," ***.*",IF((E68/F68)*100-100&gt;999.9," ***.*",IF((E68/F68)*100-100&lt;-99.9," ***.*",(E68/F68)*100-100))))</f>
        <v>16.55963302752295</v>
      </c>
    </row>
    <row r="69" spans="1:7" ht="11.25">
      <c r="A69" s="74" t="s">
        <v>42</v>
      </c>
      <c r="B69" s="44">
        <f>B38+B66+B60+B57+B12+B54+B63+B17+B68</f>
        <v>218558</v>
      </c>
      <c r="C69" s="45">
        <f>C38+C66+C60+C57+C12+C54+C63+C17+C68</f>
        <v>247577</v>
      </c>
      <c r="D69" s="46">
        <f t="shared" si="0"/>
        <v>-15.252353813157129</v>
      </c>
      <c r="E69" s="44">
        <f>E38+E66+E60+E57+E12+E54+E63+E17+E68</f>
        <v>1350083</v>
      </c>
      <c r="F69" s="45">
        <f>F38+F66+F60+F57+F12+F54+F63+F17+F68</f>
        <v>1314858</v>
      </c>
      <c r="G69" s="46">
        <f t="shared" si="1"/>
        <v>2.6789965152130435</v>
      </c>
    </row>
    <row r="70" spans="1:7" ht="11.25">
      <c r="A70" s="119" t="s">
        <v>97</v>
      </c>
      <c r="B70" s="47"/>
      <c r="C70" s="47"/>
      <c r="D70" s="48"/>
      <c r="E70" s="47"/>
      <c r="F70" s="47"/>
      <c r="G70" s="48"/>
    </row>
    <row r="71" spans="1:7" ht="11.25">
      <c r="A71" s="23" t="s">
        <v>44</v>
      </c>
      <c r="B71" s="44">
        <f>B69-B72</f>
        <v>216512</v>
      </c>
      <c r="C71" s="45">
        <f>C69-C72</f>
        <v>246276</v>
      </c>
      <c r="D71" s="46">
        <f>IF(C71=0," ***.*",IF(B71=0," ***.*",IF(((B71/B$8)/(C71/C$8))*100-100&gt;999.9," ***.*",IF(((B71/B$8)/(C71/C$8))*100-100&lt;-99.9," ***.*",((B71/B$8)/(C71/C$8))*100-100))))</f>
        <v>-15.6022024070555</v>
      </c>
      <c r="E71" s="44">
        <f>E69-E72</f>
        <v>1341595</v>
      </c>
      <c r="F71" s="45">
        <f>F69-F72</f>
        <v>1307867</v>
      </c>
      <c r="G71" s="46">
        <f t="shared" si="1"/>
        <v>2.578855495245307</v>
      </c>
    </row>
    <row r="72" spans="1:7" ht="11.25">
      <c r="A72" s="23" t="s">
        <v>45</v>
      </c>
      <c r="B72" s="44">
        <v>2046</v>
      </c>
      <c r="C72" s="45">
        <v>1301</v>
      </c>
      <c r="D72" s="46">
        <f>IF(C72=0," ***.*",IF(B72=0," ***.*",IF(((B72/B$8)/(C72/C$8))*100-100&gt;999.9," ***.*",IF(((B72/B$8)/(C72/C$8))*100-100&lt;-99.9," ***.*",((B72/B$8)/(C72/C$8))*100-100))))</f>
        <v>50.97309761721755</v>
      </c>
      <c r="E72" s="44">
        <v>8488</v>
      </c>
      <c r="F72" s="45">
        <v>6991</v>
      </c>
      <c r="G72" s="46">
        <f t="shared" si="1"/>
        <v>21.41324560148763</v>
      </c>
    </row>
    <row r="73" spans="1:7" ht="11.25">
      <c r="A73" s="74" t="s">
        <v>42</v>
      </c>
      <c r="B73" s="44">
        <f>SUM(B71:B72)</f>
        <v>218558</v>
      </c>
      <c r="C73" s="45">
        <f>SUM(C71:C72)</f>
        <v>247577</v>
      </c>
      <c r="D73" s="46">
        <f>IF(C73=0," ***.*",IF(B73=0," ***.*",IF(((B73/B$8)/(C73/C$8))*100-100&gt;999.9," ***.*",IF(((B73/B$8)/(C73/C$8))*100-100&lt;-99.9," ***.*",((B73/B$8)/(C73/C$8))*100-100))))</f>
        <v>-15.252353813157129</v>
      </c>
      <c r="E73" s="44">
        <f>SUM(E71:E72)</f>
        <v>1350083</v>
      </c>
      <c r="F73" s="45">
        <f>SUM(F71:F72)</f>
        <v>1314858</v>
      </c>
      <c r="G73" s="46">
        <f t="shared" si="1"/>
        <v>2.6789965152130435</v>
      </c>
    </row>
    <row r="74" spans="1:7" ht="11.25">
      <c r="A74" s="119" t="s">
        <v>98</v>
      </c>
      <c r="B74" s="47"/>
      <c r="C74" s="47"/>
      <c r="D74" s="48"/>
      <c r="E74" s="47"/>
      <c r="F74" s="47"/>
      <c r="G74" s="60"/>
    </row>
    <row r="75" spans="1:7" ht="11.25">
      <c r="A75" s="23" t="s">
        <v>44</v>
      </c>
      <c r="B75" s="44">
        <v>213261</v>
      </c>
      <c r="C75" s="45">
        <v>243810</v>
      </c>
      <c r="D75" s="46">
        <f>IF(C75=0," ***.*",IF(B75=0," ***.*",IF(((B75/B$8)/(C75/C$8))*100-100&gt;999.9," ***.*",IF(((B75/B$8)/(C75/C$8))*100-100&lt;-99.9," ***.*",((B75/B$8)/(C75/C$8))*100-100))))</f>
        <v>-16.028645256552238</v>
      </c>
      <c r="E75" s="44">
        <v>1326388</v>
      </c>
      <c r="F75" s="45">
        <v>1295000</v>
      </c>
      <c r="G75" s="46">
        <f t="shared" si="1"/>
        <v>2.42378378378379</v>
      </c>
    </row>
    <row r="76" spans="1:7" ht="11.25">
      <c r="A76" s="23" t="s">
        <v>45</v>
      </c>
      <c r="B76" s="44">
        <v>0</v>
      </c>
      <c r="C76" s="45">
        <v>0</v>
      </c>
      <c r="D76" s="104" t="str">
        <f>IF(C76=0," ***.*",IF(B76=0," ***.*",IF(((B76/B$8)/(C76/C$8))*100-100&gt;999.9," ***.*",IF(((B76/B$8)/(C76/C$8))*100-100&lt;-99.9," ***.*",((B76/B$8)/(C76/C$8))*100-100))))</f>
        <v> ***.*</v>
      </c>
      <c r="E76" s="44">
        <v>0</v>
      </c>
      <c r="F76" s="45">
        <v>0</v>
      </c>
      <c r="G76" s="104" t="str">
        <f t="shared" si="1"/>
        <v> ***.*</v>
      </c>
    </row>
    <row r="77" spans="1:7" ht="11.25">
      <c r="A77" s="74" t="s">
        <v>42</v>
      </c>
      <c r="B77" s="44">
        <f>SUM(B75:B76)</f>
        <v>213261</v>
      </c>
      <c r="C77" s="45">
        <f>SUM(C75:C76)</f>
        <v>243810</v>
      </c>
      <c r="D77" s="46">
        <f>IF(C77=0," ***.*",IF(B77=0," ***.*",IF(((B77/B$8)/(C77/C$8))*100-100&gt;999.9," ***.*",IF(((B77/B$8)/(C77/C$8))*100-100&lt;-99.9," ***.*",((B77/B$8)/(C77/C$8))*100-100))))</f>
        <v>-16.028645256552238</v>
      </c>
      <c r="E77" s="44">
        <f>SUM(E75:E76)</f>
        <v>1326388</v>
      </c>
      <c r="F77" s="45">
        <f>SUM(F75:F76)</f>
        <v>1295000</v>
      </c>
      <c r="G77" s="46">
        <f t="shared" si="1"/>
        <v>2.42378378378379</v>
      </c>
    </row>
    <row r="78" spans="1:7" ht="11.25">
      <c r="A78" s="26" t="s">
        <v>46</v>
      </c>
      <c r="B78" s="26"/>
      <c r="C78" s="26"/>
      <c r="D78" s="26"/>
      <c r="E78" s="26"/>
      <c r="F78" s="26"/>
      <c r="G78" s="26"/>
    </row>
    <row r="79" spans="1:7" ht="7.5" customHeight="1">
      <c r="A79" s="26"/>
      <c r="B79" s="26"/>
      <c r="C79" s="26"/>
      <c r="D79" s="26"/>
      <c r="E79" s="26"/>
      <c r="F79" s="26"/>
      <c r="G79" s="26"/>
    </row>
    <row r="80" spans="1:7" ht="12" customHeight="1">
      <c r="A80" s="1"/>
      <c r="B80" s="1"/>
      <c r="C80" s="1"/>
      <c r="D80" s="77" t="s">
        <v>57</v>
      </c>
      <c r="E80" s="1"/>
      <c r="F80" s="1"/>
      <c r="G80" s="1"/>
    </row>
    <row r="81" spans="1:7" ht="12" customHeight="1">
      <c r="A81" s="1"/>
      <c r="B81" s="1"/>
      <c r="C81" s="1"/>
      <c r="D81" s="77" t="s">
        <v>58</v>
      </c>
      <c r="E81" s="1"/>
      <c r="F81" s="1"/>
      <c r="G81" s="1"/>
    </row>
    <row r="82" spans="1:7" ht="12.75">
      <c r="A82" s="1"/>
      <c r="B82" s="1"/>
      <c r="C82" s="1"/>
      <c r="D82" s="105" t="s">
        <v>153</v>
      </c>
      <c r="E82" s="1"/>
      <c r="F82" s="1"/>
      <c r="G82" s="1"/>
    </row>
    <row r="83" spans="1:7" ht="11.25">
      <c r="A83" s="3"/>
      <c r="B83" s="4"/>
      <c r="C83" s="5"/>
      <c r="D83" s="6"/>
      <c r="E83" s="4" t="s">
        <v>3</v>
      </c>
      <c r="F83" s="5"/>
      <c r="G83" s="6"/>
    </row>
    <row r="84" spans="1:7" ht="11.25">
      <c r="A84" s="7"/>
      <c r="B84" s="72"/>
      <c r="C84" s="18" t="s">
        <v>154</v>
      </c>
      <c r="D84" s="9"/>
      <c r="E84" s="8"/>
      <c r="F84" s="18" t="s">
        <v>156</v>
      </c>
      <c r="G84" s="9"/>
    </row>
    <row r="85" spans="1:7" ht="11.25">
      <c r="A85" s="7"/>
      <c r="B85" s="10"/>
      <c r="C85" s="11"/>
      <c r="D85" s="12" t="s">
        <v>59</v>
      </c>
      <c r="E85" s="10"/>
      <c r="F85" s="11"/>
      <c r="G85" s="15"/>
    </row>
    <row r="86" spans="1:7" ht="11.25">
      <c r="A86" s="16"/>
      <c r="B86" s="18">
        <v>2004</v>
      </c>
      <c r="C86" s="18">
        <v>2003</v>
      </c>
      <c r="D86" s="19" t="s">
        <v>5</v>
      </c>
      <c r="E86" s="18">
        <v>2004</v>
      </c>
      <c r="F86" s="18">
        <v>2003</v>
      </c>
      <c r="G86" s="19" t="s">
        <v>4</v>
      </c>
    </row>
    <row r="87" spans="1:7" ht="11.25">
      <c r="A87" s="98" t="s">
        <v>60</v>
      </c>
      <c r="B87" s="20">
        <f>SUM(B8)</f>
        <v>25</v>
      </c>
      <c r="C87" s="21">
        <f>SUM(C8)</f>
        <v>24</v>
      </c>
      <c r="D87" s="22"/>
      <c r="E87" s="24"/>
      <c r="F87" s="24"/>
      <c r="G87" s="25"/>
    </row>
    <row r="88" spans="1:7" ht="11.25">
      <c r="A88" s="1" t="s">
        <v>99</v>
      </c>
      <c r="B88" s="48"/>
      <c r="C88" s="48"/>
      <c r="D88" s="48"/>
      <c r="E88" s="48"/>
      <c r="F88" s="48"/>
      <c r="G88" s="48"/>
    </row>
    <row r="89" spans="1:11" ht="11.25">
      <c r="A89" s="3" t="s">
        <v>11</v>
      </c>
      <c r="B89" s="64">
        <f>SUM(B12)</f>
        <v>4908</v>
      </c>
      <c r="C89" s="68">
        <f>SUM(C12)</f>
        <v>4006</v>
      </c>
      <c r="D89" s="41">
        <f aca="true" t="shared" si="2" ref="D89:D102">IF(C89=0," ***.*",IF(B89=0," ***.*",IF(((B89/B$8)/(C89/C$8))*100-100&gt;999.9," ***.*",IF(((B89/B$8)/(C89/C$8))*100-100&lt;-99.9," ***.*",((B89/B$8)/(C89/C$8))*100-100))))</f>
        <v>17.615576635047432</v>
      </c>
      <c r="E89" s="68">
        <f>SUM(E12)</f>
        <v>43389</v>
      </c>
      <c r="F89" s="51">
        <f>SUM(F12)</f>
        <v>33880</v>
      </c>
      <c r="G89" s="41">
        <f aca="true" t="shared" si="3" ref="G89:G124">IF(F89=0," ***.*",IF(E89=0," ***.*",IF((E89/F89)*100-100&gt;999.9," ***.*",IF((E89/F89)*100-100&lt;-99.9," ***.*",(E89/F89)*100-100))))</f>
        <v>28.066706021251463</v>
      </c>
      <c r="K89" s="102"/>
    </row>
    <row r="90" spans="1:8" ht="11.25">
      <c r="A90" s="7" t="s">
        <v>16</v>
      </c>
      <c r="B90" s="65">
        <f>SUM(B17)</f>
        <v>6705</v>
      </c>
      <c r="C90" s="53">
        <f>SUM(C17)</f>
        <v>4450</v>
      </c>
      <c r="D90" s="40">
        <f>IF(C90=0," ***.*",IF(B90=0," ***.*",IF(((B90/B$8)/(C90/C$8))*100-100&gt;999.9," ***.*",IF(((B90/B$8)/(C90/C$8))*100-100&lt;-99.9," ***.*",((B90/B$8)/(C90/C$8))*100-100))))</f>
        <v>44.64719101123595</v>
      </c>
      <c r="E90" s="53">
        <f>SUM(E17)</f>
        <v>42522</v>
      </c>
      <c r="F90" s="53">
        <f>SUM(F17)</f>
        <v>25606</v>
      </c>
      <c r="G90" s="34">
        <f>IF(F90=0," ***.*",IF(E90=0," ***.*",IF((E90/F90)*100-100&gt;999.9," ***.*",IF((E90/F90)*100-100&lt;-99.9," ***.*",(E90/F90)*100-100))))</f>
        <v>66.06264156838242</v>
      </c>
      <c r="H90" s="103"/>
    </row>
    <row r="91" spans="1:11" ht="11.25">
      <c r="A91" s="7" t="s">
        <v>26</v>
      </c>
      <c r="B91" s="118">
        <f>SUM(B38-B99)</f>
        <v>144513</v>
      </c>
      <c r="C91" s="53">
        <f>SUM(C38-C99)</f>
        <v>166697</v>
      </c>
      <c r="D91" s="40">
        <f t="shared" si="2"/>
        <v>-16.775658830092908</v>
      </c>
      <c r="E91" s="118">
        <f>SUM(E38-E99)</f>
        <v>874849</v>
      </c>
      <c r="F91" s="53">
        <f>SUM(F38-F99)</f>
        <v>877175</v>
      </c>
      <c r="G91" s="34">
        <f t="shared" si="3"/>
        <v>-0.26516943597343356</v>
      </c>
      <c r="H91" s="103"/>
      <c r="K91" s="102"/>
    </row>
    <row r="92" spans="1:11" ht="11.25">
      <c r="A92" s="7" t="s">
        <v>53</v>
      </c>
      <c r="B92" s="118">
        <f>SUM(B54-B100)</f>
        <v>45707</v>
      </c>
      <c r="C92" s="53">
        <f>SUM(C54-C100)</f>
        <v>51892</v>
      </c>
      <c r="D92" s="40">
        <f t="shared" si="2"/>
        <v>-15.442226162028831</v>
      </c>
      <c r="E92" s="118">
        <f>SUM(E54-E100)</f>
        <v>280995</v>
      </c>
      <c r="F92" s="53">
        <f>SUM(F54-F100)</f>
        <v>260991</v>
      </c>
      <c r="G92" s="34">
        <f t="shared" si="3"/>
        <v>7.664632113751054</v>
      </c>
      <c r="H92" s="103"/>
      <c r="K92" s="102"/>
    </row>
    <row r="93" spans="1:8" ht="11.25">
      <c r="A93" s="7" t="s">
        <v>130</v>
      </c>
      <c r="B93" s="69">
        <f>SUM(B57)</f>
        <v>2175</v>
      </c>
      <c r="C93" s="53">
        <f>SUM(C57)</f>
        <v>2493</v>
      </c>
      <c r="D93" s="40">
        <f t="shared" si="2"/>
        <v>-16.245487364620942</v>
      </c>
      <c r="E93" s="69">
        <f>SUM(E57)</f>
        <v>12827</v>
      </c>
      <c r="F93" s="53">
        <f>SUM(F57)</f>
        <v>16975</v>
      </c>
      <c r="G93" s="40">
        <f t="shared" si="3"/>
        <v>-24.435935198821795</v>
      </c>
      <c r="H93" s="103"/>
    </row>
    <row r="94" spans="1:8" ht="11.25">
      <c r="A94" s="7" t="s">
        <v>30</v>
      </c>
      <c r="B94" s="53">
        <f>SUM(B60)</f>
        <v>647</v>
      </c>
      <c r="C94" s="53">
        <f>SUM(C60)</f>
        <v>2915</v>
      </c>
      <c r="D94" s="40">
        <f t="shared" si="2"/>
        <v>-78.69228130360206</v>
      </c>
      <c r="E94" s="53">
        <f>SUM(E60)</f>
        <v>6160</v>
      </c>
      <c r="F94" s="53">
        <f>SUM(F60)</f>
        <v>13867</v>
      </c>
      <c r="G94" s="34">
        <f t="shared" si="3"/>
        <v>-55.57799091367996</v>
      </c>
      <c r="H94" s="103"/>
    </row>
    <row r="95" spans="1:8" ht="11.25">
      <c r="A95" s="7" t="s">
        <v>54</v>
      </c>
      <c r="B95" s="53">
        <f>SUM(B63-B101)</f>
        <v>223</v>
      </c>
      <c r="C95" s="53">
        <f>SUM(C63-C101)</f>
        <v>262</v>
      </c>
      <c r="D95" s="40">
        <f>IF(C95=0," ***.*",IF(B95=0," ***.*",IF(((B95/B$8)/(C95/C$8))*100-100&gt;999.9," ***.*",IF(((B95/B$8)/(C95/C$8))*100-100&lt;-99.9," ***.*",((B95/B$8)/(C95/C$8))*100-100))))</f>
        <v>-18.290076335877856</v>
      </c>
      <c r="E95" s="53">
        <f>SUM(E63-E101)</f>
        <v>1178</v>
      </c>
      <c r="F95" s="53">
        <f>SUM(F63-F101)</f>
        <v>1706</v>
      </c>
      <c r="G95" s="34">
        <f>IF(F95=0," ***.*",IF(E95=0," ***.*",IF((E95/F95)*100-100&gt;999.9," ***.*",IF((E95/F95)*100-100&lt;-99.9," ***.*",(E95/F95)*100-100))))</f>
        <v>-30.94958968347011</v>
      </c>
      <c r="H95" s="103"/>
    </row>
    <row r="96" spans="1:8" ht="11.25">
      <c r="A96" s="7" t="s">
        <v>36</v>
      </c>
      <c r="B96" s="65">
        <f>SUM(B66)</f>
        <v>5119</v>
      </c>
      <c r="C96" s="53">
        <f>SUM(C66)</f>
        <v>5763</v>
      </c>
      <c r="D96" s="40">
        <f>IF(C96=0," ***.*",IF(B96=0," ***.*",IF(((B96/B$8)/(C96/C$8))*100-100&gt;999.9," ***.*",IF(((B96/B$8)/(C96/C$8))*100-100&lt;-99.9," ***.*",((B96/B$8)/(C96/C$8))*100-100))))</f>
        <v>-14.727745965642896</v>
      </c>
      <c r="E96" s="65">
        <f>SUM(E66)</f>
        <v>31396</v>
      </c>
      <c r="F96" s="53">
        <f>SUM(F66)</f>
        <v>36247</v>
      </c>
      <c r="G96" s="34">
        <f>IF(F96=0," ***.*",IF(E96=0," ***.*",IF((E96/F96)*100-100&gt;999.9," ***.*",IF((E96/F96)*100-100&lt;-99.9," ***.*",(E96/F96)*100-100))))</f>
        <v>-13.383176538748032</v>
      </c>
      <c r="H96" s="103"/>
    </row>
    <row r="97" spans="1:8" ht="11.25">
      <c r="A97" s="7" t="s">
        <v>41</v>
      </c>
      <c r="B97" s="65">
        <f>SUM(B68)</f>
        <v>6515</v>
      </c>
      <c r="C97" s="53">
        <f>SUM(C68)</f>
        <v>7798</v>
      </c>
      <c r="D97" s="40">
        <f t="shared" si="2"/>
        <v>-19.79481918440625</v>
      </c>
      <c r="E97" s="65">
        <f>SUM(E68)</f>
        <v>48279</v>
      </c>
      <c r="F97" s="53">
        <f>SUM(F68)</f>
        <v>41420</v>
      </c>
      <c r="G97" s="34">
        <f t="shared" si="3"/>
        <v>16.55963302752295</v>
      </c>
      <c r="H97" s="103"/>
    </row>
    <row r="98" spans="1:7" ht="11.25">
      <c r="A98" s="106" t="s">
        <v>100</v>
      </c>
      <c r="B98" s="66">
        <f>SUM(B89:B97)</f>
        <v>216512</v>
      </c>
      <c r="C98" s="55">
        <f>SUM(C89:C97)</f>
        <v>246276</v>
      </c>
      <c r="D98" s="56">
        <f t="shared" si="2"/>
        <v>-15.6022024070555</v>
      </c>
      <c r="E98" s="55">
        <f>SUM(E89:E97)</f>
        <v>1341595</v>
      </c>
      <c r="F98" s="55">
        <f>SUM(F89:F97)</f>
        <v>1307867</v>
      </c>
      <c r="G98" s="39">
        <f t="shared" si="3"/>
        <v>2.578855495245307</v>
      </c>
    </row>
    <row r="99" spans="1:7" ht="11.25">
      <c r="A99" s="3" t="s">
        <v>26</v>
      </c>
      <c r="B99" s="64">
        <v>174</v>
      </c>
      <c r="C99" s="53">
        <v>99</v>
      </c>
      <c r="D99" s="41">
        <f t="shared" si="2"/>
        <v>68.72727272727272</v>
      </c>
      <c r="E99" s="64">
        <v>720</v>
      </c>
      <c r="F99" s="53">
        <v>697</v>
      </c>
      <c r="G99" s="34">
        <f t="shared" si="3"/>
        <v>3.2998565279770418</v>
      </c>
    </row>
    <row r="100" spans="1:7" ht="11.25">
      <c r="A100" s="7" t="s">
        <v>53</v>
      </c>
      <c r="B100" s="65">
        <v>585</v>
      </c>
      <c r="C100" s="53">
        <v>249</v>
      </c>
      <c r="D100" s="40">
        <f t="shared" si="2"/>
        <v>125.54216867469879</v>
      </c>
      <c r="E100" s="65">
        <v>2127</v>
      </c>
      <c r="F100" s="53">
        <v>1638</v>
      </c>
      <c r="G100" s="34">
        <f t="shared" si="3"/>
        <v>29.853479853479854</v>
      </c>
    </row>
    <row r="101" spans="1:7" ht="11.25">
      <c r="A101" s="7" t="s">
        <v>54</v>
      </c>
      <c r="B101" s="69">
        <v>1287</v>
      </c>
      <c r="C101" s="53">
        <v>953</v>
      </c>
      <c r="D101" s="40">
        <f t="shared" si="2"/>
        <v>29.645330535152112</v>
      </c>
      <c r="E101" s="53">
        <v>5641</v>
      </c>
      <c r="F101" s="53">
        <v>4656</v>
      </c>
      <c r="G101" s="34">
        <f t="shared" si="3"/>
        <v>21.155498281786933</v>
      </c>
    </row>
    <row r="102" spans="1:7" ht="11.25">
      <c r="A102" s="106" t="s">
        <v>101</v>
      </c>
      <c r="B102" s="66">
        <f>SUM(B99:B101)</f>
        <v>2046</v>
      </c>
      <c r="C102" s="53">
        <f>SUM(C99:C101)</f>
        <v>1301</v>
      </c>
      <c r="D102" s="56">
        <f t="shared" si="2"/>
        <v>50.97309761721755</v>
      </c>
      <c r="E102" s="66">
        <f>SUM(E99:E101)</f>
        <v>8488</v>
      </c>
      <c r="F102" s="53">
        <f>SUM(F99:F101)</f>
        <v>6991</v>
      </c>
      <c r="G102" s="34">
        <f t="shared" si="3"/>
        <v>21.41324560148763</v>
      </c>
    </row>
    <row r="103" spans="1:7" ht="11.25">
      <c r="A103" s="61" t="s">
        <v>102</v>
      </c>
      <c r="B103" s="67"/>
      <c r="C103" s="62"/>
      <c r="D103" s="62"/>
      <c r="E103" s="61"/>
      <c r="F103" s="61"/>
      <c r="G103" s="61"/>
    </row>
    <row r="104" spans="1:7" ht="11.25">
      <c r="A104" s="3" t="s">
        <v>11</v>
      </c>
      <c r="B104" s="68">
        <f>SUM(B12)</f>
        <v>4908</v>
      </c>
      <c r="C104" s="68">
        <f>SUM(C12)</f>
        <v>4006</v>
      </c>
      <c r="D104" s="41">
        <f aca="true" t="shared" si="4" ref="D104:D112">IF(C104=0," ***.*",IF(B104=0," ***.*",IF(((B104/B$8)/(C104/C$8))*100-100&gt;999.9," ***.*",IF(((B104/B$8)/(C104/C$8))*100-100&lt;-99.9," ***.*",((B104/B$8)/(C104/C$8))*100-100))))</f>
        <v>17.615576635047432</v>
      </c>
      <c r="E104" s="51">
        <f>SUM(E12)</f>
        <v>43389</v>
      </c>
      <c r="F104" s="68">
        <f>SUM(F12)</f>
        <v>33880</v>
      </c>
      <c r="G104" s="41">
        <f t="shared" si="3"/>
        <v>28.066706021251463</v>
      </c>
    </row>
    <row r="105" spans="1:7" ht="11.25">
      <c r="A105" s="7" t="s">
        <v>16</v>
      </c>
      <c r="B105" s="53">
        <f>SUM(B17)</f>
        <v>6705</v>
      </c>
      <c r="C105" s="53">
        <f>SUM(C17)</f>
        <v>4450</v>
      </c>
      <c r="D105" s="40">
        <f>IF(C105=0," ***.*",IF(B105=0," ***.*",IF(((B105/B$8)/(C105/C$8))*100-100&gt;999.9," ***.*",IF(((B105/B$8)/(C105/C$8))*100-100&lt;-99.9," ***.*",((B105/B$8)/(C105/C$8))*100-100))))</f>
        <v>44.64719101123595</v>
      </c>
      <c r="E105" s="53">
        <f>SUM(E17)</f>
        <v>42522</v>
      </c>
      <c r="F105" s="53">
        <f>SUM(F17)</f>
        <v>25606</v>
      </c>
      <c r="G105" s="34">
        <f>IF(F105=0," ***.*",IF(E105=0," ***.*",IF((E105/F105)*100-100&gt;999.9," ***.*",IF((E105/F105)*100-100&lt;-99.9," ***.*",(E105/F105)*100-100))))</f>
        <v>66.06264156838242</v>
      </c>
    </row>
    <row r="106" spans="1:7" ht="11.25">
      <c r="A106" s="7" t="s">
        <v>26</v>
      </c>
      <c r="B106" s="53">
        <f>SUM(B38-B20-B21-B27-B28)</f>
        <v>143144</v>
      </c>
      <c r="C106" s="53">
        <f>SUM(C38-C20-C21-C27-C28)</f>
        <v>165548</v>
      </c>
      <c r="D106" s="40">
        <f t="shared" si="4"/>
        <v>-16.991905670862835</v>
      </c>
      <c r="E106" s="53">
        <f>SUM(E38-E20-E21-E27-E28)</f>
        <v>868208</v>
      </c>
      <c r="F106" s="53">
        <f>SUM(F38-F20-F21-F27-F28)</f>
        <v>871501</v>
      </c>
      <c r="G106" s="34">
        <f t="shared" si="3"/>
        <v>-0.37785384067258576</v>
      </c>
    </row>
    <row r="107" spans="1:9" ht="11.25">
      <c r="A107" s="7" t="s">
        <v>53</v>
      </c>
      <c r="B107" s="53">
        <f>SUM(B54-B41-B42-B50-B51)</f>
        <v>44048</v>
      </c>
      <c r="C107" s="53">
        <f>SUM(C54-C41-C42-C50-C51)</f>
        <v>50837</v>
      </c>
      <c r="D107" s="40">
        <f t="shared" si="4"/>
        <v>-16.82026870192969</v>
      </c>
      <c r="E107" s="53">
        <f>SUM(E54-E41-E42-E50-E51)</f>
        <v>273607</v>
      </c>
      <c r="F107" s="53">
        <f>SUM(F54-F41-F42-F50-F51)</f>
        <v>255504</v>
      </c>
      <c r="G107" s="34">
        <f t="shared" si="3"/>
        <v>7.085211973198071</v>
      </c>
      <c r="I107" s="102"/>
    </row>
    <row r="108" spans="1:8" ht="11.25">
      <c r="A108" s="7" t="s">
        <v>130</v>
      </c>
      <c r="B108" s="65">
        <f>SUM(B57)</f>
        <v>2175</v>
      </c>
      <c r="C108" s="69">
        <f>SUM(C57)</f>
        <v>2493</v>
      </c>
      <c r="D108" s="42">
        <f t="shared" si="4"/>
        <v>-16.245487364620942</v>
      </c>
      <c r="E108" s="65">
        <f>SUM(E57)</f>
        <v>12827</v>
      </c>
      <c r="F108" s="69">
        <f>SUM(F57)</f>
        <v>16975</v>
      </c>
      <c r="G108" s="40">
        <f t="shared" si="3"/>
        <v>-24.435935198821795</v>
      </c>
      <c r="H108" s="103"/>
    </row>
    <row r="109" spans="1:7" ht="11.25">
      <c r="A109" s="7" t="s">
        <v>30</v>
      </c>
      <c r="B109" s="69">
        <f>SUM(B60)</f>
        <v>647</v>
      </c>
      <c r="C109" s="53">
        <f>SUM(C60)</f>
        <v>2915</v>
      </c>
      <c r="D109" s="40">
        <f t="shared" si="4"/>
        <v>-78.69228130360206</v>
      </c>
      <c r="E109" s="53">
        <f>SUM(E60)</f>
        <v>6160</v>
      </c>
      <c r="F109" s="53">
        <f>SUM(F60)</f>
        <v>13867</v>
      </c>
      <c r="G109" s="34">
        <f t="shared" si="3"/>
        <v>-55.57799091367996</v>
      </c>
    </row>
    <row r="110" spans="1:7" ht="11.25">
      <c r="A110" s="7" t="s">
        <v>36</v>
      </c>
      <c r="B110" s="69">
        <f>SUM(B66)</f>
        <v>5119</v>
      </c>
      <c r="C110" s="53">
        <f>SUM(C66)</f>
        <v>5763</v>
      </c>
      <c r="D110" s="40">
        <f>IF(C110=0," ***.*",IF(B110=0," ***.*",IF(((B110/B$8)/(C110/C$8))*100-100&gt;999.9," ***.*",IF(((B110/B$8)/(C110/C$8))*100-100&lt;-99.9," ***.*",((B110/B$8)/(C110/C$8))*100-100))))</f>
        <v>-14.727745965642896</v>
      </c>
      <c r="E110" s="53">
        <f>SUM(E66)</f>
        <v>31396</v>
      </c>
      <c r="F110" s="53">
        <f>SUM(F66)</f>
        <v>36247</v>
      </c>
      <c r="G110" s="34">
        <f>IF(F110=0," ***.*",IF(E110=0," ***.*",IF((E110/F110)*100-100&gt;999.9," ***.*",IF((E110/F110)*100-100&lt;-99.9," ***.*",(E110/F110)*100-100))))</f>
        <v>-13.383176538748032</v>
      </c>
    </row>
    <row r="111" spans="1:7" ht="11.25">
      <c r="A111" s="7" t="s">
        <v>41</v>
      </c>
      <c r="B111" s="69">
        <f>SUM(B68)</f>
        <v>6515</v>
      </c>
      <c r="C111" s="53">
        <f>SUM(C68)</f>
        <v>7798</v>
      </c>
      <c r="D111" s="40">
        <f t="shared" si="4"/>
        <v>-19.79481918440625</v>
      </c>
      <c r="E111" s="53">
        <f>SUM(E68)</f>
        <v>48279</v>
      </c>
      <c r="F111" s="53">
        <f>SUM(F68)</f>
        <v>41420</v>
      </c>
      <c r="G111" s="34">
        <f t="shared" si="3"/>
        <v>16.55963302752295</v>
      </c>
    </row>
    <row r="112" spans="1:7" ht="11.25">
      <c r="A112" s="106" t="s">
        <v>100</v>
      </c>
      <c r="B112" s="66">
        <f>SUM(B104:B111)</f>
        <v>213261</v>
      </c>
      <c r="C112" s="55">
        <f>SUM(C104:C111)</f>
        <v>243810</v>
      </c>
      <c r="D112" s="56">
        <f t="shared" si="4"/>
        <v>-16.028645256552238</v>
      </c>
      <c r="E112" s="55">
        <f>SUM(E104:E111)</f>
        <v>1326388</v>
      </c>
      <c r="F112" s="55">
        <f>SUM(F104:F111)</f>
        <v>1295000</v>
      </c>
      <c r="G112" s="39">
        <f t="shared" si="3"/>
        <v>2.42378378378379</v>
      </c>
    </row>
    <row r="113" spans="1:7" ht="11.25">
      <c r="A113" s="114"/>
      <c r="B113" s="68"/>
      <c r="C113" s="51"/>
      <c r="D113" s="115"/>
      <c r="E113" s="51"/>
      <c r="F113" s="51"/>
      <c r="G113" s="116"/>
    </row>
    <row r="114" spans="1:7" ht="11.25">
      <c r="A114" s="117"/>
      <c r="B114" s="69"/>
      <c r="C114" s="53"/>
      <c r="D114" s="42"/>
      <c r="E114" s="53"/>
      <c r="F114" s="53"/>
      <c r="G114" s="35"/>
    </row>
    <row r="115" spans="1:7" ht="11.25">
      <c r="A115" s="63" t="s">
        <v>103</v>
      </c>
      <c r="B115" s="63"/>
      <c r="C115" s="63"/>
      <c r="D115" s="63"/>
      <c r="E115" s="63"/>
      <c r="F115" s="63"/>
      <c r="G115" s="63"/>
    </row>
    <row r="116" spans="1:7" ht="11.25">
      <c r="A116" s="3" t="s">
        <v>11</v>
      </c>
      <c r="B116" s="64">
        <f>SUM(B12)</f>
        <v>4908</v>
      </c>
      <c r="C116" s="68">
        <f>SUM(C12)</f>
        <v>4006</v>
      </c>
      <c r="D116" s="41">
        <f aca="true" t="shared" si="5" ref="D116:D124">IF(C116=0," ***.*",IF(B116=0," ***.*",IF(((B116/B$8)/(C116/C$8))*100-100&gt;999.9," ***.*",IF(((B116/B$8)/(C116/C$8))*100-100&lt;-99.9," ***.*",((B116/B$8)/(C116/C$8))*100-100))))</f>
        <v>17.615576635047432</v>
      </c>
      <c r="E116" s="64">
        <f>SUM(E12)</f>
        <v>43389</v>
      </c>
      <c r="F116" s="68">
        <f>SUM(F12)</f>
        <v>33880</v>
      </c>
      <c r="G116" s="41">
        <f t="shared" si="3"/>
        <v>28.066706021251463</v>
      </c>
    </row>
    <row r="117" spans="1:7" ht="11.25">
      <c r="A117" s="7" t="s">
        <v>16</v>
      </c>
      <c r="B117" s="53">
        <f>SUM(B17)</f>
        <v>6705</v>
      </c>
      <c r="C117" s="53">
        <f>SUM(C17)</f>
        <v>4450</v>
      </c>
      <c r="D117" s="40">
        <f>IF(C117=0," ***.*",IF(B117=0," ***.*",IF(((B117/B$8)/(C117/C$8))*100-100&gt;999.9," ***.*",IF(((B117/B$8)/(C117/C$8))*100-100&lt;-99.9," ***.*",((B117/B$8)/(C117/C$8))*100-100))))</f>
        <v>44.64719101123595</v>
      </c>
      <c r="E117" s="53">
        <f>SUM(E17)</f>
        <v>42522</v>
      </c>
      <c r="F117" s="53">
        <f>SUM(F17)</f>
        <v>25606</v>
      </c>
      <c r="G117" s="34">
        <f>IF(F117=0," ***.*",IF(E117=0," ***.*",IF((E117/F117)*100-100&gt;999.9," ***.*",IF((E117/F117)*100-100&lt;-99.9," ***.*",(E117/F117)*100-100))))</f>
        <v>66.06264156838242</v>
      </c>
    </row>
    <row r="118" spans="1:7" ht="11.25">
      <c r="A118" s="7" t="s">
        <v>26</v>
      </c>
      <c r="B118" s="53">
        <f>SUM(B38-B20-B21-B27-B28)</f>
        <v>143144</v>
      </c>
      <c r="C118" s="53">
        <f>SUM(C38-C20-C21-C27-C28)</f>
        <v>165548</v>
      </c>
      <c r="D118" s="40">
        <f t="shared" si="5"/>
        <v>-16.991905670862835</v>
      </c>
      <c r="E118" s="53">
        <f>SUM(E38-E20-E21-E27-E28)</f>
        <v>868208</v>
      </c>
      <c r="F118" s="53">
        <f>SUM(F38-F20-F21-F27-F28)</f>
        <v>871501</v>
      </c>
      <c r="G118" s="34">
        <f t="shared" si="3"/>
        <v>-0.37785384067258576</v>
      </c>
    </row>
    <row r="119" spans="1:7" ht="11.25">
      <c r="A119" s="7" t="s">
        <v>53</v>
      </c>
      <c r="B119" s="53">
        <f>SUM(B54-B41-B42-B50-B51)</f>
        <v>44048</v>
      </c>
      <c r="C119" s="53">
        <f>SUM(C54-C41-C42-C50-C51)</f>
        <v>50837</v>
      </c>
      <c r="D119" s="40">
        <f t="shared" si="5"/>
        <v>-16.82026870192969</v>
      </c>
      <c r="E119" s="53">
        <f>SUM(E54-E41-E42-E50-E51)</f>
        <v>273607</v>
      </c>
      <c r="F119" s="53">
        <f>SUM(F54-F41-F42-F50-F51)</f>
        <v>255504</v>
      </c>
      <c r="G119" s="34">
        <f t="shared" si="3"/>
        <v>7.085211973198071</v>
      </c>
    </row>
    <row r="120" spans="1:8" ht="11.25">
      <c r="A120" s="7" t="s">
        <v>130</v>
      </c>
      <c r="B120" s="65">
        <f>SUM(B57)</f>
        <v>2175</v>
      </c>
      <c r="C120" s="69">
        <f>SUM(C57)</f>
        <v>2493</v>
      </c>
      <c r="D120" s="42">
        <f t="shared" si="5"/>
        <v>-16.245487364620942</v>
      </c>
      <c r="E120" s="65">
        <f>SUM(E57)</f>
        <v>12827</v>
      </c>
      <c r="F120" s="69">
        <f>SUM(F57)</f>
        <v>16975</v>
      </c>
      <c r="G120" s="40">
        <f t="shared" si="3"/>
        <v>-24.435935198821795</v>
      </c>
      <c r="H120" s="103"/>
    </row>
    <row r="121" spans="1:7" ht="11.25">
      <c r="A121" s="7" t="s">
        <v>30</v>
      </c>
      <c r="B121" s="65">
        <f>SUM(B60)</f>
        <v>647</v>
      </c>
      <c r="C121" s="53">
        <f>SUM(C60)</f>
        <v>2915</v>
      </c>
      <c r="D121" s="40">
        <f t="shared" si="5"/>
        <v>-78.69228130360206</v>
      </c>
      <c r="E121" s="65">
        <f>SUM(E60)</f>
        <v>6160</v>
      </c>
      <c r="F121" s="53">
        <f>SUM(F60)</f>
        <v>13867</v>
      </c>
      <c r="G121" s="34">
        <f t="shared" si="3"/>
        <v>-55.57799091367996</v>
      </c>
    </row>
    <row r="122" spans="1:7" ht="11.25">
      <c r="A122" s="7" t="s">
        <v>36</v>
      </c>
      <c r="B122" s="65">
        <f>SUM(B66)</f>
        <v>5119</v>
      </c>
      <c r="C122" s="53">
        <f>SUM(C66)</f>
        <v>5763</v>
      </c>
      <c r="D122" s="40">
        <f>IF(C122=0," ***.*",IF(B122=0," ***.*",IF(((B122/B$8)/(C122/C$8))*100-100&gt;999.9," ***.*",IF(((B122/B$8)/(C122/C$8))*100-100&lt;-99.9," ***.*",((B122/B$8)/(C122/C$8))*100-100))))</f>
        <v>-14.727745965642896</v>
      </c>
      <c r="E122" s="65">
        <f>SUM(E66)</f>
        <v>31396</v>
      </c>
      <c r="F122" s="53">
        <f>SUM(F66)</f>
        <v>36247</v>
      </c>
      <c r="G122" s="34">
        <f>IF(F122=0," ***.*",IF(E122=0," ***.*",IF((E122/F122)*100-100&gt;999.9," ***.*",IF((E122/F122)*100-100&lt;-99.9," ***.*",(E122/F122)*100-100))))</f>
        <v>-13.383176538748032</v>
      </c>
    </row>
    <row r="123" spans="1:7" ht="11.25">
      <c r="A123" s="7" t="s">
        <v>41</v>
      </c>
      <c r="B123" s="65">
        <f>SUM(B68)</f>
        <v>6515</v>
      </c>
      <c r="C123" s="53">
        <f>SUM(C68)</f>
        <v>7798</v>
      </c>
      <c r="D123" s="40">
        <f t="shared" si="5"/>
        <v>-19.79481918440625</v>
      </c>
      <c r="E123" s="65">
        <f>SUM(E68)</f>
        <v>48279</v>
      </c>
      <c r="F123" s="53">
        <f>SUM(F68)</f>
        <v>41420</v>
      </c>
      <c r="G123" s="34">
        <f t="shared" si="3"/>
        <v>16.55963302752295</v>
      </c>
    </row>
    <row r="124" spans="1:7" ht="11.25">
      <c r="A124" s="99" t="s">
        <v>104</v>
      </c>
      <c r="B124" s="54">
        <f>SUM(B116:B123)</f>
        <v>213261</v>
      </c>
      <c r="C124" s="55">
        <f>SUM(C116:C123)</f>
        <v>243810</v>
      </c>
      <c r="D124" s="56">
        <f t="shared" si="5"/>
        <v>-16.028645256552238</v>
      </c>
      <c r="E124" s="54">
        <f>SUM(E116:E123)</f>
        <v>1326388</v>
      </c>
      <c r="F124" s="55">
        <f>SUM(F116:F123)</f>
        <v>1295000</v>
      </c>
      <c r="G124" s="39">
        <f t="shared" si="3"/>
        <v>2.42378378378379</v>
      </c>
    </row>
    <row r="125" spans="1:7" ht="11.25">
      <c r="A125" s="26"/>
      <c r="B125" s="26"/>
      <c r="C125" s="26"/>
      <c r="D125" s="59"/>
      <c r="E125" s="26"/>
      <c r="F125" s="26"/>
      <c r="G125" s="26"/>
    </row>
    <row r="126" spans="1:7" ht="11.25">
      <c r="A126" s="26" t="s">
        <v>56</v>
      </c>
      <c r="B126" s="26"/>
      <c r="C126" s="26"/>
      <c r="D126" s="59"/>
      <c r="E126" s="26"/>
      <c r="F126" s="26"/>
      <c r="G126" s="26"/>
    </row>
    <row r="127" spans="1:7" ht="11.25">
      <c r="A127" s="26"/>
      <c r="B127" s="26"/>
      <c r="C127" s="26"/>
      <c r="D127" s="26"/>
      <c r="E127" s="26"/>
      <c r="F127" s="26"/>
      <c r="G127" s="26"/>
    </row>
    <row r="128" spans="1:7" ht="12.75">
      <c r="A128"/>
      <c r="B128" s="26"/>
      <c r="C128"/>
      <c r="D128"/>
      <c r="E128" s="26"/>
      <c r="F128" s="26"/>
      <c r="G128" s="26"/>
    </row>
  </sheetData>
  <printOptions horizontalCentered="1"/>
  <pageMargins left="0" right="0" top="0.17" bottom="0.16" header="0.17" footer="0.16"/>
  <pageSetup horizontalDpi="300" verticalDpi="300" orientation="portrait" scale="88" r:id="rId1"/>
  <headerFooter alignWithMargins="0">
    <oddFooter>&amp;L&amp;8 
Global Market and Industry Analysis - Sales Reporting and Data Management  &amp;D&amp;R&amp;8Page &amp;P of &amp;N</oddFooter>
  </headerFooter>
  <rowBreaks count="1" manualBreakCount="1"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</dc:creator>
  <cp:keywords/>
  <dc:description/>
  <cp:lastModifiedBy>lsavage</cp:lastModifiedBy>
  <cp:lastPrinted>2004-07-01T13:19:50Z</cp:lastPrinted>
  <dcterms:created xsi:type="dcterms:W3CDTF">1999-11-02T12:55:32Z</dcterms:created>
  <dcterms:modified xsi:type="dcterms:W3CDTF">2004-07-01T16:02:40Z</dcterms:modified>
  <cp:category/>
  <cp:version/>
  <cp:contentType/>
  <cp:contentStatus/>
</cp:coreProperties>
</file>