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15" windowHeight="4575" activeTab="0"/>
  </bookViews>
  <sheets>
    <sheet name="Press Report" sheetId="1" r:id="rId1"/>
    <sheet name="Car Deliveries" sheetId="2" r:id="rId2"/>
    <sheet name="Truck Deliveries" sheetId="3" r:id="rId3"/>
  </sheets>
  <definedNames>
    <definedName name="_xlnm.Print_Area" localSheetId="1">'Car Deliveries'!$A$1:$G$99</definedName>
    <definedName name="_xlnm.Print_Area" localSheetId="0">'Press Report'!$A$1:$I$39</definedName>
    <definedName name="_xlnm.Print_Area" localSheetId="2">'Truck Deliveries'!$A$1:$G$133</definedName>
  </definedNames>
  <calcPr fullCalcOnLoad="1"/>
</workbook>
</file>

<file path=xl/sharedStrings.xml><?xml version="1.0" encoding="utf-8"?>
<sst xmlns="http://schemas.openxmlformats.org/spreadsheetml/2006/main" count="267" uniqueCount="165">
  <si>
    <t xml:space="preserve">        2-1P</t>
  </si>
  <si>
    <t xml:space="preserve">       GM Car Deliveries - (United States)</t>
  </si>
  <si>
    <t xml:space="preserve"> </t>
  </si>
  <si>
    <t>Calendar Year-to-Date</t>
  </si>
  <si>
    <t>%Chg</t>
  </si>
  <si>
    <t>per S/D</t>
  </si>
  <si>
    <t xml:space="preserve">Selling Days (S/D)  </t>
  </si>
  <si>
    <t>Century</t>
  </si>
  <si>
    <t>LeSabre</t>
  </si>
  <si>
    <t>Park Avenue</t>
  </si>
  <si>
    <t>Regal</t>
  </si>
  <si>
    <t>Buick Total</t>
  </si>
  <si>
    <t>Catera</t>
  </si>
  <si>
    <t>DeVille</t>
  </si>
  <si>
    <t>Eldorado</t>
  </si>
  <si>
    <t>Seville</t>
  </si>
  <si>
    <t>Cadillac Total</t>
  </si>
  <si>
    <t>Camaro</t>
  </si>
  <si>
    <t>Cavalier</t>
  </si>
  <si>
    <t>Corvette</t>
  </si>
  <si>
    <t>Impala</t>
  </si>
  <si>
    <t>Lumina</t>
  </si>
  <si>
    <t>Malibu</t>
  </si>
  <si>
    <t>Metro</t>
  </si>
  <si>
    <t>Monte Carlo</t>
  </si>
  <si>
    <t>Prizm</t>
  </si>
  <si>
    <t>Chevrolet Total</t>
  </si>
  <si>
    <t>Alero</t>
  </si>
  <si>
    <t>Aurora</t>
  </si>
  <si>
    <t>Intrigue</t>
  </si>
  <si>
    <t>Oldsmobile Total</t>
  </si>
  <si>
    <t>Bonneville</t>
  </si>
  <si>
    <t>Firebird</t>
  </si>
  <si>
    <t>Grand Am</t>
  </si>
  <si>
    <t>Grand Prix</t>
  </si>
  <si>
    <t>Sunfire</t>
  </si>
  <si>
    <t>Pontiac Total</t>
  </si>
  <si>
    <t>9-5</t>
  </si>
  <si>
    <t>Saab Total</t>
  </si>
  <si>
    <t>Saturn L Series</t>
  </si>
  <si>
    <t>Saturn S Series</t>
  </si>
  <si>
    <t>Saturn Total</t>
  </si>
  <si>
    <t>GM Total</t>
  </si>
  <si>
    <t>GM Car Deliveries by Production Source</t>
  </si>
  <si>
    <t>GM North America *</t>
  </si>
  <si>
    <t>GM Import</t>
  </si>
  <si>
    <t>* Includes U.S./Canada/Mexico</t>
  </si>
  <si>
    <t xml:space="preserve">         2-1P</t>
  </si>
  <si>
    <t xml:space="preserve">          GM Car Deliveries - (United States)</t>
  </si>
  <si>
    <t>GM Car Deliveries by Production Source and Marketing Division</t>
  </si>
  <si>
    <t xml:space="preserve">     GM North America Total*</t>
  </si>
  <si>
    <t xml:space="preserve">     GM Import Total</t>
  </si>
  <si>
    <t>GM Vehicle Deliveries by Marketing Division</t>
  </si>
  <si>
    <t>GMC Total</t>
  </si>
  <si>
    <t>Other-Isuzu Total</t>
  </si>
  <si>
    <t xml:space="preserve">     GM Total</t>
  </si>
  <si>
    <t>* Includes US/Canada/Mexico</t>
  </si>
  <si>
    <t>3-1P</t>
  </si>
  <si>
    <t>GM Truck Deliveries - (United States)</t>
  </si>
  <si>
    <t>% Chg</t>
  </si>
  <si>
    <t>Selling Days (S/D)</t>
  </si>
  <si>
    <t>Rendezvous</t>
  </si>
  <si>
    <t>Total Buick</t>
  </si>
  <si>
    <t>Escalade</t>
  </si>
  <si>
    <t>Total Cadillac</t>
  </si>
  <si>
    <t>Astro</t>
  </si>
  <si>
    <t>C/K Suburban(Chevy)</t>
  </si>
  <si>
    <t>Chevy C/T Series</t>
  </si>
  <si>
    <t>Chevy W Series</t>
  </si>
  <si>
    <t>Express Cutaway/G Cut</t>
  </si>
  <si>
    <t>Express Panel/G Van</t>
  </si>
  <si>
    <t>Express/G Sportvan</t>
  </si>
  <si>
    <t>S/T Blazer</t>
  </si>
  <si>
    <t>S/T Pickup</t>
  </si>
  <si>
    <t>Tahoe</t>
  </si>
  <si>
    <t>Tracker</t>
  </si>
  <si>
    <t>TrailBlazer</t>
  </si>
  <si>
    <t>Venture</t>
  </si>
  <si>
    <t>Chevrolet Fullsize Pickups</t>
  </si>
  <si>
    <t>Envoy</t>
  </si>
  <si>
    <t>GMC C/T Series</t>
  </si>
  <si>
    <t>GMC W Series</t>
  </si>
  <si>
    <t>S/T Jimmy</t>
  </si>
  <si>
    <t>Safari (GMC)</t>
  </si>
  <si>
    <t>Savana Panel/G Classic</t>
  </si>
  <si>
    <t>Savana Special/G Cut</t>
  </si>
  <si>
    <t>Savana/Rally</t>
  </si>
  <si>
    <t>Sierra</t>
  </si>
  <si>
    <t>Sonoma</t>
  </si>
  <si>
    <t>Yukon</t>
  </si>
  <si>
    <t>Yukon XL</t>
  </si>
  <si>
    <t>Bravada</t>
  </si>
  <si>
    <t>Silhouette</t>
  </si>
  <si>
    <t>Other-Isuzu F Series</t>
  </si>
  <si>
    <t>Other-Isuzu N Series</t>
  </si>
  <si>
    <t>Aztek</t>
  </si>
  <si>
    <t>Montana</t>
  </si>
  <si>
    <t>GM TRUCK Deliveries by Production Source</t>
  </si>
  <si>
    <t>GM Light Duty Truck Deliveries by Production Source</t>
  </si>
  <si>
    <t>GM TRUCK Deliveries by Production Source and Marketing Division</t>
  </si>
  <si>
    <t xml:space="preserve">    GM North America Total*</t>
  </si>
  <si>
    <t xml:space="preserve">    GM Import Total</t>
  </si>
  <si>
    <t>GM Light Truck Deliveries by Production Source and Marketing Division</t>
  </si>
  <si>
    <t xml:space="preserve">    GM Light Truck Deliveries by Marketing Division</t>
  </si>
  <si>
    <t xml:space="preserve">    GM Total</t>
  </si>
  <si>
    <t>Curr S/D:</t>
  </si>
  <si>
    <t>Prev S/D:</t>
  </si>
  <si>
    <t>Vehicle Total</t>
  </si>
  <si>
    <t>Car Total</t>
  </si>
  <si>
    <t>Truck Total</t>
  </si>
  <si>
    <t>Light Truck Total</t>
  </si>
  <si>
    <t>Light Vehicle Total</t>
  </si>
  <si>
    <t>Market Division</t>
  </si>
  <si>
    <t>Buick</t>
  </si>
  <si>
    <t>Cadillac</t>
  </si>
  <si>
    <t>Chevrolet</t>
  </si>
  <si>
    <t>GMC</t>
  </si>
  <si>
    <t>Oldsmobile</t>
  </si>
  <si>
    <t>Other - Isuzu</t>
  </si>
  <si>
    <t>Pontiac</t>
  </si>
  <si>
    <t>Saab</t>
  </si>
  <si>
    <t>Saturn</t>
  </si>
  <si>
    <t>Sales of Domestically Produced Vehicles</t>
  </si>
  <si>
    <t>Car</t>
  </si>
  <si>
    <t>Light Truck</t>
  </si>
  <si>
    <t>Escalade EXT</t>
  </si>
  <si>
    <t>VUE</t>
  </si>
  <si>
    <t>Vibe</t>
  </si>
  <si>
    <t>CTS</t>
  </si>
  <si>
    <t>9-3</t>
  </si>
  <si>
    <t>HUMMER Total</t>
  </si>
  <si>
    <t>HUMMER H1</t>
  </si>
  <si>
    <t>HUMMER</t>
  </si>
  <si>
    <t>Kodiak 4/5 Series</t>
  </si>
  <si>
    <t>Topkick 4/5 Series</t>
  </si>
  <si>
    <t>HUMMER H2</t>
  </si>
  <si>
    <t>Kodiak 6/7/8 Series</t>
  </si>
  <si>
    <t>Topkick 6/7/8 Series</t>
  </si>
  <si>
    <t>ION</t>
  </si>
  <si>
    <t>Escalade ESV</t>
  </si>
  <si>
    <t>Classic</t>
  </si>
  <si>
    <t>SRX</t>
  </si>
  <si>
    <t>SSR</t>
  </si>
  <si>
    <t>XLR</t>
  </si>
  <si>
    <t xml:space="preserve">      Avalanche</t>
  </si>
  <si>
    <t xml:space="preserve">     Silverado-C/K Pickup</t>
  </si>
  <si>
    <t>Rainier</t>
  </si>
  <si>
    <t>Aveo</t>
  </si>
  <si>
    <t>Colorado</t>
  </si>
  <si>
    <t>Canyon</t>
  </si>
  <si>
    <t>GTO</t>
  </si>
  <si>
    <t>Equinox</t>
  </si>
  <si>
    <t>9-2X</t>
  </si>
  <si>
    <t>STS</t>
  </si>
  <si>
    <t>G6</t>
  </si>
  <si>
    <t>LaCrosse</t>
  </si>
  <si>
    <t>Uplander</t>
  </si>
  <si>
    <t>Montana SV6</t>
  </si>
  <si>
    <t>Terraza</t>
  </si>
  <si>
    <t>November 2004</t>
  </si>
  <si>
    <t>November</t>
  </si>
  <si>
    <t>January - November</t>
  </si>
  <si>
    <t>Cobalt</t>
  </si>
  <si>
    <t xml:space="preserve"> Twenty-four selling days for the November period this year and twenty-five for last year.</t>
  </si>
  <si>
    <t>Relay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</si>
</sst>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;[Red]#,##0"/>
    <numFmt numFmtId="174" formatCode="mmmmm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dotted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2" borderId="0" xfId="0" applyFont="1" applyFill="1" applyAlignment="1">
      <alignment horizontal="centerContinuous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centerContinuous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 horizontal="centerContinuous"/>
    </xf>
    <xf numFmtId="0" fontId="5" fillId="2" borderId="7" xfId="0" applyFont="1" applyFill="1" applyBorder="1" applyAlignment="1">
      <alignment horizontal="centerContinuous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2" borderId="2" xfId="0" applyFont="1" applyFill="1" applyBorder="1" applyAlignment="1">
      <alignment/>
    </xf>
    <xf numFmtId="3" fontId="5" fillId="2" borderId="2" xfId="15" applyNumberFormat="1" applyFont="1" applyFill="1" applyBorder="1" applyAlignment="1">
      <alignment horizontal="right"/>
    </xf>
    <xf numFmtId="3" fontId="5" fillId="2" borderId="3" xfId="15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 quotePrefix="1">
      <alignment horizontal="right"/>
    </xf>
    <xf numFmtId="0" fontId="5" fillId="2" borderId="8" xfId="0" applyFont="1" applyFill="1" applyBorder="1" applyAlignment="1">
      <alignment/>
    </xf>
    <xf numFmtId="3" fontId="5" fillId="2" borderId="8" xfId="15" applyNumberFormat="1" applyFont="1" applyFill="1" applyBorder="1" applyAlignment="1">
      <alignment horizontal="right"/>
    </xf>
    <xf numFmtId="3" fontId="5" fillId="2" borderId="0" xfId="15" applyNumberFormat="1" applyFont="1" applyFill="1" applyBorder="1" applyAlignment="1">
      <alignment horizontal="right"/>
    </xf>
    <xf numFmtId="172" fontId="5" fillId="2" borderId="9" xfId="0" applyNumberFormat="1" applyFont="1" applyFill="1" applyBorder="1" applyAlignment="1" quotePrefix="1">
      <alignment horizontal="right"/>
    </xf>
    <xf numFmtId="172" fontId="5" fillId="2" borderId="0" xfId="0" applyNumberFormat="1" applyFont="1" applyFill="1" applyBorder="1" applyAlignment="1" quotePrefix="1">
      <alignment horizontal="right"/>
    </xf>
    <xf numFmtId="0" fontId="5" fillId="2" borderId="6" xfId="0" applyFont="1" applyFill="1" applyBorder="1" applyAlignment="1">
      <alignment/>
    </xf>
    <xf numFmtId="3" fontId="5" fillId="2" borderId="6" xfId="15" applyNumberFormat="1" applyFont="1" applyFill="1" applyBorder="1" applyAlignment="1">
      <alignment horizontal="right"/>
    </xf>
    <xf numFmtId="3" fontId="5" fillId="2" borderId="11" xfId="15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 quotePrefix="1">
      <alignment horizontal="right"/>
    </xf>
    <xf numFmtId="172" fontId="5" fillId="2" borderId="9" xfId="0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3" fontId="5" fillId="0" borderId="6" xfId="15" applyNumberFormat="1" applyFont="1" applyFill="1" applyBorder="1" applyAlignment="1">
      <alignment horizontal="right"/>
    </xf>
    <xf numFmtId="3" fontId="5" fillId="2" borderId="12" xfId="0" applyNumberFormat="1" applyFont="1" applyFill="1" applyBorder="1" applyAlignment="1">
      <alignment horizontal="right"/>
    </xf>
    <xf numFmtId="3" fontId="5" fillId="2" borderId="13" xfId="0" applyNumberFormat="1" applyFont="1" applyFill="1" applyBorder="1" applyAlignment="1">
      <alignment horizontal="right"/>
    </xf>
    <xf numFmtId="172" fontId="5" fillId="2" borderId="14" xfId="0" applyNumberFormat="1" applyFont="1" applyFill="1" applyBorder="1" applyAlignment="1" quotePrefix="1">
      <alignment horizontal="right"/>
    </xf>
    <xf numFmtId="3" fontId="5" fillId="2" borderId="0" xfId="0" applyNumberFormat="1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3" fontId="5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2" borderId="8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6" xfId="0" applyNumberFormat="1" applyFont="1" applyFill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172" fontId="5" fillId="2" borderId="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17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 horizontal="centerContinuous"/>
    </xf>
    <xf numFmtId="0" fontId="4" fillId="2" borderId="13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11" xfId="0" applyFont="1" applyFill="1" applyBorder="1" applyAlignment="1">
      <alignment horizontal="centerContinuous"/>
    </xf>
    <xf numFmtId="3" fontId="5" fillId="3" borderId="2" xfId="0" applyNumberFormat="1" applyFont="1" applyFill="1" applyBorder="1" applyAlignment="1">
      <alignment horizontal="right"/>
    </xf>
    <xf numFmtId="3" fontId="5" fillId="3" borderId="8" xfId="0" applyNumberFormat="1" applyFont="1" applyFill="1" applyBorder="1" applyAlignment="1">
      <alignment horizontal="right"/>
    </xf>
    <xf numFmtId="3" fontId="5" fillId="3" borderId="6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centerContinuous"/>
    </xf>
    <xf numFmtId="3" fontId="5" fillId="3" borderId="3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5" fillId="2" borderId="8" xfId="0" applyFont="1" applyFill="1" applyBorder="1" applyAlignment="1" quotePrefix="1">
      <alignment/>
    </xf>
    <xf numFmtId="17" fontId="4" fillId="2" borderId="0" xfId="0" applyNumberFormat="1" applyFont="1" applyFill="1" applyAlignment="1" quotePrefix="1">
      <alignment horizontal="centerContinuous"/>
    </xf>
    <xf numFmtId="0" fontId="5" fillId="2" borderId="6" xfId="0" applyFont="1" applyFill="1" applyBorder="1" applyAlignment="1" quotePrefix="1">
      <alignment horizontal="left"/>
    </xf>
    <xf numFmtId="0" fontId="5" fillId="2" borderId="1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8" xfId="0" applyFont="1" applyFill="1" applyBorder="1" applyAlignment="1">
      <alignment horizontal="right"/>
    </xf>
    <xf numFmtId="0" fontId="5" fillId="2" borderId="9" xfId="0" applyFon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right"/>
    </xf>
    <xf numFmtId="0" fontId="5" fillId="2" borderId="11" xfId="0" applyFont="1" applyFill="1" applyBorder="1" applyAlignment="1">
      <alignment/>
    </xf>
    <xf numFmtId="0" fontId="5" fillId="2" borderId="7" xfId="0" applyFont="1" applyFill="1" applyBorder="1" applyAlignment="1" applyProtection="1">
      <alignment horizontal="left"/>
      <protection locked="0"/>
    </xf>
    <xf numFmtId="3" fontId="5" fillId="0" borderId="13" xfId="0" applyNumberFormat="1" applyFont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0" fontId="5" fillId="0" borderId="8" xfId="0" applyFont="1" applyBorder="1" applyAlignment="1">
      <alignment/>
    </xf>
    <xf numFmtId="3" fontId="5" fillId="0" borderId="3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0" fontId="5" fillId="2" borderId="7" xfId="0" applyFont="1" applyFill="1" applyBorder="1" applyAlignment="1">
      <alignment/>
    </xf>
    <xf numFmtId="3" fontId="5" fillId="0" borderId="11" xfId="0" applyNumberFormat="1" applyFont="1" applyBorder="1" applyAlignment="1" applyProtection="1">
      <alignment/>
      <protection locked="0"/>
    </xf>
    <xf numFmtId="0" fontId="4" fillId="2" borderId="12" xfId="0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2" borderId="15" xfId="0" applyFont="1" applyFill="1" applyBorder="1" applyAlignment="1">
      <alignment horizontal="right"/>
    </xf>
    <xf numFmtId="0" fontId="4" fillId="2" borderId="1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5" fillId="0" borderId="13" xfId="0" applyNumberFormat="1" applyFont="1" applyBorder="1" applyAlignment="1" applyProtection="1">
      <alignment/>
      <protection locked="0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72" fontId="5" fillId="2" borderId="14" xfId="0" applyNumberFormat="1" applyFont="1" applyFill="1" applyBorder="1" applyAlignment="1">
      <alignment horizontal="right"/>
    </xf>
    <xf numFmtId="17" fontId="1" fillId="2" borderId="0" xfId="0" applyNumberFormat="1" applyFont="1" applyFill="1" applyAlignment="1" quotePrefix="1">
      <alignment horizontal="left"/>
    </xf>
    <xf numFmtId="0" fontId="4" fillId="2" borderId="10" xfId="0" applyFont="1" applyFill="1" applyBorder="1" applyAlignment="1">
      <alignment horizontal="left"/>
    </xf>
    <xf numFmtId="0" fontId="5" fillId="2" borderId="15" xfId="0" applyFont="1" applyFill="1" applyBorder="1" applyAlignment="1">
      <alignment/>
    </xf>
    <xf numFmtId="172" fontId="5" fillId="0" borderId="9" xfId="0" applyNumberFormat="1" applyFont="1" applyBorder="1" applyAlignment="1">
      <alignment horizontal="right"/>
    </xf>
    <xf numFmtId="172" fontId="5" fillId="0" borderId="4" xfId="0" applyNumberFormat="1" applyFont="1" applyBorder="1" applyAlignment="1">
      <alignment horizontal="right"/>
    </xf>
    <xf numFmtId="172" fontId="5" fillId="0" borderId="7" xfId="0" applyNumberFormat="1" applyFont="1" applyBorder="1" applyAlignment="1">
      <alignment horizontal="right"/>
    </xf>
    <xf numFmtId="172" fontId="5" fillId="0" borderId="14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2" borderId="14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left"/>
    </xf>
    <xf numFmtId="172" fontId="5" fillId="2" borderId="3" xfId="0" applyNumberFormat="1" applyFont="1" applyFill="1" applyBorder="1" applyAlignment="1">
      <alignment horizontal="right"/>
    </xf>
    <xf numFmtId="172" fontId="5" fillId="2" borderId="3" xfId="0" applyNumberFormat="1" applyFont="1" applyFill="1" applyBorder="1" applyAlignment="1" quotePrefix="1">
      <alignment horizontal="right"/>
    </xf>
    <xf numFmtId="0" fontId="4" fillId="2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/>
    </xf>
    <xf numFmtId="3" fontId="5" fillId="2" borderId="17" xfId="15" applyNumberFormat="1" applyFont="1" applyFill="1" applyBorder="1" applyAlignment="1">
      <alignment horizontal="right"/>
    </xf>
    <xf numFmtId="172" fontId="5" fillId="2" borderId="18" xfId="0" applyNumberFormat="1" applyFont="1" applyFill="1" applyBorder="1" applyAlignment="1" quotePrefix="1">
      <alignment horizontal="right"/>
    </xf>
    <xf numFmtId="3" fontId="5" fillId="2" borderId="19" xfId="15" applyNumberFormat="1" applyFont="1" applyFill="1" applyBorder="1" applyAlignment="1">
      <alignment horizontal="right"/>
    </xf>
    <xf numFmtId="0" fontId="5" fillId="2" borderId="8" xfId="0" applyFont="1" applyFill="1" applyBorder="1" applyAlignment="1">
      <alignment/>
    </xf>
    <xf numFmtId="3" fontId="5" fillId="0" borderId="11" xfId="15" applyNumberFormat="1" applyFont="1" applyFill="1" applyBorder="1" applyAlignment="1">
      <alignment horizontal="right"/>
    </xf>
    <xf numFmtId="0" fontId="5" fillId="2" borderId="2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2" borderId="16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34</xdr:row>
      <xdr:rowOff>76200</xdr:rowOff>
    </xdr:from>
    <xdr:to>
      <xdr:col>8</xdr:col>
      <xdr:colOff>342900</xdr:colOff>
      <xdr:row>36</xdr:row>
      <xdr:rowOff>76200</xdr:rowOff>
    </xdr:to>
    <xdr:sp>
      <xdr:nvSpPr>
        <xdr:cNvPr id="1" name="Text 3"/>
        <xdr:cNvSpPr txBox="1">
          <a:spLocks noChangeArrowheads="1"/>
        </xdr:cNvSpPr>
      </xdr:nvSpPr>
      <xdr:spPr>
        <a:xfrm>
          <a:off x="104775" y="5581650"/>
          <a:ext cx="543877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 American Isuzu Motors, Inc., dealer sales of commercial vehicles distributed by General Motors             Corporation as reported to General Motors by American Isuzu Motors, Inc.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.7109375" style="0" customWidth="1"/>
    <col min="3" max="3" width="10.28125" style="0" customWidth="1"/>
    <col min="4" max="9" width="11.00390625" style="0" customWidth="1"/>
  </cols>
  <sheetData>
    <row r="1" spans="1:9" ht="12.75">
      <c r="A1" s="78"/>
      <c r="B1" s="2"/>
      <c r="C1" s="2"/>
      <c r="D1" s="2"/>
      <c r="E1" s="2"/>
      <c r="F1" s="2"/>
      <c r="G1" s="2"/>
      <c r="H1" s="2"/>
      <c r="I1" s="2"/>
    </row>
    <row r="2" spans="1:9" ht="12.75">
      <c r="A2" s="27"/>
      <c r="B2" s="79"/>
      <c r="C2" s="80"/>
      <c r="D2" s="79"/>
      <c r="E2" s="79"/>
      <c r="F2" s="80"/>
      <c r="G2" s="79"/>
      <c r="H2" s="79"/>
      <c r="I2" s="80"/>
    </row>
    <row r="3" spans="1:9" ht="12.75">
      <c r="A3" s="31"/>
      <c r="B3" s="57"/>
      <c r="C3" s="81"/>
      <c r="D3" s="26"/>
      <c r="E3" s="26"/>
      <c r="F3" s="81"/>
      <c r="G3" s="26"/>
      <c r="H3" s="82" t="s">
        <v>3</v>
      </c>
      <c r="I3" s="81"/>
    </row>
    <row r="4" spans="1:9" ht="12.75">
      <c r="A4" s="31"/>
      <c r="B4" s="57"/>
      <c r="C4" s="81"/>
      <c r="D4" s="26"/>
      <c r="E4" s="83" t="s">
        <v>160</v>
      </c>
      <c r="F4" s="81"/>
      <c r="G4" s="26"/>
      <c r="H4" s="18" t="s">
        <v>161</v>
      </c>
      <c r="I4" s="94"/>
    </row>
    <row r="5" spans="1:9" ht="12.75">
      <c r="A5" s="84" t="s">
        <v>105</v>
      </c>
      <c r="B5" s="57"/>
      <c r="C5" s="85">
        <f>SUM('Car Deliveries'!B8)</f>
        <v>24</v>
      </c>
      <c r="D5" s="11"/>
      <c r="E5" s="11"/>
      <c r="F5" s="12" t="s">
        <v>59</v>
      </c>
      <c r="G5" s="79"/>
      <c r="H5" s="79"/>
      <c r="I5" s="15"/>
    </row>
    <row r="6" spans="1:9" ht="12.75">
      <c r="A6" s="86" t="s">
        <v>106</v>
      </c>
      <c r="B6" s="87"/>
      <c r="C6" s="88">
        <f>SUM('Car Deliveries'!C8)</f>
        <v>25</v>
      </c>
      <c r="D6" s="18">
        <v>2004</v>
      </c>
      <c r="E6" s="18">
        <v>2003</v>
      </c>
      <c r="F6" s="19" t="s">
        <v>5</v>
      </c>
      <c r="G6" s="18">
        <v>2004</v>
      </c>
      <c r="H6" s="18">
        <v>2003</v>
      </c>
      <c r="I6" s="19" t="s">
        <v>4</v>
      </c>
    </row>
    <row r="7" spans="1:9" ht="12.75">
      <c r="A7" s="23" t="s">
        <v>107</v>
      </c>
      <c r="B7" s="24"/>
      <c r="C7" s="25"/>
      <c r="D7" s="89">
        <f>SUM(D19:D28)</f>
        <v>303891</v>
      </c>
      <c r="E7" s="89">
        <f>SUM(E19:E28)</f>
        <v>363181</v>
      </c>
      <c r="F7" s="111">
        <f>IF(E7=0," ***.*",IF(D7=0," ***.*",IF(((D7/C$5)/(E7/C$6))*100-100&gt;999.9," ***.*",IF(((D7/C$5)/(E7/C$6))*100-100&lt;-99.9," ***.*",((D7/C$5)/(E7/C$6))*100-100))))</f>
        <v>-12.83874294084768</v>
      </c>
      <c r="G7" s="89">
        <f>SUM(G19:G28)</f>
        <v>4270255</v>
      </c>
      <c r="H7" s="89">
        <f>SUM(H19:H28)</f>
        <v>4308503</v>
      </c>
      <c r="I7" s="111">
        <f>IF(H7=0," ***.*",IF(G7=0," ***.*",IF((G7/H7)*100-100&gt;999.9," ***.*",IF((G7/H7)*100-100&lt;-99.9," ***.*",(G7/H7)*100-100))))</f>
        <v>-0.8877329318327014</v>
      </c>
    </row>
    <row r="8" spans="1:9" ht="12.75">
      <c r="A8" s="23" t="s">
        <v>108</v>
      </c>
      <c r="B8" s="24"/>
      <c r="C8" s="25"/>
      <c r="D8" s="90">
        <f>SUM('Car Deliveries'!B63)</f>
        <v>118192</v>
      </c>
      <c r="E8" s="90">
        <f>SUM('Car Deliveries'!C63)</f>
        <v>149032</v>
      </c>
      <c r="F8" s="111">
        <f>IF(E8=0," ***.*",IF(D8=0," ***.*",IF(((D8/C$5)/(E8/C$6))*100-100&gt;999.9," ***.*",IF(((D8/C$5)/(E8/C$6))*100-100&lt;-99.9," ***.*",((D8/C$5)/(E8/C$6))*100-100))))</f>
        <v>-17.389106590083543</v>
      </c>
      <c r="G8" s="90">
        <f>SUM('Car Deliveries'!E63)</f>
        <v>1721905</v>
      </c>
      <c r="H8" s="90">
        <f>SUM('Car Deliveries'!F63)</f>
        <v>1791188</v>
      </c>
      <c r="I8" s="111">
        <f>IF(H8=0," ***.*",IF(G8=0," ***.*",IF((G8/H8)*100-100&gt;999.9," ***.*",IF((G8/H8)*100-100&lt;-99.9," ***.*",(G8/H8)*100-100))))</f>
        <v>-3.86799152294455</v>
      </c>
    </row>
    <row r="9" spans="1:9" ht="12.75">
      <c r="A9" s="23" t="s">
        <v>109</v>
      </c>
      <c r="B9" s="24"/>
      <c r="C9" s="25"/>
      <c r="D9" s="90">
        <f>SUM('Truck Deliveries'!B77)</f>
        <v>185699</v>
      </c>
      <c r="E9" s="90">
        <f>SUM('Truck Deliveries'!C77)</f>
        <v>214149</v>
      </c>
      <c r="F9" s="111">
        <f>IF(E9=0," ***.*",IF(D9=0," ***.*",IF(((D9/C$5)/(E9/C$6))*100-100&gt;999.9," ***.*",IF(((D9/C$5)/(E9/C$6))*100-100&lt;-99.9," ***.*",((D9/C$5)/(E9/C$6))*100-100))))</f>
        <v>-9.67202352878914</v>
      </c>
      <c r="G9" s="90">
        <f>SUM('Truck Deliveries'!E77)</f>
        <v>2548350</v>
      </c>
      <c r="H9" s="90">
        <f>SUM('Truck Deliveries'!F77)</f>
        <v>2517315</v>
      </c>
      <c r="I9" s="111">
        <f>IF(H9=0," ***.*",IF(G9=0," ***.*",IF((G9/H9)*100-100&gt;999.9," ***.*",IF((G9/H9)*100-100&lt;-99.9," ***.*",(G9/H9)*100-100))))</f>
        <v>1.2328612033059017</v>
      </c>
    </row>
    <row r="10" spans="1:9" ht="12.75">
      <c r="A10" s="23" t="s">
        <v>110</v>
      </c>
      <c r="B10" s="24"/>
      <c r="C10" s="25"/>
      <c r="D10" s="90">
        <f>SUM('Truck Deliveries'!B81)</f>
        <v>181615</v>
      </c>
      <c r="E10" s="90">
        <f>SUM('Truck Deliveries'!C81)</f>
        <v>210784</v>
      </c>
      <c r="F10" s="111">
        <f>IF(E10=0," ***.*",IF(D10=0," ***.*",IF(((D10/C$5)/(E10/C$6))*100-100&gt;999.9," ***.*",IF(((D10/C$5)/(E10/C$6))*100-100&lt;-99.9," ***.*",((D10/C$5)/(E10/C$6))*100-100))))</f>
        <v>-10.248267578816865</v>
      </c>
      <c r="G10" s="90">
        <f>SUM('Truck Deliveries'!E81)</f>
        <v>2504830</v>
      </c>
      <c r="H10" s="101">
        <f>SUM('Truck Deliveries'!F81)</f>
        <v>2480748</v>
      </c>
      <c r="I10" s="111">
        <f>IF(H10=0," ***.*",IF(G10=0," ***.*",IF((G10/H10)*100-100&gt;999.9," ***.*",IF((G10/H10)*100-100&lt;-99.9," ***.*",(G10/H10)*100-100))))</f>
        <v>0.9707555946835384</v>
      </c>
    </row>
    <row r="11" spans="1:9" ht="12.75">
      <c r="A11" s="23" t="s">
        <v>111</v>
      </c>
      <c r="B11" s="24"/>
      <c r="C11" s="25"/>
      <c r="D11" s="90">
        <f>SUM(D8,D10)</f>
        <v>299807</v>
      </c>
      <c r="E11" s="90">
        <f>SUM(E8,E10)</f>
        <v>359816</v>
      </c>
      <c r="F11" s="111">
        <f>IF(E11=0," ***.*",IF(D11=0," ***.*",IF(((D11/C$5)/(E11/C$6))*100-100&gt;999.9," ***.*",IF(((D11/C$5)/(E11/C$6))*100-100&lt;-99.9," ***.*",((D11/C$5)/(E11/C$6))*100-100))))</f>
        <v>-13.205927937241995</v>
      </c>
      <c r="G11" s="90">
        <f>SUM(G8,G10)</f>
        <v>4226735</v>
      </c>
      <c r="H11" s="90">
        <f>SUM(H8,H10)</f>
        <v>4271936</v>
      </c>
      <c r="I11" s="111">
        <f>IF(H11=0," ***.*",IF(G11=0," ***.*",IF((G11/H11)*100-100&gt;999.9," ***.*",IF((G11/H11)*100-100&lt;-99.9," ***.*",(G11/H11)*100-100))))</f>
        <v>-1.058091694257584</v>
      </c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102"/>
      <c r="F13" s="2"/>
      <c r="G13" s="2"/>
      <c r="H13" s="2"/>
      <c r="I13" s="2"/>
    </row>
    <row r="14" spans="1:9" ht="12.75">
      <c r="A14" s="3"/>
      <c r="B14" s="10" t="s">
        <v>112</v>
      </c>
      <c r="C14" s="80"/>
      <c r="D14" s="79"/>
      <c r="E14" s="79"/>
      <c r="F14" s="80"/>
      <c r="G14" s="79"/>
      <c r="H14" s="79"/>
      <c r="I14" s="80"/>
    </row>
    <row r="15" spans="1:9" ht="12.75">
      <c r="A15" s="91"/>
      <c r="B15" s="13" t="s">
        <v>107</v>
      </c>
      <c r="C15" s="81"/>
      <c r="D15" s="26"/>
      <c r="E15" s="26"/>
      <c r="F15" s="81"/>
      <c r="G15" s="26"/>
      <c r="H15" s="82" t="s">
        <v>3</v>
      </c>
      <c r="I15" s="81"/>
    </row>
    <row r="16" spans="1:9" ht="12.75">
      <c r="A16" s="31"/>
      <c r="B16" s="57"/>
      <c r="C16" s="81"/>
      <c r="D16" s="26"/>
      <c r="E16" s="83" t="s">
        <v>160</v>
      </c>
      <c r="F16" s="81"/>
      <c r="G16" s="26"/>
      <c r="H16" s="18" t="s">
        <v>161</v>
      </c>
      <c r="I16" s="94"/>
    </row>
    <row r="17" spans="1:9" ht="12.75">
      <c r="A17" s="31"/>
      <c r="B17" s="57"/>
      <c r="C17" s="81"/>
      <c r="D17" s="11"/>
      <c r="E17" s="11"/>
      <c r="F17" s="12" t="s">
        <v>59</v>
      </c>
      <c r="G17" s="79"/>
      <c r="H17" s="79"/>
      <c r="I17" s="15"/>
    </row>
    <row r="18" spans="1:9" ht="12.75">
      <c r="A18" s="36"/>
      <c r="B18" s="57"/>
      <c r="C18" s="81"/>
      <c r="D18" s="18">
        <v>2004</v>
      </c>
      <c r="E18" s="18">
        <v>2003</v>
      </c>
      <c r="F18" s="15" t="s">
        <v>5</v>
      </c>
      <c r="G18" s="18">
        <v>2004</v>
      </c>
      <c r="H18" s="18">
        <v>2003</v>
      </c>
      <c r="I18" s="19" t="s">
        <v>4</v>
      </c>
    </row>
    <row r="19" spans="1:9" ht="12.75">
      <c r="A19" s="27" t="s">
        <v>113</v>
      </c>
      <c r="B19" s="79"/>
      <c r="C19" s="80"/>
      <c r="D19" s="92">
        <f>SUM('Car Deliveries'!B88)</f>
        <v>16517</v>
      </c>
      <c r="E19" s="92">
        <f>SUM('Car Deliveries'!C88)</f>
        <v>25877</v>
      </c>
      <c r="F19" s="109">
        <f aca="true" t="shared" si="0" ref="F19:F28">IF(E19=0," ***.*",IF(D19=0," ***.*",IF(((D19/C$5)/(E19/C$6))*100-100&gt;999.9," ***.*",IF(((D19/C$5)/(E19/C$6))*100-100&lt;-99.9," ***.*",((D19/C$5)/(E19/C$6))*100-100))))</f>
        <v>-33.51158042534553</v>
      </c>
      <c r="G19" s="92">
        <f>SUM('Car Deliveries'!E88)</f>
        <v>283398</v>
      </c>
      <c r="H19" s="92">
        <f>SUM('Car Deliveries'!F88)</f>
        <v>307967</v>
      </c>
      <c r="I19" s="109">
        <f aca="true" t="shared" si="1" ref="I19:I28">IF(H19=0," ***.*",IF(G19=0," ***.*",IF((G19/H19)*100-100&gt;999.9," ***.*",IF((G19/H19)*100-100&lt;-99.9," ***.*",(G19/H19)*100-100))))</f>
        <v>-7.977802816535544</v>
      </c>
    </row>
    <row r="20" spans="1:9" ht="12.75">
      <c r="A20" s="31" t="s">
        <v>114</v>
      </c>
      <c r="B20" s="57"/>
      <c r="C20" s="81"/>
      <c r="D20" s="93">
        <f>SUM('Car Deliveries'!B89)</f>
        <v>18301</v>
      </c>
      <c r="E20" s="93">
        <f>SUM('Car Deliveries'!C89)</f>
        <v>21703</v>
      </c>
      <c r="F20" s="108">
        <f t="shared" si="0"/>
        <v>-12.161721113824512</v>
      </c>
      <c r="G20" s="93">
        <f>SUM('Car Deliveries'!E89)</f>
        <v>206893</v>
      </c>
      <c r="H20" s="93">
        <f>SUM('Car Deliveries'!F89)</f>
        <v>194028</v>
      </c>
      <c r="I20" s="108">
        <f t="shared" si="1"/>
        <v>6.630486321561847</v>
      </c>
    </row>
    <row r="21" spans="1:9" ht="12.75">
      <c r="A21" s="31" t="s">
        <v>115</v>
      </c>
      <c r="B21" s="57"/>
      <c r="C21" s="81"/>
      <c r="D21" s="93">
        <f>SUM('Car Deliveries'!B90)</f>
        <v>184134</v>
      </c>
      <c r="E21" s="93">
        <f>SUM('Car Deliveries'!C90)</f>
        <v>196244</v>
      </c>
      <c r="F21" s="108">
        <f t="shared" si="0"/>
        <v>-2.261343021952271</v>
      </c>
      <c r="G21" s="93">
        <f>SUM('Car Deliveries'!E90)</f>
        <v>2500605</v>
      </c>
      <c r="H21" s="93">
        <f>SUM('Car Deliveries'!F90)</f>
        <v>2403494</v>
      </c>
      <c r="I21" s="108">
        <f t="shared" si="1"/>
        <v>4.040409503830659</v>
      </c>
    </row>
    <row r="22" spans="1:9" ht="12.75">
      <c r="A22" s="31" t="s">
        <v>116</v>
      </c>
      <c r="B22" s="57"/>
      <c r="C22" s="81"/>
      <c r="D22" s="93">
        <f>SUM('Car Deliveries'!B91)</f>
        <v>38035</v>
      </c>
      <c r="E22" s="93">
        <f>SUM('Car Deliveries'!C91)</f>
        <v>43572</v>
      </c>
      <c r="F22" s="108">
        <f t="shared" si="0"/>
        <v>-9.070523118822479</v>
      </c>
      <c r="G22" s="93">
        <f>SUM('Car Deliveries'!E91)</f>
        <v>540872</v>
      </c>
      <c r="H22" s="93">
        <f>SUM('Car Deliveries'!F91)</f>
        <v>516382</v>
      </c>
      <c r="I22" s="108">
        <f t="shared" si="1"/>
        <v>4.742613026790238</v>
      </c>
    </row>
    <row r="23" spans="1:9" ht="12.75">
      <c r="A23" s="31" t="s">
        <v>132</v>
      </c>
      <c r="B23" s="57"/>
      <c r="C23" s="81"/>
      <c r="D23" s="93">
        <f>SUM('Car Deliveries'!B92)</f>
        <v>2693</v>
      </c>
      <c r="E23" s="93">
        <f>SUM('Car Deliveries'!C92)</f>
        <v>2837</v>
      </c>
      <c r="F23" s="108">
        <f t="shared" si="0"/>
        <v>-1.1206086241334816</v>
      </c>
      <c r="G23" s="93">
        <f>SUM('Car Deliveries'!E92)</f>
        <v>25531</v>
      </c>
      <c r="H23" s="93">
        <f>SUM('Car Deliveries'!F92)</f>
        <v>31447</v>
      </c>
      <c r="I23" s="108">
        <f t="shared" si="1"/>
        <v>-18.81260533596209</v>
      </c>
    </row>
    <row r="24" spans="1:9" ht="12.75">
      <c r="A24" s="31" t="s">
        <v>117</v>
      </c>
      <c r="B24" s="57"/>
      <c r="C24" s="81"/>
      <c r="D24" s="93">
        <f>SUM('Car Deliveries'!B93)</f>
        <v>450</v>
      </c>
      <c r="E24" s="93">
        <f>SUM('Car Deliveries'!C93)</f>
        <v>9397</v>
      </c>
      <c r="F24" s="108">
        <f t="shared" si="0"/>
        <v>-95.01170586357348</v>
      </c>
      <c r="G24" s="93">
        <f>SUM('Car Deliveries'!E93)</f>
        <v>28298</v>
      </c>
      <c r="H24" s="93">
        <f>SUM('Car Deliveries'!F93)</f>
        <v>115701</v>
      </c>
      <c r="I24" s="108">
        <f t="shared" si="1"/>
        <v>-75.54213014580687</v>
      </c>
    </row>
    <row r="25" spans="1:9" ht="12.75">
      <c r="A25" s="31" t="s">
        <v>118</v>
      </c>
      <c r="B25" s="57"/>
      <c r="C25" s="81"/>
      <c r="D25" s="93">
        <f>SUM('Truck Deliveries'!B65)</f>
        <v>1246</v>
      </c>
      <c r="E25" s="93">
        <f>SUM('Truck Deliveries'!C65)</f>
        <v>966</v>
      </c>
      <c r="F25" s="108">
        <f>IF(E25=0," ***.*",IF(D25=0," ***.*",IF(((D25/C$5)/(E25/C$6))*100-100&gt;999.9," ***.*",IF(((D25/C$5)/(E25/C$6))*100-100&lt;-99.9," ***.*",((D25/C$5)/(E25/C$6))*100-100))))</f>
        <v>34.35990338164251</v>
      </c>
      <c r="G25" s="93">
        <f>SUM('Truck Deliveries'!E65)</f>
        <v>12963</v>
      </c>
      <c r="H25" s="93">
        <f>SUM('Truck Deliveries'!F65)</f>
        <v>11560</v>
      </c>
      <c r="I25" s="108">
        <f>IF(H25=0," ***.*",IF(G25=0," ***.*",IF((G25/H25)*100-100&gt;999.9," ***.*",IF((G25/H25)*100-100&lt;-99.9," ***.*",(G25/H25)*100-100))))</f>
        <v>12.136678200692046</v>
      </c>
    </row>
    <row r="26" spans="1:9" ht="12.75">
      <c r="A26" s="31" t="s">
        <v>119</v>
      </c>
      <c r="B26" s="57"/>
      <c r="C26" s="81"/>
      <c r="D26" s="93">
        <f>SUM('Car Deliveries'!B95)</f>
        <v>27474</v>
      </c>
      <c r="E26" s="93">
        <f>SUM('Car Deliveries'!C95)</f>
        <v>41722</v>
      </c>
      <c r="F26" s="108">
        <f t="shared" si="0"/>
        <v>-31.40609270888261</v>
      </c>
      <c r="G26" s="93">
        <f>SUM('Car Deliveries'!E95)</f>
        <v>438336</v>
      </c>
      <c r="H26" s="93">
        <f>SUM('Car Deliveries'!F95)</f>
        <v>431522</v>
      </c>
      <c r="I26" s="108">
        <f t="shared" si="1"/>
        <v>1.579062017695506</v>
      </c>
    </row>
    <row r="27" spans="1:9" ht="12.75">
      <c r="A27" s="31" t="s">
        <v>120</v>
      </c>
      <c r="B27" s="57"/>
      <c r="C27" s="81"/>
      <c r="D27" s="93">
        <f>SUM('Car Deliveries'!B96)</f>
        <v>2452</v>
      </c>
      <c r="E27" s="93">
        <f>SUM('Car Deliveries'!C96)</f>
        <v>3600</v>
      </c>
      <c r="F27" s="108">
        <f t="shared" si="0"/>
        <v>-29.050925925925924</v>
      </c>
      <c r="G27" s="93">
        <f>SUM('Car Deliveries'!E96)</f>
        <v>34738</v>
      </c>
      <c r="H27" s="93">
        <f>SUM('Car Deliveries'!F96)</f>
        <v>44408</v>
      </c>
      <c r="I27" s="108">
        <f t="shared" si="1"/>
        <v>-21.775355791749234</v>
      </c>
    </row>
    <row r="28" spans="1:9" ht="12.75">
      <c r="A28" s="36" t="s">
        <v>121</v>
      </c>
      <c r="B28" s="87"/>
      <c r="C28" s="94"/>
      <c r="D28" s="95">
        <f>SUM('Car Deliveries'!B97)</f>
        <v>12589</v>
      </c>
      <c r="E28" s="95">
        <f>SUM('Car Deliveries'!C97)</f>
        <v>17263</v>
      </c>
      <c r="F28" s="110">
        <f t="shared" si="0"/>
        <v>-24.036716291104284</v>
      </c>
      <c r="G28" s="95">
        <f>SUM('Car Deliveries'!E97)</f>
        <v>198621</v>
      </c>
      <c r="H28" s="95">
        <f>SUM('Car Deliveries'!F97)</f>
        <v>251994</v>
      </c>
      <c r="I28" s="110">
        <f t="shared" si="1"/>
        <v>-21.180266196814216</v>
      </c>
    </row>
    <row r="29" spans="1:9" ht="12.75">
      <c r="A29" s="2"/>
      <c r="B29" s="2"/>
      <c r="C29" s="2"/>
      <c r="D29" s="2"/>
      <c r="E29" s="2"/>
      <c r="F29" s="2"/>
      <c r="G29" s="102"/>
      <c r="H29" s="2"/>
      <c r="I29" s="112"/>
    </row>
    <row r="30" spans="1:9" ht="12.75">
      <c r="A30" s="23" t="s">
        <v>122</v>
      </c>
      <c r="B30" s="24"/>
      <c r="C30" s="24"/>
      <c r="D30" s="24"/>
      <c r="E30" s="24"/>
      <c r="F30" s="24"/>
      <c r="G30" s="24"/>
      <c r="H30" s="24"/>
      <c r="I30" s="113"/>
    </row>
    <row r="31" spans="1:9" ht="12.75">
      <c r="A31" s="96" t="s">
        <v>123</v>
      </c>
      <c r="B31" s="24"/>
      <c r="C31" s="25"/>
      <c r="D31" s="90">
        <f>SUM('Car Deliveries'!B61)</f>
        <v>108398</v>
      </c>
      <c r="E31" s="90">
        <f>SUM('Car Deliveries'!C61)</f>
        <v>141990</v>
      </c>
      <c r="F31" s="111">
        <f>IF(E31=0," ***.*",IF(D31=0," ***.*",IF(((D31/C$5)/(E31/C$6))*100-100&gt;999.9," ***.*",IF(((D31/C$5)/(E31/C$6))*100-100&lt;-99.9," ***.*",((D31/C$5)/(E31/C$6))*100-100))))</f>
        <v>-20.47708758832782</v>
      </c>
      <c r="G31" s="90">
        <f>SUM('Car Deliveries'!E61)</f>
        <v>1626775</v>
      </c>
      <c r="H31" s="90">
        <f>SUM('Car Deliveries'!F61)</f>
        <v>1743323</v>
      </c>
      <c r="I31" s="111">
        <f>IF(H31=0," ***.*",IF(G31=0," ***.*",IF((G31/H31)*100-100&gt;999.9," ***.*",IF((G31/H31)*100-100&lt;-99.9," ***.*",(G31/H31)*100-100))))</f>
        <v>-6.685393355104026</v>
      </c>
    </row>
    <row r="32" spans="1:9" ht="12.75">
      <c r="A32" s="96" t="s">
        <v>124</v>
      </c>
      <c r="B32" s="24"/>
      <c r="C32" s="25"/>
      <c r="D32" s="90">
        <f>SUM('Truck Deliveries'!B79)</f>
        <v>181615</v>
      </c>
      <c r="E32" s="90">
        <f>SUM('Truck Deliveries'!C79)</f>
        <v>210784</v>
      </c>
      <c r="F32" s="111">
        <f>IF(E32=0," ***.*",IF(D32=0," ***.*",IF(((D32/C$5)/(E32/C$6))*100-100&gt;999.9," ***.*",IF(((D32/C$5)/(E32/C$6))*100-100&lt;-99.9," ***.*",((D32/C$5)/(E32/C$6))*100-100))))</f>
        <v>-10.248267578816865</v>
      </c>
      <c r="G32" s="90">
        <f>SUM('Truck Deliveries'!E79)</f>
        <v>2504830</v>
      </c>
      <c r="H32" s="90">
        <f>SUM('Truck Deliveries'!F79)</f>
        <v>2480748</v>
      </c>
      <c r="I32" s="111">
        <f>IF(H32=0," ***.*",IF(G32=0," ***.*",IF((G32/H32)*100-100&gt;999.9," ***.*",IF((G32/H32)*100-100&lt;-99.9," ***.*",(G32/H32)*100-100))))</f>
        <v>0.9707555946835384</v>
      </c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97" t="s">
        <v>163</v>
      </c>
      <c r="B34" s="2"/>
      <c r="C34" s="2"/>
      <c r="D34" s="2"/>
      <c r="E34" s="2"/>
      <c r="F34" s="2"/>
      <c r="G34" s="2"/>
      <c r="H34" s="2"/>
      <c r="I34" s="2"/>
    </row>
  </sheetData>
  <printOptions/>
  <pageMargins left="0.75" right="0.75" top="0.5" bottom="0.75" header="0.5" footer="0.5"/>
  <pageSetup horizontalDpi="300" verticalDpi="300" orientation="portrait" scale="95" r:id="rId2"/>
  <headerFooter alignWithMargins="0">
    <oddHeader>&amp;LDetroit -- General Motors dealers in the United States today reported the following vehicle sales:</oddHeader>
    <oddFooter>&amp;L&amp;8Global Market and Industry Analysis - Sales Reporting and Data Management  &amp;D&amp;R&amp;8Page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2" customWidth="1"/>
    <col min="2" max="5" width="9.140625" style="2" customWidth="1"/>
    <col min="6" max="6" width="9.28125" style="2" customWidth="1"/>
    <col min="7" max="16384" width="9.140625" style="2" customWidth="1"/>
  </cols>
  <sheetData>
    <row r="1" spans="1:7" ht="12.75">
      <c r="A1" s="26"/>
      <c r="B1" s="26"/>
      <c r="C1" s="26"/>
      <c r="D1" s="77" t="s">
        <v>0</v>
      </c>
      <c r="E1" s="26"/>
      <c r="F1" s="26"/>
      <c r="G1" s="26"/>
    </row>
    <row r="2" spans="1:7" ht="12.75">
      <c r="A2" s="26"/>
      <c r="B2" s="26"/>
      <c r="C2" s="26"/>
      <c r="D2" s="77" t="s">
        <v>1</v>
      </c>
      <c r="E2" s="26"/>
      <c r="F2" s="26"/>
      <c r="G2" s="26"/>
    </row>
    <row r="3" spans="1:7" ht="12.75">
      <c r="A3"/>
      <c r="B3" s="1"/>
      <c r="C3" s="1"/>
      <c r="D3" s="105" t="s">
        <v>159</v>
      </c>
      <c r="E3" s="1"/>
      <c r="F3" s="1"/>
      <c r="G3" s="1"/>
    </row>
    <row r="4" spans="1:7" ht="11.25">
      <c r="A4" s="3"/>
      <c r="B4" s="4"/>
      <c r="C4" s="5" t="s">
        <v>2</v>
      </c>
      <c r="D4" s="6"/>
      <c r="E4" s="4" t="s">
        <v>3</v>
      </c>
      <c r="F4" s="5"/>
      <c r="G4" s="6"/>
    </row>
    <row r="5" spans="1:7" ht="11.25">
      <c r="A5" s="7"/>
      <c r="B5" s="72"/>
      <c r="C5" s="18" t="s">
        <v>160</v>
      </c>
      <c r="D5" s="9"/>
      <c r="E5" s="8"/>
      <c r="F5" s="18" t="s">
        <v>161</v>
      </c>
      <c r="G5" s="9"/>
    </row>
    <row r="6" spans="1:7" ht="11.25">
      <c r="A6" s="7"/>
      <c r="B6" s="13"/>
      <c r="C6" s="14"/>
      <c r="D6" s="15" t="s">
        <v>4</v>
      </c>
      <c r="E6" s="13"/>
      <c r="F6" s="14"/>
      <c r="G6" s="15"/>
    </row>
    <row r="7" spans="1:7" ht="11.25">
      <c r="A7" s="7"/>
      <c r="B7" s="18">
        <v>2004</v>
      </c>
      <c r="C7" s="18">
        <v>2003</v>
      </c>
      <c r="D7" s="19" t="s">
        <v>5</v>
      </c>
      <c r="E7" s="18">
        <v>2004</v>
      </c>
      <c r="F7" s="18">
        <v>2003</v>
      </c>
      <c r="G7" s="19" t="s">
        <v>4</v>
      </c>
    </row>
    <row r="8" spans="1:7" ht="9.75" customHeight="1">
      <c r="A8" s="76" t="s">
        <v>6</v>
      </c>
      <c r="B8" s="20">
        <v>24</v>
      </c>
      <c r="C8" s="21">
        <v>25</v>
      </c>
      <c r="D8" s="22"/>
      <c r="E8" s="24"/>
      <c r="F8" s="24"/>
      <c r="G8" s="25"/>
    </row>
    <row r="9" spans="1:7" ht="1.5" customHeight="1">
      <c r="A9" s="81"/>
      <c r="B9" s="26"/>
      <c r="C9" s="26"/>
      <c r="D9" s="80"/>
      <c r="E9" s="26"/>
      <c r="F9" s="26"/>
      <c r="G9" s="81"/>
    </row>
    <row r="10" spans="1:7" ht="11.25">
      <c r="A10" s="31" t="s">
        <v>7</v>
      </c>
      <c r="B10" s="32">
        <v>1676</v>
      </c>
      <c r="C10" s="33">
        <v>5870</v>
      </c>
      <c r="D10" s="34">
        <f>IF(C10=0," ***.*",IF(B10=0," ***.*",IF(((B10/B$8)/(C10/C$8))*100-100&gt;999.9," ***.*",IF(((B10/B$8)/(C10/C$8))*100-100&lt;-99.9," ***.*",((B10/B$8)/(C10/C$8))*100-100))))</f>
        <v>-70.25837592277115</v>
      </c>
      <c r="E10" s="32">
        <v>65484</v>
      </c>
      <c r="F10" s="33">
        <v>87420</v>
      </c>
      <c r="G10" s="34">
        <f aca="true" t="shared" si="0" ref="G10:G63">IF(F10=0," ***.*",IF(E10=0," ***.*",IF((E10/F10)*100-100&gt;999.9," ***.*",IF((E10/F10)*100-100&lt;-99.9," ***.*",(E10/F10)*100-100))))</f>
        <v>-25.092656142759097</v>
      </c>
    </row>
    <row r="11" spans="1:7" ht="11.25">
      <c r="A11" s="31" t="s">
        <v>155</v>
      </c>
      <c r="B11" s="32">
        <v>3713</v>
      </c>
      <c r="C11" s="33">
        <v>0</v>
      </c>
      <c r="D11" s="34" t="str">
        <f>IF(C11=0," ***.*",IF(B11=0," ***.*",IF(((B11/B$8)/(C11/C$8))*100-100&gt;999.9," ***.*",IF(((B11/B$8)/(C11/C$8))*100-100&lt;-99.9," ***.*",((B11/B$8)/(C11/C$8))*100-100))))</f>
        <v> ***.*</v>
      </c>
      <c r="E11" s="32">
        <v>4332</v>
      </c>
      <c r="F11" s="33">
        <v>0</v>
      </c>
      <c r="G11" s="34" t="str">
        <f t="shared" si="0"/>
        <v> ***.*</v>
      </c>
    </row>
    <row r="12" spans="1:7" ht="11.25">
      <c r="A12" s="31" t="s">
        <v>8</v>
      </c>
      <c r="B12" s="32">
        <v>3981</v>
      </c>
      <c r="C12" s="33">
        <v>6031</v>
      </c>
      <c r="D12" s="34">
        <f aca="true" t="shared" si="1" ref="D12:D59">IF(C12=0," ***.*",IF(B12=0," ***.*",IF(((B12/B$8)/(C12/C$8))*100-100&gt;999.9," ***.*",IF(((B12/B$8)/(C12/C$8))*100-100&lt;-99.9," ***.*",((B12/B$8)/(C12/C$8))*100-100))))</f>
        <v>-31.240673188525946</v>
      </c>
      <c r="E12" s="32">
        <v>105772</v>
      </c>
      <c r="F12" s="33">
        <v>106740</v>
      </c>
      <c r="G12" s="34">
        <f t="shared" si="0"/>
        <v>-0.9068765223908599</v>
      </c>
    </row>
    <row r="13" spans="1:7" ht="11.25">
      <c r="A13" s="31" t="s">
        <v>9</v>
      </c>
      <c r="B13" s="32">
        <v>679</v>
      </c>
      <c r="C13" s="33">
        <v>1884</v>
      </c>
      <c r="D13" s="34">
        <f t="shared" si="1"/>
        <v>-62.45797947629158</v>
      </c>
      <c r="E13" s="32">
        <v>16428</v>
      </c>
      <c r="F13" s="33">
        <v>24416</v>
      </c>
      <c r="G13" s="34">
        <f t="shared" si="0"/>
        <v>-32.716251638269995</v>
      </c>
    </row>
    <row r="14" spans="1:7" ht="11.25">
      <c r="A14" s="31" t="s">
        <v>10</v>
      </c>
      <c r="B14" s="32">
        <v>278</v>
      </c>
      <c r="C14" s="33">
        <v>1864</v>
      </c>
      <c r="D14" s="34">
        <f t="shared" si="1"/>
        <v>-84.46441344778255</v>
      </c>
      <c r="E14" s="32">
        <v>13471</v>
      </c>
      <c r="F14" s="33">
        <v>22127</v>
      </c>
      <c r="G14" s="34">
        <f t="shared" si="0"/>
        <v>-39.11962760428436</v>
      </c>
    </row>
    <row r="15" spans="1:7" ht="11.25">
      <c r="A15" s="13" t="s">
        <v>11</v>
      </c>
      <c r="B15" s="32">
        <f>SUM(B10:B14)</f>
        <v>10327</v>
      </c>
      <c r="C15" s="33">
        <f>SUM(C10:C14)</f>
        <v>15649</v>
      </c>
      <c r="D15" s="34">
        <f t="shared" si="1"/>
        <v>-31.258919632777392</v>
      </c>
      <c r="E15" s="32">
        <f>SUM(E10:E14)</f>
        <v>205487</v>
      </c>
      <c r="F15" s="33">
        <f>SUM(F10:F14)</f>
        <v>240703</v>
      </c>
      <c r="G15" s="34">
        <f t="shared" si="0"/>
        <v>-14.63047822420161</v>
      </c>
    </row>
    <row r="16" spans="1:7" ht="11.25">
      <c r="A16" s="27" t="s">
        <v>12</v>
      </c>
      <c r="B16" s="28">
        <v>0</v>
      </c>
      <c r="C16" s="29">
        <v>0</v>
      </c>
      <c r="D16" s="30" t="str">
        <f t="shared" si="1"/>
        <v> ***.*</v>
      </c>
      <c r="E16" s="28">
        <v>0</v>
      </c>
      <c r="F16" s="29">
        <v>15</v>
      </c>
      <c r="G16" s="30" t="str">
        <f t="shared" si="0"/>
        <v> ***.*</v>
      </c>
    </row>
    <row r="17" spans="1:7" ht="11.25">
      <c r="A17" s="31" t="s">
        <v>128</v>
      </c>
      <c r="B17" s="32">
        <v>4091</v>
      </c>
      <c r="C17" s="33">
        <v>4110</v>
      </c>
      <c r="D17" s="34">
        <f>IF(C17=0," ***.*",IF(B17=0," ***.*",IF(((B17/B$8)/(C17/C$8))*100-100&gt;999.9," ***.*",IF(((B17/B$8)/(C17/C$8))*100-100&lt;-99.9," ***.*",((B17/B$8)/(C17/C$8))*100-100))))</f>
        <v>3.685117599351173</v>
      </c>
      <c r="E17" s="32">
        <v>50953</v>
      </c>
      <c r="F17" s="33">
        <v>45183</v>
      </c>
      <c r="G17" s="34">
        <f>IF(F17=0," ***.*",IF(E17=0," ***.*",IF((E17/F17)*100-100&gt;999.9," ***.*",IF((E17/F17)*100-100&lt;-99.9," ***.*",(E17/F17)*100-100))))</f>
        <v>12.770289710731902</v>
      </c>
    </row>
    <row r="18" spans="1:7" ht="11.25">
      <c r="A18" s="31" t="s">
        <v>13</v>
      </c>
      <c r="B18" s="32">
        <v>4225</v>
      </c>
      <c r="C18" s="33">
        <v>8090</v>
      </c>
      <c r="D18" s="34">
        <f t="shared" si="1"/>
        <v>-45.59899052327978</v>
      </c>
      <c r="E18" s="32">
        <v>61739</v>
      </c>
      <c r="F18" s="33">
        <v>74764</v>
      </c>
      <c r="G18" s="34">
        <f t="shared" si="0"/>
        <v>-17.421486276817717</v>
      </c>
    </row>
    <row r="19" spans="1:7" ht="11.25">
      <c r="A19" s="31" t="s">
        <v>14</v>
      </c>
      <c r="B19" s="32">
        <v>0</v>
      </c>
      <c r="C19" s="33">
        <v>1</v>
      </c>
      <c r="D19" s="34" t="str">
        <f t="shared" si="1"/>
        <v> ***.*</v>
      </c>
      <c r="E19" s="32">
        <v>7</v>
      </c>
      <c r="F19" s="33">
        <v>193</v>
      </c>
      <c r="G19" s="34">
        <f t="shared" si="0"/>
        <v>-96.37305699481865</v>
      </c>
    </row>
    <row r="20" spans="1:7" ht="11.25">
      <c r="A20" s="31" t="s">
        <v>15</v>
      </c>
      <c r="B20" s="32">
        <v>92</v>
      </c>
      <c r="C20" s="33">
        <v>1815</v>
      </c>
      <c r="D20" s="34">
        <f>IF(C20=0," ***.*",IF(B20=0," ***.*",IF(((B20/B$8)/(C20/C$8))*100-100&gt;999.9," ***.*",IF(((B20/B$8)/(C20/C$8))*100-100&lt;-99.9," ***.*",((B20/B$8)/(C20/C$8))*100-100))))</f>
        <v>-94.71992653810835</v>
      </c>
      <c r="E20" s="32">
        <v>3317</v>
      </c>
      <c r="F20" s="33">
        <v>17699</v>
      </c>
      <c r="G20" s="34">
        <f>IF(F20=0," ***.*",IF(E20=0," ***.*",IF((E20/F20)*100-100&gt;999.9," ***.*",IF((E20/F20)*100-100&lt;-99.9," ***.*",(E20/F20)*100-100))))</f>
        <v>-81.25882818238318</v>
      </c>
    </row>
    <row r="21" spans="1:7" ht="11.25">
      <c r="A21" s="31" t="s">
        <v>153</v>
      </c>
      <c r="B21" s="32">
        <v>2771</v>
      </c>
      <c r="C21" s="33">
        <v>0</v>
      </c>
      <c r="D21" s="34" t="str">
        <f>IF(C21=0," ***.*",IF(B21=0," ***.*",IF(((B21/B$8)/(C21/C$8))*100-100&gt;999.9," ***.*",IF(((B21/B$8)/(C21/C$8))*100-100&lt;-99.9," ***.*",((B21/B$8)/(C21/C$8))*100-100))))</f>
        <v> ***.*</v>
      </c>
      <c r="E21" s="32">
        <v>6313</v>
      </c>
      <c r="F21" s="33">
        <v>0</v>
      </c>
      <c r="G21" s="34" t="str">
        <f>IF(F21=0," ***.*",IF(E21=0," ***.*",IF((E21/F21)*100-100&gt;999.9," ***.*",IF((E21/F21)*100-100&lt;-99.9," ***.*",(E21/F21)*100-100))))</f>
        <v> ***.*</v>
      </c>
    </row>
    <row r="22" spans="1:7" ht="11.25">
      <c r="A22" s="31" t="s">
        <v>143</v>
      </c>
      <c r="B22" s="32">
        <v>256</v>
      </c>
      <c r="C22" s="33">
        <v>262</v>
      </c>
      <c r="D22" s="34">
        <f t="shared" si="1"/>
        <v>1.7811704834605564</v>
      </c>
      <c r="E22" s="32">
        <v>3323</v>
      </c>
      <c r="F22" s="33">
        <v>588</v>
      </c>
      <c r="G22" s="34">
        <f t="shared" si="0"/>
        <v>465.1360544217687</v>
      </c>
    </row>
    <row r="23" spans="1:7" ht="11.25">
      <c r="A23" s="17" t="s">
        <v>16</v>
      </c>
      <c r="B23" s="37">
        <f>SUM(B16:B22)</f>
        <v>11435</v>
      </c>
      <c r="C23" s="38">
        <f>SUM(C16:C22)</f>
        <v>14278</v>
      </c>
      <c r="D23" s="39">
        <f t="shared" si="1"/>
        <v>-16.574742027361438</v>
      </c>
      <c r="E23" s="37">
        <f>SUM(E16:E22)</f>
        <v>125652</v>
      </c>
      <c r="F23" s="38">
        <f>SUM(F16:F22)</f>
        <v>138442</v>
      </c>
      <c r="G23" s="39">
        <f t="shared" si="0"/>
        <v>-9.238525880874306</v>
      </c>
    </row>
    <row r="24" spans="1:7" ht="11.25">
      <c r="A24" s="124" t="s">
        <v>147</v>
      </c>
      <c r="B24" s="32">
        <v>6212</v>
      </c>
      <c r="C24" s="33">
        <v>3442</v>
      </c>
      <c r="D24" s="34">
        <f t="shared" si="1"/>
        <v>87.99631996901024</v>
      </c>
      <c r="E24" s="32">
        <v>49775</v>
      </c>
      <c r="F24" s="33">
        <v>3442</v>
      </c>
      <c r="G24" s="34" t="str">
        <f t="shared" si="0"/>
        <v> ***.*</v>
      </c>
    </row>
    <row r="25" spans="1:7" ht="11.25">
      <c r="A25" s="31" t="s">
        <v>17</v>
      </c>
      <c r="B25" s="32">
        <v>0</v>
      </c>
      <c r="C25" s="33">
        <v>11</v>
      </c>
      <c r="D25" s="34" t="str">
        <f t="shared" si="1"/>
        <v> ***.*</v>
      </c>
      <c r="E25" s="32">
        <v>127</v>
      </c>
      <c r="F25" s="33">
        <v>1103</v>
      </c>
      <c r="G25" s="34">
        <f t="shared" si="0"/>
        <v>-88.4859474161378</v>
      </c>
    </row>
    <row r="26" spans="1:7" ht="11.25">
      <c r="A26" s="31" t="s">
        <v>18</v>
      </c>
      <c r="B26" s="32">
        <v>13967</v>
      </c>
      <c r="C26" s="33">
        <v>18354</v>
      </c>
      <c r="D26" s="34">
        <f t="shared" si="1"/>
        <v>-20.731402782318114</v>
      </c>
      <c r="E26" s="32">
        <v>186521</v>
      </c>
      <c r="F26" s="33">
        <v>234888</v>
      </c>
      <c r="G26" s="34">
        <f t="shared" si="0"/>
        <v>-20.591515956540988</v>
      </c>
    </row>
    <row r="27" spans="1:7" ht="11.25">
      <c r="A27" s="31" t="s">
        <v>140</v>
      </c>
      <c r="B27" s="32">
        <v>2102</v>
      </c>
      <c r="C27" s="33">
        <v>7501</v>
      </c>
      <c r="D27" s="34">
        <f t="shared" si="1"/>
        <v>-70.809447629205</v>
      </c>
      <c r="E27" s="32">
        <v>81575</v>
      </c>
      <c r="F27" s="33">
        <v>38500</v>
      </c>
      <c r="G27" s="34">
        <f t="shared" si="0"/>
        <v>111.88311688311688</v>
      </c>
    </row>
    <row r="28" spans="1:7" ht="11.25">
      <c r="A28" s="31" t="s">
        <v>162</v>
      </c>
      <c r="B28" s="32">
        <v>452</v>
      </c>
      <c r="C28" s="33">
        <v>0</v>
      </c>
      <c r="D28" s="34" t="str">
        <f t="shared" si="1"/>
        <v> ***.*</v>
      </c>
      <c r="E28" s="32">
        <v>452</v>
      </c>
      <c r="F28" s="33">
        <v>0</v>
      </c>
      <c r="G28" s="34" t="str">
        <f t="shared" si="0"/>
        <v> ***.*</v>
      </c>
    </row>
    <row r="29" spans="1:7" ht="11.25">
      <c r="A29" s="31" t="s">
        <v>19</v>
      </c>
      <c r="B29" s="32">
        <v>2120</v>
      </c>
      <c r="C29" s="33">
        <v>1596</v>
      </c>
      <c r="D29" s="34">
        <f t="shared" si="1"/>
        <v>38.36675020885545</v>
      </c>
      <c r="E29" s="32">
        <v>32379</v>
      </c>
      <c r="F29" s="33">
        <v>26149</v>
      </c>
      <c r="G29" s="34">
        <f t="shared" si="0"/>
        <v>23.82500286817853</v>
      </c>
    </row>
    <row r="30" spans="1:7" ht="11.25">
      <c r="A30" s="31" t="s">
        <v>20</v>
      </c>
      <c r="B30" s="32">
        <v>19488</v>
      </c>
      <c r="C30" s="33">
        <v>15889</v>
      </c>
      <c r="D30" s="34">
        <f t="shared" si="1"/>
        <v>27.76134432626347</v>
      </c>
      <c r="E30" s="32">
        <v>261879</v>
      </c>
      <c r="F30" s="33">
        <v>247415</v>
      </c>
      <c r="G30" s="34">
        <f t="shared" si="0"/>
        <v>5.846048137744276</v>
      </c>
    </row>
    <row r="31" spans="1:7" ht="11.25">
      <c r="A31" s="31" t="s">
        <v>21</v>
      </c>
      <c r="B31" s="32">
        <v>0</v>
      </c>
      <c r="C31" s="33">
        <v>0</v>
      </c>
      <c r="D31" s="34" t="str">
        <f>IF(C31=0," ***.*",IF(B31=0," ***.*",IF(((B31/B$8)/(C31/C$8))*100-100&gt;999.9," ***.*",IF(((B31/B$8)/(C31/C$8))*100-100&lt;-99.9," ***.*",((B31/B$8)/(C31/C$8))*100-100))))</f>
        <v> ***.*</v>
      </c>
      <c r="E31" s="32">
        <v>0</v>
      </c>
      <c r="F31" s="33">
        <v>15</v>
      </c>
      <c r="G31" s="34" t="str">
        <f t="shared" si="0"/>
        <v> ***.*</v>
      </c>
    </row>
    <row r="32" spans="1:7" ht="11.25">
      <c r="A32" s="31" t="s">
        <v>22</v>
      </c>
      <c r="B32" s="32">
        <v>13094</v>
      </c>
      <c r="C32" s="33">
        <v>7493</v>
      </c>
      <c r="D32" s="34">
        <f>IF(C32=0," ***.*",IF(B32=0," ***.*",IF(((B32/B$8)/(C32/C$8))*100-100&gt;999.9," ***.*",IF(((B32/B$8)/(C32/C$8))*100-100&lt;-99.9," ***.*",((B32/B$8)/(C32/C$8))*100-100))))</f>
        <v>82.03100671738065</v>
      </c>
      <c r="E32" s="32">
        <v>157652</v>
      </c>
      <c r="F32" s="33">
        <v>114799</v>
      </c>
      <c r="G32" s="34">
        <f t="shared" si="0"/>
        <v>37.32872237563046</v>
      </c>
    </row>
    <row r="33" spans="1:7" ht="11.25">
      <c r="A33" s="31" t="s">
        <v>23</v>
      </c>
      <c r="B33" s="32">
        <v>0</v>
      </c>
      <c r="C33" s="33">
        <v>0</v>
      </c>
      <c r="D33" s="34" t="str">
        <f t="shared" si="1"/>
        <v> ***.*</v>
      </c>
      <c r="E33" s="32">
        <v>0</v>
      </c>
      <c r="F33" s="33">
        <v>1</v>
      </c>
      <c r="G33" s="34" t="str">
        <f t="shared" si="0"/>
        <v> ***.*</v>
      </c>
    </row>
    <row r="34" spans="1:7" ht="11.25">
      <c r="A34" s="31" t="s">
        <v>24</v>
      </c>
      <c r="B34" s="32">
        <v>3855</v>
      </c>
      <c r="C34" s="33">
        <v>4625</v>
      </c>
      <c r="D34" s="34">
        <f t="shared" si="1"/>
        <v>-13.175675675675677</v>
      </c>
      <c r="E34" s="32">
        <v>52578</v>
      </c>
      <c r="F34" s="33">
        <v>60568</v>
      </c>
      <c r="G34" s="34">
        <f t="shared" si="0"/>
        <v>-13.191784440628723</v>
      </c>
    </row>
    <row r="35" spans="1:7" ht="11.25">
      <c r="A35" s="31" t="s">
        <v>25</v>
      </c>
      <c r="B35" s="32">
        <v>0</v>
      </c>
      <c r="C35" s="33">
        <v>1</v>
      </c>
      <c r="D35" s="34" t="str">
        <f t="shared" si="1"/>
        <v> ***.*</v>
      </c>
      <c r="E35" s="32">
        <v>5</v>
      </c>
      <c r="F35" s="33">
        <v>17</v>
      </c>
      <c r="G35" s="34">
        <f t="shared" si="0"/>
        <v>-70.58823529411765</v>
      </c>
    </row>
    <row r="36" spans="1:7" ht="11.25">
      <c r="A36" s="31" t="s">
        <v>142</v>
      </c>
      <c r="B36" s="32">
        <v>591</v>
      </c>
      <c r="C36" s="33">
        <v>644</v>
      </c>
      <c r="D36" s="34">
        <f t="shared" si="1"/>
        <v>-4.406055900621126</v>
      </c>
      <c r="E36" s="32">
        <v>8538</v>
      </c>
      <c r="F36" s="33">
        <v>731</v>
      </c>
      <c r="G36" s="34" t="str">
        <f t="shared" si="0"/>
        <v> ***.*</v>
      </c>
    </row>
    <row r="37" spans="1:7" ht="11.25">
      <c r="A37" s="17" t="s">
        <v>26</v>
      </c>
      <c r="B37" s="37">
        <f>SUM(B24:B36)</f>
        <v>61881</v>
      </c>
      <c r="C37" s="38">
        <f>SUM(C24:C36)</f>
        <v>59556</v>
      </c>
      <c r="D37" s="39">
        <f t="shared" si="1"/>
        <v>8.233217475988994</v>
      </c>
      <c r="E37" s="37">
        <f>SUM(E24:E36)</f>
        <v>831481</v>
      </c>
      <c r="F37" s="38">
        <f>SUM(F24:F36)</f>
        <v>727628</v>
      </c>
      <c r="G37" s="39">
        <f t="shared" si="0"/>
        <v>14.272815229760269</v>
      </c>
    </row>
    <row r="38" spans="1:7" ht="11.25">
      <c r="A38" s="31" t="s">
        <v>27</v>
      </c>
      <c r="B38" s="32">
        <v>316</v>
      </c>
      <c r="C38" s="33">
        <v>8107</v>
      </c>
      <c r="D38" s="40">
        <f t="shared" si="1"/>
        <v>-95.93972287323712</v>
      </c>
      <c r="E38" s="32">
        <v>19741</v>
      </c>
      <c r="F38" s="33">
        <v>90001</v>
      </c>
      <c r="G38" s="34">
        <f t="shared" si="0"/>
        <v>-78.06579926889701</v>
      </c>
    </row>
    <row r="39" spans="1:7" ht="11.25">
      <c r="A39" s="31" t="s">
        <v>28</v>
      </c>
      <c r="B39" s="32">
        <v>1</v>
      </c>
      <c r="C39" s="33">
        <v>68</v>
      </c>
      <c r="D39" s="34">
        <f t="shared" si="1"/>
        <v>-98.46813725490196</v>
      </c>
      <c r="E39" s="32">
        <v>199</v>
      </c>
      <c r="F39" s="33">
        <v>3082</v>
      </c>
      <c r="G39" s="34">
        <f t="shared" si="0"/>
        <v>-93.54315379623621</v>
      </c>
    </row>
    <row r="40" spans="1:7" ht="11.25">
      <c r="A40" s="31" t="s">
        <v>29</v>
      </c>
      <c r="B40" s="32">
        <v>0</v>
      </c>
      <c r="C40" s="33">
        <v>10</v>
      </c>
      <c r="D40" s="34" t="str">
        <f t="shared" si="1"/>
        <v> ***.*</v>
      </c>
      <c r="E40" s="32">
        <v>55</v>
      </c>
      <c r="F40" s="33">
        <v>786</v>
      </c>
      <c r="G40" s="34">
        <f t="shared" si="0"/>
        <v>-93.00254452926208</v>
      </c>
    </row>
    <row r="41" spans="1:7" ht="11.25">
      <c r="A41" s="17" t="s">
        <v>30</v>
      </c>
      <c r="B41" s="37">
        <f>SUM(B38:B40)</f>
        <v>317</v>
      </c>
      <c r="C41" s="38">
        <f>SUM(C38:C40)</f>
        <v>8185</v>
      </c>
      <c r="D41" s="39">
        <f t="shared" si="1"/>
        <v>-95.96568926898799</v>
      </c>
      <c r="E41" s="37">
        <f>SUM(E38:E40)</f>
        <v>19995</v>
      </c>
      <c r="F41" s="38">
        <f>SUM(F38:F40)</f>
        <v>93869</v>
      </c>
      <c r="G41" s="39">
        <f t="shared" si="0"/>
        <v>-78.69903802107191</v>
      </c>
    </row>
    <row r="42" spans="1:7" ht="11.25">
      <c r="A42" s="27" t="s">
        <v>31</v>
      </c>
      <c r="B42" s="28">
        <v>1050</v>
      </c>
      <c r="C42" s="29">
        <v>2113</v>
      </c>
      <c r="D42" s="30">
        <f t="shared" si="1"/>
        <v>-48.237103644107904</v>
      </c>
      <c r="E42" s="28">
        <v>28272</v>
      </c>
      <c r="F42" s="29">
        <v>21793</v>
      </c>
      <c r="G42" s="30">
        <f t="shared" si="0"/>
        <v>29.72972972972974</v>
      </c>
    </row>
    <row r="43" spans="1:7" ht="11.25">
      <c r="A43" s="31" t="s">
        <v>32</v>
      </c>
      <c r="B43" s="32">
        <v>0</v>
      </c>
      <c r="C43" s="33">
        <v>12</v>
      </c>
      <c r="D43" s="34" t="str">
        <f t="shared" si="1"/>
        <v> ***.*</v>
      </c>
      <c r="E43" s="32">
        <v>109</v>
      </c>
      <c r="F43" s="33">
        <v>912</v>
      </c>
      <c r="G43" s="34">
        <f t="shared" si="0"/>
        <v>-88.04824561403508</v>
      </c>
    </row>
    <row r="44" spans="1:7" ht="11.25">
      <c r="A44" s="31" t="s">
        <v>154</v>
      </c>
      <c r="B44" s="32">
        <v>4407</v>
      </c>
      <c r="C44" s="33">
        <v>0</v>
      </c>
      <c r="D44" s="34" t="str">
        <f t="shared" si="1"/>
        <v> ***.*</v>
      </c>
      <c r="E44" s="32">
        <v>9498</v>
      </c>
      <c r="F44" s="33">
        <v>0</v>
      </c>
      <c r="G44" s="34" t="str">
        <f t="shared" si="0"/>
        <v> ***.*</v>
      </c>
    </row>
    <row r="45" spans="1:7" ht="11.25">
      <c r="A45" s="31" t="s">
        <v>33</v>
      </c>
      <c r="B45" s="32">
        <v>3526</v>
      </c>
      <c r="C45" s="33">
        <v>14466</v>
      </c>
      <c r="D45" s="34">
        <f t="shared" si="1"/>
        <v>-74.61000506935804</v>
      </c>
      <c r="E45" s="32">
        <v>130858</v>
      </c>
      <c r="F45" s="33">
        <v>142098</v>
      </c>
      <c r="G45" s="34">
        <f t="shared" si="0"/>
        <v>-7.910033920252218</v>
      </c>
    </row>
    <row r="46" spans="1:7" ht="11.25">
      <c r="A46" s="31" t="s">
        <v>34</v>
      </c>
      <c r="B46" s="32">
        <v>8339</v>
      </c>
      <c r="C46" s="33">
        <v>12582</v>
      </c>
      <c r="D46" s="34">
        <f t="shared" si="1"/>
        <v>-30.961227679754145</v>
      </c>
      <c r="E46" s="32">
        <v>121046</v>
      </c>
      <c r="F46" s="33">
        <v>110884</v>
      </c>
      <c r="G46" s="34">
        <f t="shared" si="0"/>
        <v>9.164532304029422</v>
      </c>
    </row>
    <row r="47" spans="1:7" ht="11.25">
      <c r="A47" s="31" t="s">
        <v>150</v>
      </c>
      <c r="B47" s="32">
        <v>1130</v>
      </c>
      <c r="C47" s="33">
        <v>0</v>
      </c>
      <c r="D47" s="34" t="str">
        <f t="shared" si="1"/>
        <v> ***.*</v>
      </c>
      <c r="E47" s="32">
        <v>10617</v>
      </c>
      <c r="F47" s="33">
        <v>0</v>
      </c>
      <c r="G47" s="34" t="str">
        <f t="shared" si="0"/>
        <v> ***.*</v>
      </c>
    </row>
    <row r="48" spans="1:7" ht="11.25">
      <c r="A48" s="31" t="s">
        <v>35</v>
      </c>
      <c r="B48" s="32">
        <v>3117</v>
      </c>
      <c r="C48" s="33">
        <v>3410</v>
      </c>
      <c r="D48" s="34">
        <f>IF(C48=0," ***.*",IF(B48=0," ***.*",IF(((B48/B$8)/(C48/C$8))*100-100&gt;999.9," ***.*",IF(((B48/B$8)/(C48/C$8))*100-100&lt;-99.9," ***.*",((B48/B$8)/(C48/C$8))*100-100))))</f>
        <v>-4.783724340175951</v>
      </c>
      <c r="E48" s="32">
        <v>32484</v>
      </c>
      <c r="F48" s="33">
        <v>40025</v>
      </c>
      <c r="G48" s="34">
        <f>IF(F48=0," ***.*",IF(E48=0," ***.*",IF((E48/F48)*100-100&gt;999.9," ***.*",IF((E48/F48)*100-100&lt;-99.9," ***.*",(E48/F48)*100-100))))</f>
        <v>-18.840724547158032</v>
      </c>
    </row>
    <row r="49" spans="1:7" ht="11.25">
      <c r="A49" s="31" t="s">
        <v>127</v>
      </c>
      <c r="B49" s="32">
        <v>3435</v>
      </c>
      <c r="C49" s="33">
        <v>3372</v>
      </c>
      <c r="D49" s="34">
        <f t="shared" si="1"/>
        <v>6.112841043890867</v>
      </c>
      <c r="E49" s="32">
        <v>54775</v>
      </c>
      <c r="F49" s="33">
        <v>53415</v>
      </c>
      <c r="G49" s="34">
        <f t="shared" si="0"/>
        <v>2.5461012824113</v>
      </c>
    </row>
    <row r="50" spans="1:7" ht="11.25">
      <c r="A50" s="17" t="s">
        <v>36</v>
      </c>
      <c r="B50" s="37">
        <f>SUM(B42:B49)</f>
        <v>25004</v>
      </c>
      <c r="C50" s="38">
        <f>SUM(C42:C49)</f>
        <v>35955</v>
      </c>
      <c r="D50" s="39">
        <f t="shared" si="1"/>
        <v>-27.559912854030514</v>
      </c>
      <c r="E50" s="37">
        <f>SUM(E42:E49)</f>
        <v>387659</v>
      </c>
      <c r="F50" s="38">
        <f>SUM(F42:F49)</f>
        <v>369127</v>
      </c>
      <c r="G50" s="39">
        <f t="shared" si="0"/>
        <v>5.020494301419291</v>
      </c>
    </row>
    <row r="51" spans="1:7" ht="11.25">
      <c r="A51" s="70" t="s">
        <v>152</v>
      </c>
      <c r="B51" s="32">
        <v>290</v>
      </c>
      <c r="C51" s="33">
        <v>0</v>
      </c>
      <c r="D51" s="34" t="str">
        <f>IF(C51=0," ***.*",IF(B51=0," ***.*",IF(((B51/B$8)/(C51/C$8))*100-100&gt;999.9," ***.*",IF(((B51/B$8)/(C51/C$8))*100-100&lt;-99.9," ***.*",((B51/B$8)/(C51/C$8))*100-100))))</f>
        <v> ***.*</v>
      </c>
      <c r="E51" s="32">
        <v>1350</v>
      </c>
      <c r="F51" s="33">
        <v>0</v>
      </c>
      <c r="G51" s="34" t="str">
        <f>IF(F51=0," ***.*",IF(E51=0," ***.*",IF((E51/F51)*100-100&gt;999.9," ***.*",IF((E51/F51)*100-100&lt;-99.9," ***.*",(E51/F51)*100-100))))</f>
        <v> ***.*</v>
      </c>
    </row>
    <row r="52" spans="1:7" ht="11.25">
      <c r="A52" s="70" t="s">
        <v>129</v>
      </c>
      <c r="B52" s="32">
        <v>1549</v>
      </c>
      <c r="C52" s="33">
        <v>2586</v>
      </c>
      <c r="D52" s="34">
        <f>IF(C52=0," ***.*",IF(B52=0," ***.*",IF(((B52/B$8)/(C52/C$8))*100-100&gt;999.9," ***.*",IF(((B52/B$8)/(C52/C$8))*100-100&lt;-99.9," ***.*",((B52/B$8)/(C52/C$8))*100-100))))</f>
        <v>-37.604730600670266</v>
      </c>
      <c r="E52" s="32">
        <v>24827</v>
      </c>
      <c r="F52" s="33">
        <v>31596</v>
      </c>
      <c r="G52" s="34">
        <f>IF(F52=0," ***.*",IF(E52=0," ***.*",IF((E52/F52)*100-100&gt;999.9," ***.*",IF((E52/F52)*100-100&lt;-99.9," ***.*",(E52/F52)*100-100))))</f>
        <v>-21.423597923787824</v>
      </c>
    </row>
    <row r="53" spans="1:7" ht="11.25">
      <c r="A53" s="70" t="s">
        <v>37</v>
      </c>
      <c r="B53" s="32">
        <v>613</v>
      </c>
      <c r="C53" s="33">
        <v>1014</v>
      </c>
      <c r="D53" s="34">
        <f t="shared" si="1"/>
        <v>-37.02744904667982</v>
      </c>
      <c r="E53" s="32">
        <v>8561</v>
      </c>
      <c r="F53" s="33">
        <v>12812</v>
      </c>
      <c r="G53" s="34">
        <f t="shared" si="0"/>
        <v>-33.17983140805495</v>
      </c>
    </row>
    <row r="54" spans="1:7" ht="11.25">
      <c r="A54" s="17" t="s">
        <v>38</v>
      </c>
      <c r="B54" s="37">
        <f>SUM(B51:B53)</f>
        <v>2452</v>
      </c>
      <c r="C54" s="38">
        <f>SUM(C51:C53)</f>
        <v>3600</v>
      </c>
      <c r="D54" s="39">
        <f t="shared" si="1"/>
        <v>-29.050925925925924</v>
      </c>
      <c r="E54" s="37">
        <f>SUM(E51:E53)</f>
        <v>34738</v>
      </c>
      <c r="F54" s="38">
        <f>SUM(F51:F53)</f>
        <v>44408</v>
      </c>
      <c r="G54" s="39">
        <f t="shared" si="0"/>
        <v>-21.775355791749234</v>
      </c>
    </row>
    <row r="55" spans="1:7" ht="11.25">
      <c r="A55" s="7" t="s">
        <v>138</v>
      </c>
      <c r="B55" s="32">
        <v>5953</v>
      </c>
      <c r="C55" s="33">
        <v>9523</v>
      </c>
      <c r="D55" s="40">
        <f t="shared" si="1"/>
        <v>-34.88352759984599</v>
      </c>
      <c r="E55" s="32">
        <v>98058</v>
      </c>
      <c r="F55" s="33">
        <v>107826</v>
      </c>
      <c r="G55" s="34">
        <f t="shared" si="0"/>
        <v>-9.059039563741592</v>
      </c>
    </row>
    <row r="56" spans="1:7" ht="11.25">
      <c r="A56" s="7" t="s">
        <v>39</v>
      </c>
      <c r="B56" s="32">
        <v>823</v>
      </c>
      <c r="C56" s="33">
        <v>2286</v>
      </c>
      <c r="D56" s="40">
        <f>IF(C56=0," ***.*",IF(B56=0," ***.*",IF(((B56/B$8)/(C56/C$8))*100-100&gt;999.9," ***.*",IF(((B56/B$8)/(C56/C$8))*100-100&lt;-99.9," ***.*",((B56/B$8)/(C56/C$8))*100-100))))</f>
        <v>-62.49817731116944</v>
      </c>
      <c r="E56" s="32">
        <v>18835</v>
      </c>
      <c r="F56" s="33">
        <v>62139</v>
      </c>
      <c r="G56" s="34">
        <f>IF(F56=0," ***.*",IF(E56=0," ***.*",IF((E56/F56)*100-100&gt;999.9," ***.*",IF((E56/F56)*100-100&lt;-99.9," ***.*",(E56/F56)*100-100))))</f>
        <v>-69.68892322052173</v>
      </c>
    </row>
    <row r="57" spans="1:7" ht="11.25">
      <c r="A57" s="7" t="s">
        <v>40</v>
      </c>
      <c r="B57" s="32">
        <v>0</v>
      </c>
      <c r="C57" s="33">
        <v>0</v>
      </c>
      <c r="D57" s="40" t="str">
        <f t="shared" si="1"/>
        <v> ***.*</v>
      </c>
      <c r="E57" s="32">
        <v>0</v>
      </c>
      <c r="F57" s="33">
        <v>7046</v>
      </c>
      <c r="G57" s="34" t="str">
        <f t="shared" si="0"/>
        <v> ***.*</v>
      </c>
    </row>
    <row r="58" spans="1:7" ht="11.25">
      <c r="A58" s="73" t="s">
        <v>41</v>
      </c>
      <c r="B58" s="43">
        <f>SUM(B55:B57)</f>
        <v>6776</v>
      </c>
      <c r="C58" s="38">
        <f>SUM(C55:C57)</f>
        <v>11809</v>
      </c>
      <c r="D58" s="39">
        <f t="shared" si="1"/>
        <v>-40.22920371468089</v>
      </c>
      <c r="E58" s="43">
        <f>SUM(E55:E57)</f>
        <v>116893</v>
      </c>
      <c r="F58" s="125">
        <f>SUM(F55:F57)</f>
        <v>177011</v>
      </c>
      <c r="G58" s="34">
        <f t="shared" si="0"/>
        <v>-33.96286106513155</v>
      </c>
    </row>
    <row r="59" spans="1:7" ht="11.25">
      <c r="A59" s="74" t="s">
        <v>42</v>
      </c>
      <c r="B59" s="44">
        <f>SUM(B15,B23,B37,B41,B50,B54,B58)</f>
        <v>118192</v>
      </c>
      <c r="C59" s="45">
        <f>SUM(C15,C23,C37,C41,C50,C54,C58)</f>
        <v>149032</v>
      </c>
      <c r="D59" s="46">
        <f t="shared" si="1"/>
        <v>-17.389106590083543</v>
      </c>
      <c r="E59" s="44">
        <f>SUM(E15,E23,E37,E41,E50,E54,E58)</f>
        <v>1721905</v>
      </c>
      <c r="F59" s="45">
        <f>SUM(F15,F23,F37,F41,F50,F54,F58)</f>
        <v>1791188</v>
      </c>
      <c r="G59" s="46">
        <f t="shared" si="0"/>
        <v>-3.86799152294455</v>
      </c>
    </row>
    <row r="60" spans="1:7" ht="13.5" customHeight="1">
      <c r="A60" s="1" t="s">
        <v>43</v>
      </c>
      <c r="B60" s="47"/>
      <c r="C60" s="47"/>
      <c r="D60" s="48"/>
      <c r="E60" s="47"/>
      <c r="F60" s="47"/>
      <c r="G60" s="48"/>
    </row>
    <row r="61" spans="1:7" ht="11.25">
      <c r="A61" s="107" t="s">
        <v>44</v>
      </c>
      <c r="B61" s="45">
        <f>SUM(B59-B62)</f>
        <v>108398</v>
      </c>
      <c r="C61" s="45">
        <f>SUM(C59-C62)</f>
        <v>141990</v>
      </c>
      <c r="D61" s="46">
        <f>IF(C61=0," ***.*",IF(B61=0," ***.*",IF(((B61/B$8)/(C61/C$8))*100-100&gt;999.9," ***.*",IF(((B61/B$8)/(C61/C$8))*100-100&lt;-99.9," ***.*",((B61/B$8)/(C61/C$8))*100-100))))</f>
        <v>-20.47708758832782</v>
      </c>
      <c r="E61" s="45">
        <f>SUM(E59-E62)</f>
        <v>1626775</v>
      </c>
      <c r="F61" s="45">
        <f>SUM(F59-F62)</f>
        <v>1743323</v>
      </c>
      <c r="G61" s="46">
        <f t="shared" si="0"/>
        <v>-6.685393355104026</v>
      </c>
    </row>
    <row r="62" spans="1:7" ht="11.25">
      <c r="A62" s="23" t="s">
        <v>45</v>
      </c>
      <c r="B62" s="44">
        <v>9794</v>
      </c>
      <c r="C62" s="45">
        <v>7042</v>
      </c>
      <c r="D62" s="104">
        <f>IF(C62=0," ***.*",IF(B62=0," ***.*",IF(((B62/B$8)/(C62/C$8))*100-100&gt;999.9," ***.*",IF(((B62/B$8)/(C62/C$8))*100-100&lt;-99.9," ***.*",((B62/B$8)/(C62/C$8))*100-100))))</f>
        <v>44.87479882609108</v>
      </c>
      <c r="E62" s="44">
        <v>95130</v>
      </c>
      <c r="F62" s="45">
        <v>47865</v>
      </c>
      <c r="G62" s="104">
        <f t="shared" si="0"/>
        <v>98.7464744594171</v>
      </c>
    </row>
    <row r="63" spans="1:7" ht="11.25">
      <c r="A63" s="74" t="s">
        <v>42</v>
      </c>
      <c r="B63" s="44">
        <f>SUM(B61:B62)</f>
        <v>118192</v>
      </c>
      <c r="C63" s="45">
        <f>SUM(C61:C62)</f>
        <v>149032</v>
      </c>
      <c r="D63" s="46">
        <f>IF(C63=0," ***.*",IF(B63=0," ***.*",IF(((B63/B$8)/(C63/C$8))*100-100&gt;999.9," ***.*",IF(((B63/B$8)/(C63/C$8))*100-100&lt;-99.9," ***.*",((B63/B$8)/(C63/C$8))*100-100))))</f>
        <v>-17.389106590083543</v>
      </c>
      <c r="E63" s="44">
        <f>SUM(E61:E62)</f>
        <v>1721905</v>
      </c>
      <c r="F63" s="45">
        <f>SUM(F61:F62)</f>
        <v>1791188</v>
      </c>
      <c r="G63" s="46">
        <f t="shared" si="0"/>
        <v>-3.86799152294455</v>
      </c>
    </row>
    <row r="64" spans="1:7" ht="11.25">
      <c r="A64" s="26" t="s">
        <v>46</v>
      </c>
      <c r="B64" s="49"/>
      <c r="C64" s="49"/>
      <c r="D64" s="49"/>
      <c r="E64" s="49"/>
      <c r="F64" s="49"/>
      <c r="G64" s="26"/>
    </row>
    <row r="65" spans="1:7" ht="18.75" customHeight="1">
      <c r="A65" s="26"/>
      <c r="B65" s="26"/>
      <c r="C65" s="26"/>
      <c r="D65" s="77" t="s">
        <v>47</v>
      </c>
      <c r="E65" s="26"/>
      <c r="F65" s="26"/>
      <c r="G65" s="26"/>
    </row>
    <row r="66" spans="1:7" ht="12.75">
      <c r="A66" s="26"/>
      <c r="B66" s="26"/>
      <c r="C66" s="26"/>
      <c r="D66" s="77" t="s">
        <v>48</v>
      </c>
      <c r="E66" s="26"/>
      <c r="F66" s="26"/>
      <c r="G66" s="26"/>
    </row>
    <row r="67" spans="1:7" ht="14.25" customHeight="1">
      <c r="A67" s="71"/>
      <c r="B67" s="1"/>
      <c r="C67" s="1"/>
      <c r="D67" s="105" t="s">
        <v>159</v>
      </c>
      <c r="E67" s="1"/>
      <c r="F67" s="1"/>
      <c r="G67" s="1"/>
    </row>
    <row r="68" spans="1:7" ht="13.5" customHeight="1">
      <c r="A68" s="3"/>
      <c r="B68" s="4"/>
      <c r="C68" s="5" t="s">
        <v>2</v>
      </c>
      <c r="D68" s="6"/>
      <c r="E68" s="4" t="s">
        <v>3</v>
      </c>
      <c r="F68" s="5"/>
      <c r="G68" s="6"/>
    </row>
    <row r="69" spans="1:7" ht="13.5" customHeight="1">
      <c r="A69" s="7"/>
      <c r="B69" s="72"/>
      <c r="C69" s="18" t="s">
        <v>160</v>
      </c>
      <c r="D69" s="9"/>
      <c r="E69" s="8"/>
      <c r="F69" s="18" t="s">
        <v>161</v>
      </c>
      <c r="G69" s="9"/>
    </row>
    <row r="70" spans="1:7" ht="11.25">
      <c r="A70" s="7"/>
      <c r="B70" s="13"/>
      <c r="C70" s="14"/>
      <c r="D70" s="15" t="s">
        <v>4</v>
      </c>
      <c r="E70" s="13"/>
      <c r="F70" s="14"/>
      <c r="G70" s="15"/>
    </row>
    <row r="71" spans="1:7" ht="11.25">
      <c r="A71" s="7"/>
      <c r="B71" s="18">
        <v>2004</v>
      </c>
      <c r="C71" s="18">
        <v>2003</v>
      </c>
      <c r="D71" s="19" t="s">
        <v>5</v>
      </c>
      <c r="E71" s="18">
        <v>2004</v>
      </c>
      <c r="F71" s="18">
        <v>2003</v>
      </c>
      <c r="G71" s="19" t="s">
        <v>4</v>
      </c>
    </row>
    <row r="72" spans="1:7" ht="11.25">
      <c r="A72" s="76" t="s">
        <v>6</v>
      </c>
      <c r="B72" s="20">
        <f>SUM(B8)</f>
        <v>24</v>
      </c>
      <c r="C72" s="21">
        <f>SUM(C8)</f>
        <v>25</v>
      </c>
      <c r="D72" s="22"/>
      <c r="E72" s="24"/>
      <c r="F72" s="24"/>
      <c r="G72" s="22"/>
    </row>
    <row r="73" spans="1:7" ht="11.25">
      <c r="A73" s="1" t="s">
        <v>49</v>
      </c>
      <c r="B73" s="48"/>
      <c r="C73" s="48"/>
      <c r="D73" s="48"/>
      <c r="E73" s="48"/>
      <c r="F73" s="48"/>
      <c r="G73" s="48"/>
    </row>
    <row r="74" spans="1:7" ht="11.25">
      <c r="A74" s="3" t="s">
        <v>11</v>
      </c>
      <c r="B74" s="50">
        <f>SUM(B15)</f>
        <v>10327</v>
      </c>
      <c r="C74" s="51">
        <f>SUM(C15)</f>
        <v>15649</v>
      </c>
      <c r="D74" s="41">
        <f aca="true" t="shared" si="2" ref="D74:D86">IF(C74=0," ***.*",IF(B74=0," ***.*",IF(((B74/B$8)/(C74/C$8))*100-100&gt;999.9," ***.*",IF(((B74/B$8)/(C74/C$8))*100-100&lt;-99.9," ***.*",((B74/B$8)/(C74/C$8))*100-100))))</f>
        <v>-31.258919632777392</v>
      </c>
      <c r="E74" s="51">
        <f>SUM(E15)</f>
        <v>205487</v>
      </c>
      <c r="F74" s="51">
        <f>SUM(F15)</f>
        <v>240703</v>
      </c>
      <c r="G74" s="30">
        <f aca="true" t="shared" si="3" ref="G74:G98">IF(F74=0," ***.*",IF(E74=0," ***.*",IF((E74/F74)*100-100&gt;999.9," ***.*",IF((E74/F74)*100-100&lt;-99.9," ***.*",(E74/F74)*100-100))))</f>
        <v>-14.63047822420161</v>
      </c>
    </row>
    <row r="75" spans="1:10" ht="11.25">
      <c r="A75" s="7" t="s">
        <v>16</v>
      </c>
      <c r="B75" s="52">
        <f>SUM(B17:B22)</f>
        <v>11435</v>
      </c>
      <c r="C75" s="53">
        <f>SUM(C17:C22)</f>
        <v>14278</v>
      </c>
      <c r="D75" s="40">
        <f t="shared" si="2"/>
        <v>-16.574742027361438</v>
      </c>
      <c r="E75" s="52">
        <f>SUM(E17:E22)</f>
        <v>125652</v>
      </c>
      <c r="F75" s="53">
        <f>SUM(F17:F22)</f>
        <v>138427</v>
      </c>
      <c r="G75" s="34">
        <f t="shared" si="3"/>
        <v>-9.228690934572015</v>
      </c>
      <c r="J75" s="102"/>
    </row>
    <row r="76" spans="1:7" ht="11.25">
      <c r="A76" s="7" t="s">
        <v>26</v>
      </c>
      <c r="B76" s="52">
        <f>SUM(B25:B36)</f>
        <v>55669</v>
      </c>
      <c r="C76" s="53">
        <f>SUM(C25:C36)</f>
        <v>56114</v>
      </c>
      <c r="D76" s="40">
        <f t="shared" si="2"/>
        <v>3.3405953356856912</v>
      </c>
      <c r="E76" s="52">
        <f>SUM(E25:E36)</f>
        <v>781706</v>
      </c>
      <c r="F76" s="53">
        <f>SUM(F25:F36)</f>
        <v>724186</v>
      </c>
      <c r="G76" s="34">
        <f t="shared" si="3"/>
        <v>7.942710850527362</v>
      </c>
    </row>
    <row r="77" spans="1:7" ht="11.25">
      <c r="A77" s="7" t="s">
        <v>30</v>
      </c>
      <c r="B77" s="52">
        <f>SUM(B41)</f>
        <v>317</v>
      </c>
      <c r="C77" s="53">
        <f>SUM(C41)</f>
        <v>8185</v>
      </c>
      <c r="D77" s="40">
        <f t="shared" si="2"/>
        <v>-95.96568926898799</v>
      </c>
      <c r="E77" s="53">
        <f>SUM(E41)</f>
        <v>19995</v>
      </c>
      <c r="F77" s="53">
        <f>SUM(F41)</f>
        <v>93869</v>
      </c>
      <c r="G77" s="34">
        <f t="shared" si="3"/>
        <v>-78.69903802107191</v>
      </c>
    </row>
    <row r="78" spans="1:7" ht="11.25">
      <c r="A78" s="7" t="s">
        <v>36</v>
      </c>
      <c r="B78" s="52">
        <f>SUM(B50)-B47</f>
        <v>23874</v>
      </c>
      <c r="C78" s="53">
        <f>SUM(C50)-C47</f>
        <v>35955</v>
      </c>
      <c r="D78" s="40">
        <f t="shared" si="2"/>
        <v>-30.83368099012654</v>
      </c>
      <c r="E78" s="53">
        <f>SUM(E50)-E47</f>
        <v>377042</v>
      </c>
      <c r="F78" s="53">
        <f>SUM(F50)-F47</f>
        <v>369127</v>
      </c>
      <c r="G78" s="34">
        <f t="shared" si="3"/>
        <v>2.144248456493301</v>
      </c>
    </row>
    <row r="79" spans="1:7" ht="11.25">
      <c r="A79" s="7" t="s">
        <v>41</v>
      </c>
      <c r="B79" s="52">
        <f>SUM(B58)</f>
        <v>6776</v>
      </c>
      <c r="C79" s="53">
        <f>SUM(C58)</f>
        <v>11809</v>
      </c>
      <c r="D79" s="40">
        <f t="shared" si="2"/>
        <v>-40.22920371468089</v>
      </c>
      <c r="E79" s="53">
        <f>SUM(E58)</f>
        <v>116893</v>
      </c>
      <c r="F79" s="53">
        <f>SUM(F58)</f>
        <v>177011</v>
      </c>
      <c r="G79" s="34">
        <f t="shared" si="3"/>
        <v>-33.96286106513155</v>
      </c>
    </row>
    <row r="80" spans="1:7" ht="11.25">
      <c r="A80" s="75" t="s">
        <v>50</v>
      </c>
      <c r="B80" s="54">
        <f>SUM(B74:B79)</f>
        <v>108398</v>
      </c>
      <c r="C80" s="55">
        <f>SUM(C74:C79)</f>
        <v>141990</v>
      </c>
      <c r="D80" s="56">
        <f t="shared" si="2"/>
        <v>-20.47708758832782</v>
      </c>
      <c r="E80" s="55">
        <f>SUM(E74:E79)</f>
        <v>1626775</v>
      </c>
      <c r="F80" s="55">
        <f>SUM(F74:F79)</f>
        <v>1743323</v>
      </c>
      <c r="G80" s="39">
        <f t="shared" si="3"/>
        <v>-6.685393355104026</v>
      </c>
    </row>
    <row r="81" spans="1:7" ht="2.25" customHeight="1">
      <c r="A81" s="100"/>
      <c r="B81" s="53"/>
      <c r="C81" s="53"/>
      <c r="D81" s="42" t="str">
        <f t="shared" si="2"/>
        <v> ***.*</v>
      </c>
      <c r="E81" s="53"/>
      <c r="F81" s="53"/>
      <c r="G81" s="35" t="str">
        <f t="shared" si="3"/>
        <v> ***.*</v>
      </c>
    </row>
    <row r="82" spans="1:7" ht="11.25">
      <c r="A82" s="3" t="s">
        <v>16</v>
      </c>
      <c r="B82" s="50">
        <f>SUM(B16)</f>
        <v>0</v>
      </c>
      <c r="C82" s="51">
        <f>SUM(C16)</f>
        <v>0</v>
      </c>
      <c r="D82" s="41" t="str">
        <f t="shared" si="2"/>
        <v> ***.*</v>
      </c>
      <c r="E82" s="51">
        <f>SUM(E16)</f>
        <v>0</v>
      </c>
      <c r="F82" s="51">
        <f>SUM(F16)</f>
        <v>15</v>
      </c>
      <c r="G82" s="30" t="str">
        <f t="shared" si="3"/>
        <v> ***.*</v>
      </c>
    </row>
    <row r="83" spans="1:7" ht="11.25">
      <c r="A83" s="7" t="s">
        <v>26</v>
      </c>
      <c r="B83" s="52">
        <f>SUM(B24)</f>
        <v>6212</v>
      </c>
      <c r="C83" s="53">
        <f>SUM(C24)</f>
        <v>3442</v>
      </c>
      <c r="D83" s="40">
        <f t="shared" si="2"/>
        <v>87.99631996901024</v>
      </c>
      <c r="E83" s="53">
        <f>SUM(E24)</f>
        <v>49775</v>
      </c>
      <c r="F83" s="53">
        <f>SUM(F24)</f>
        <v>3442</v>
      </c>
      <c r="G83" s="34" t="str">
        <f t="shared" si="3"/>
        <v> ***.*</v>
      </c>
    </row>
    <row r="84" spans="1:7" ht="11.25">
      <c r="A84" s="7" t="s">
        <v>36</v>
      </c>
      <c r="B84" s="53">
        <f>SUM(B47)</f>
        <v>1130</v>
      </c>
      <c r="C84" s="53">
        <f>SUM(C47)</f>
        <v>0</v>
      </c>
      <c r="D84" s="40" t="str">
        <f t="shared" si="2"/>
        <v> ***.*</v>
      </c>
      <c r="E84" s="53">
        <f>SUM(E47)</f>
        <v>10617</v>
      </c>
      <c r="F84" s="53">
        <f>SUM(F47)</f>
        <v>0</v>
      </c>
      <c r="G84" s="34" t="str">
        <f t="shared" si="3"/>
        <v> ***.*</v>
      </c>
    </row>
    <row r="85" spans="1:7" ht="11.25">
      <c r="A85" s="7" t="s">
        <v>38</v>
      </c>
      <c r="B85" s="53">
        <f>SUM(B54)</f>
        <v>2452</v>
      </c>
      <c r="C85" s="53">
        <f>SUM(C54)</f>
        <v>3600</v>
      </c>
      <c r="D85" s="40">
        <f t="shared" si="2"/>
        <v>-29.050925925925924</v>
      </c>
      <c r="E85" s="53">
        <f>SUM(E54)</f>
        <v>34738</v>
      </c>
      <c r="F85" s="53">
        <f>SUM(F54)</f>
        <v>44408</v>
      </c>
      <c r="G85" s="34">
        <f t="shared" si="3"/>
        <v>-21.775355791749234</v>
      </c>
    </row>
    <row r="86" spans="1:7" ht="11.25">
      <c r="A86" s="75" t="s">
        <v>51</v>
      </c>
      <c r="B86" s="54">
        <f>SUM(B82:B85)</f>
        <v>9794</v>
      </c>
      <c r="C86" s="55">
        <f>SUM(C82:C85)</f>
        <v>7042</v>
      </c>
      <c r="D86" s="56">
        <f t="shared" si="2"/>
        <v>44.87479882609108</v>
      </c>
      <c r="E86" s="55">
        <f>SUM(E82:E85)</f>
        <v>95130</v>
      </c>
      <c r="F86" s="55">
        <f>SUM(F82:F85)</f>
        <v>47865</v>
      </c>
      <c r="G86" s="39">
        <f t="shared" si="3"/>
        <v>98.7464744594171</v>
      </c>
    </row>
    <row r="87" spans="1:7" ht="11.25">
      <c r="A87" s="58" t="s">
        <v>52</v>
      </c>
      <c r="B87" s="58"/>
      <c r="C87" s="58"/>
      <c r="D87" s="58"/>
      <c r="E87" s="58"/>
      <c r="F87" s="58"/>
      <c r="G87" s="58"/>
    </row>
    <row r="88" spans="1:7" ht="11.25">
      <c r="A88" s="3" t="s">
        <v>11</v>
      </c>
      <c r="B88" s="50">
        <f>SUM(B15+'Truck Deliveries'!B13)</f>
        <v>16517</v>
      </c>
      <c r="C88" s="51">
        <f>SUM(C15+'Truck Deliveries'!C13)</f>
        <v>25877</v>
      </c>
      <c r="D88" s="41">
        <f aca="true" t="shared" si="4" ref="D88:D98">IF(C88=0," ***.*",IF(B88=0," ***.*",IF(((B88/B$8)/(C88/C$8))*100-100&gt;999.9," ***.*",IF(((B88/B$8)/(C88/C$8))*100-100&lt;-99.9," ***.*",((B88/B$8)/(C88/C$8))*100-100))))</f>
        <v>-33.51158042534553</v>
      </c>
      <c r="E88" s="50">
        <f>SUM(E15+'Truck Deliveries'!E13)</f>
        <v>283398</v>
      </c>
      <c r="F88" s="51">
        <f>SUM(F15+'Truck Deliveries'!F13)</f>
        <v>307967</v>
      </c>
      <c r="G88" s="30">
        <f t="shared" si="3"/>
        <v>-7.977802816535544</v>
      </c>
    </row>
    <row r="89" spans="1:7" ht="11.25">
      <c r="A89" s="7" t="s">
        <v>16</v>
      </c>
      <c r="B89" s="52">
        <f>SUM(B23+'Truck Deliveries'!B18)</f>
        <v>18301</v>
      </c>
      <c r="C89" s="53">
        <f>SUM(C23+'Truck Deliveries'!C18)</f>
        <v>21703</v>
      </c>
      <c r="D89" s="40">
        <f t="shared" si="4"/>
        <v>-12.161721113824512</v>
      </c>
      <c r="E89" s="52">
        <f>SUM(E23+'Truck Deliveries'!E18)</f>
        <v>206893</v>
      </c>
      <c r="F89" s="53">
        <f>SUM(F23+'Truck Deliveries'!F18)</f>
        <v>194028</v>
      </c>
      <c r="G89" s="34">
        <f t="shared" si="3"/>
        <v>6.630486321561847</v>
      </c>
    </row>
    <row r="90" spans="1:7" ht="11.25">
      <c r="A90" s="7" t="s">
        <v>26</v>
      </c>
      <c r="B90" s="52">
        <f>SUM(B37+'Truck Deliveries'!B40)</f>
        <v>184134</v>
      </c>
      <c r="C90" s="53">
        <f>SUM(C37+'Truck Deliveries'!C40)</f>
        <v>196244</v>
      </c>
      <c r="D90" s="40">
        <f t="shared" si="4"/>
        <v>-2.261343021952271</v>
      </c>
      <c r="E90" s="52">
        <f>SUM(E37+'Truck Deliveries'!E40)</f>
        <v>2500605</v>
      </c>
      <c r="F90" s="53">
        <f>SUM(F37+'Truck Deliveries'!F40)</f>
        <v>2403494</v>
      </c>
      <c r="G90" s="34">
        <f t="shared" si="3"/>
        <v>4.040409503830659</v>
      </c>
    </row>
    <row r="91" spans="1:7" ht="11.25">
      <c r="A91" s="7" t="s">
        <v>53</v>
      </c>
      <c r="B91" s="52">
        <f>SUM('Truck Deliveries'!B56)</f>
        <v>38035</v>
      </c>
      <c r="C91" s="53">
        <f>SUM('Truck Deliveries'!C56)</f>
        <v>43572</v>
      </c>
      <c r="D91" s="40">
        <f t="shared" si="4"/>
        <v>-9.070523118822479</v>
      </c>
      <c r="E91" s="52">
        <f>SUM('Truck Deliveries'!E56)</f>
        <v>540872</v>
      </c>
      <c r="F91" s="53">
        <f>SUM('Truck Deliveries'!F56)</f>
        <v>516382</v>
      </c>
      <c r="G91" s="34">
        <f t="shared" si="3"/>
        <v>4.742613026790238</v>
      </c>
    </row>
    <row r="92" spans="1:7" ht="11.25">
      <c r="A92" s="7" t="s">
        <v>130</v>
      </c>
      <c r="B92" s="52">
        <f>SUM('Truck Deliveries'!B59)</f>
        <v>2693</v>
      </c>
      <c r="C92" s="53">
        <f>SUM('Truck Deliveries'!C59)</f>
        <v>2837</v>
      </c>
      <c r="D92" s="40">
        <f t="shared" si="4"/>
        <v>-1.1206086241334816</v>
      </c>
      <c r="E92" s="52">
        <f>SUM('Truck Deliveries'!E59)</f>
        <v>25531</v>
      </c>
      <c r="F92" s="53">
        <f>SUM('Truck Deliveries'!F59)</f>
        <v>31447</v>
      </c>
      <c r="G92" s="40">
        <f t="shared" si="3"/>
        <v>-18.81260533596209</v>
      </c>
    </row>
    <row r="93" spans="1:7" ht="11.25">
      <c r="A93" s="7" t="s">
        <v>30</v>
      </c>
      <c r="B93" s="52">
        <f>SUM(B41+'Truck Deliveries'!B62)</f>
        <v>450</v>
      </c>
      <c r="C93" s="53">
        <f>SUM(C41+'Truck Deliveries'!C62)</f>
        <v>9397</v>
      </c>
      <c r="D93" s="40">
        <f t="shared" si="4"/>
        <v>-95.01170586357348</v>
      </c>
      <c r="E93" s="52">
        <f>SUM(E41+'Truck Deliveries'!E62)</f>
        <v>28298</v>
      </c>
      <c r="F93" s="53">
        <f>SUM(F41+'Truck Deliveries'!F62)</f>
        <v>115701</v>
      </c>
      <c r="G93" s="34">
        <f t="shared" si="3"/>
        <v>-75.54213014580687</v>
      </c>
    </row>
    <row r="94" spans="1:7" ht="11.25">
      <c r="A94" s="7" t="s">
        <v>54</v>
      </c>
      <c r="B94" s="52">
        <f>SUM('Truck Deliveries'!B65)</f>
        <v>1246</v>
      </c>
      <c r="C94" s="53">
        <f>SUM('Truck Deliveries'!C65)</f>
        <v>966</v>
      </c>
      <c r="D94" s="40">
        <f>IF(C94=0," ***.*",IF(B94=0," ***.*",IF(((B94/B$8)/(C94/C$8))*100-100&gt;999.9," ***.*",IF(((B94/B$8)/(C94/C$8))*100-100&lt;-99.9," ***.*",((B94/B$8)/(C94/C$8))*100-100))))</f>
        <v>34.35990338164251</v>
      </c>
      <c r="E94" s="52">
        <f>SUM('Truck Deliveries'!E65)</f>
        <v>12963</v>
      </c>
      <c r="F94" s="53">
        <f>SUM('Truck Deliveries'!F65)</f>
        <v>11560</v>
      </c>
      <c r="G94" s="34">
        <f>IF(F94=0," ***.*",IF(E94=0," ***.*",IF((E94/F94)*100-100&gt;999.9," ***.*",IF((E94/F94)*100-100&lt;-99.9," ***.*",(E94/F94)*100-100))))</f>
        <v>12.136678200692046</v>
      </c>
    </row>
    <row r="95" spans="1:7" ht="11.25">
      <c r="A95" s="7" t="s">
        <v>36</v>
      </c>
      <c r="B95" s="52">
        <f>SUM(B50+'Truck Deliveries'!B69)</f>
        <v>27474</v>
      </c>
      <c r="C95" s="53">
        <f>SUM(C50+'Truck Deliveries'!C69)</f>
        <v>41722</v>
      </c>
      <c r="D95" s="40">
        <f t="shared" si="4"/>
        <v>-31.40609270888261</v>
      </c>
      <c r="E95" s="52">
        <f>SUM(E50+'Truck Deliveries'!E69)</f>
        <v>438336</v>
      </c>
      <c r="F95" s="53">
        <f>SUM(F50+'Truck Deliveries'!F69)</f>
        <v>431522</v>
      </c>
      <c r="G95" s="34">
        <f t="shared" si="3"/>
        <v>1.579062017695506</v>
      </c>
    </row>
    <row r="96" spans="1:7" ht="11.25">
      <c r="A96" s="7" t="s">
        <v>38</v>
      </c>
      <c r="B96" s="52">
        <f>SUM(B54)</f>
        <v>2452</v>
      </c>
      <c r="C96" s="53">
        <f>SUM(C54)</f>
        <v>3600</v>
      </c>
      <c r="D96" s="40">
        <f t="shared" si="4"/>
        <v>-29.050925925925924</v>
      </c>
      <c r="E96" s="52">
        <f>SUM(E54)</f>
        <v>34738</v>
      </c>
      <c r="F96" s="53">
        <f>SUM(F54)</f>
        <v>44408</v>
      </c>
      <c r="G96" s="34">
        <f t="shared" si="3"/>
        <v>-21.775355791749234</v>
      </c>
    </row>
    <row r="97" spans="1:7" ht="11.25">
      <c r="A97" s="7" t="s">
        <v>41</v>
      </c>
      <c r="B97" s="53">
        <f>SUM(B58+'Truck Deliveries'!B72)</f>
        <v>12589</v>
      </c>
      <c r="C97" s="53">
        <f>SUM(C58+'Truck Deliveries'!C72)</f>
        <v>17263</v>
      </c>
      <c r="D97" s="40">
        <f t="shared" si="4"/>
        <v>-24.036716291104284</v>
      </c>
      <c r="E97" s="52">
        <f>SUM(E58+'Truck Deliveries'!E72)</f>
        <v>198621</v>
      </c>
      <c r="F97" s="53">
        <f>SUM(F58+'Truck Deliveries'!F72)</f>
        <v>251994</v>
      </c>
      <c r="G97" s="34">
        <f t="shared" si="3"/>
        <v>-21.180266196814216</v>
      </c>
    </row>
    <row r="98" spans="1:7" ht="11.25">
      <c r="A98" s="99" t="s">
        <v>55</v>
      </c>
      <c r="B98" s="54">
        <f>SUM(B88:B97)</f>
        <v>303891</v>
      </c>
      <c r="C98" s="55">
        <f>SUM(C88:C97)</f>
        <v>363181</v>
      </c>
      <c r="D98" s="56">
        <f t="shared" si="4"/>
        <v>-12.83874294084768</v>
      </c>
      <c r="E98" s="54">
        <f>SUM(E88:E97)</f>
        <v>4270255</v>
      </c>
      <c r="F98" s="55">
        <f>SUM(F88:F97)</f>
        <v>4308503</v>
      </c>
      <c r="G98" s="39">
        <f t="shared" si="3"/>
        <v>-0.8877329318327014</v>
      </c>
    </row>
    <row r="99" spans="1:7" ht="11.25">
      <c r="A99" s="26" t="s">
        <v>56</v>
      </c>
      <c r="B99" s="26"/>
      <c r="C99" s="26"/>
      <c r="D99" s="26"/>
      <c r="E99" s="26"/>
      <c r="F99" s="26"/>
      <c r="G99" s="26"/>
    </row>
  </sheetData>
  <printOptions horizontalCentered="1"/>
  <pageMargins left="0" right="0" top="0.3937007874015748" bottom="0.7480314960629921" header="0.1968503937007874" footer="0.5118110236220472"/>
  <pageSetup horizontalDpi="300" verticalDpi="300" orientation="portrait" scale="95" r:id="rId1"/>
  <headerFooter alignWithMargins="0">
    <oddFooter>&amp;L&amp;8Global Market and Industry Analysis - Sales Reporting and Data Management  &amp;D&amp;C
&amp;R&amp;8Page &amp;P of &amp;N</oddFooter>
  </headerFooter>
  <rowBreaks count="1" manualBreakCount="1">
    <brk id="6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32"/>
  <sheetViews>
    <sheetView workbookViewId="0" topLeftCell="A1">
      <selection activeCell="A1" sqref="A1"/>
    </sheetView>
  </sheetViews>
  <sheetFormatPr defaultColWidth="9.140625" defaultRowHeight="10.5" customHeight="1"/>
  <cols>
    <col min="1" max="1" width="22.421875" style="2" customWidth="1"/>
    <col min="2" max="2" width="10.421875" style="2" customWidth="1"/>
    <col min="3" max="7" width="9.140625" style="2" customWidth="1"/>
    <col min="8" max="8" width="2.140625" style="2" customWidth="1"/>
    <col min="9" max="16384" width="9.140625" style="2" customWidth="1"/>
  </cols>
  <sheetData>
    <row r="1" spans="1:7" ht="10.5" customHeight="1">
      <c r="A1" s="1"/>
      <c r="B1" s="1"/>
      <c r="C1" s="1"/>
      <c r="D1" s="77" t="s">
        <v>57</v>
      </c>
      <c r="E1" s="1"/>
      <c r="F1" s="1"/>
      <c r="G1" s="1"/>
    </row>
    <row r="2" spans="1:7" ht="11.25" customHeight="1">
      <c r="A2" s="1"/>
      <c r="B2" s="1"/>
      <c r="C2" s="1"/>
      <c r="D2" s="77" t="s">
        <v>58</v>
      </c>
      <c r="E2" s="1"/>
      <c r="F2" s="1"/>
      <c r="G2" s="1"/>
    </row>
    <row r="3" spans="1:7" ht="11.25" customHeight="1">
      <c r="A3" s="1"/>
      <c r="B3" s="1"/>
      <c r="C3" s="1"/>
      <c r="D3" s="105" t="s">
        <v>159</v>
      </c>
      <c r="E3" s="1"/>
      <c r="F3" s="1"/>
      <c r="G3" s="1"/>
    </row>
    <row r="4" spans="1:7" ht="10.5" customHeight="1">
      <c r="A4" s="3"/>
      <c r="B4" s="4"/>
      <c r="C4" s="5"/>
      <c r="D4" s="6"/>
      <c r="E4" s="4" t="s">
        <v>3</v>
      </c>
      <c r="F4" s="5"/>
      <c r="G4" s="6"/>
    </row>
    <row r="5" spans="1:7" ht="9" customHeight="1">
      <c r="A5" s="7"/>
      <c r="B5" s="72"/>
      <c r="C5" s="18" t="s">
        <v>160</v>
      </c>
      <c r="D5" s="9"/>
      <c r="E5" s="8"/>
      <c r="F5" s="18" t="s">
        <v>161</v>
      </c>
      <c r="G5" s="9"/>
    </row>
    <row r="6" spans="1:7" ht="9.75" customHeight="1">
      <c r="A6" s="7"/>
      <c r="B6" s="10"/>
      <c r="C6" s="11"/>
      <c r="D6" s="12" t="s">
        <v>59</v>
      </c>
      <c r="E6" s="10"/>
      <c r="F6" s="11"/>
      <c r="G6" s="15"/>
    </row>
    <row r="7" spans="1:7" ht="9.75" customHeight="1">
      <c r="A7" s="16"/>
      <c r="B7" s="18">
        <v>2004</v>
      </c>
      <c r="C7" s="18">
        <v>2003</v>
      </c>
      <c r="D7" s="19" t="s">
        <v>5</v>
      </c>
      <c r="E7" s="18">
        <v>2004</v>
      </c>
      <c r="F7" s="18">
        <v>2003</v>
      </c>
      <c r="G7" s="19" t="s">
        <v>4</v>
      </c>
    </row>
    <row r="8" spans="1:7" ht="10.5" customHeight="1">
      <c r="A8" s="98" t="s">
        <v>60</v>
      </c>
      <c r="B8" s="20">
        <f>SUM('Car Deliveries'!B8)</f>
        <v>24</v>
      </c>
      <c r="C8" s="21">
        <f>SUM('Car Deliveries'!C8)</f>
        <v>25</v>
      </c>
      <c r="D8" s="22"/>
      <c r="E8" s="24"/>
      <c r="F8" s="24"/>
      <c r="G8" s="25"/>
    </row>
    <row r="9" spans="1:7" ht="1.5" customHeight="1">
      <c r="A9" s="26"/>
      <c r="B9" s="26"/>
      <c r="C9" s="26"/>
      <c r="D9" s="26"/>
      <c r="E9" s="26"/>
      <c r="F9" s="26"/>
      <c r="G9" s="26"/>
    </row>
    <row r="10" spans="1:7" ht="10.5" customHeight="1">
      <c r="A10" s="27" t="s">
        <v>146</v>
      </c>
      <c r="B10" s="28">
        <v>1746</v>
      </c>
      <c r="C10" s="29">
        <v>1635</v>
      </c>
      <c r="D10" s="30">
        <f aca="true" t="shared" si="0" ref="D10:D73">IF(C10=0," ***.*",IF(B10=0," ***.*",IF(((B10/B$8)/(C10/C$8))*100-100&gt;999.9," ***.*",IF(((B10/B$8)/(C10/C$8))*100-100&lt;-99.9," ***.*",((B10/B$8)/(C10/C$8))*100-100))))</f>
        <v>11.23853211009174</v>
      </c>
      <c r="E10" s="28">
        <v>21548</v>
      </c>
      <c r="F10" s="29">
        <v>2780</v>
      </c>
      <c r="G10" s="30">
        <f aca="true" t="shared" si="1" ref="G10:G81">IF(F10=0," ***.*",IF(E10=0," ***.*",IF((E10/F10)*100-100&gt;999.9," ***.*",IF((E10/F10)*100-100&lt;-99.9," ***.*",(E10/F10)*100-100))))</f>
        <v>675.1079136690647</v>
      </c>
    </row>
    <row r="11" spans="1:7" ht="10.5" customHeight="1">
      <c r="A11" s="31" t="s">
        <v>61</v>
      </c>
      <c r="B11" s="32">
        <v>3679</v>
      </c>
      <c r="C11" s="33">
        <v>8593</v>
      </c>
      <c r="D11" s="34">
        <f>IF(C11=0," ***.*",IF(B11=0," ***.*",IF(((B11/B$8)/(C11/C$8))*100-100&gt;999.9," ***.*",IF(((B11/B$8)/(C11/C$8))*100-100&lt;-99.9," ***.*",((B11/B$8)/(C11/C$8))*100-100))))</f>
        <v>-55.402168431669196</v>
      </c>
      <c r="E11" s="32">
        <v>55594</v>
      </c>
      <c r="F11" s="33">
        <v>64484</v>
      </c>
      <c r="G11" s="34">
        <f>IF(F11=0," ***.*",IF(E11=0," ***.*",IF((E11/F11)*100-100&gt;999.9," ***.*",IF((E11/F11)*100-100&lt;-99.9," ***.*",(E11/F11)*100-100))))</f>
        <v>-13.786365610073815</v>
      </c>
    </row>
    <row r="12" spans="1:7" ht="10.5" customHeight="1">
      <c r="A12" s="31" t="s">
        <v>158</v>
      </c>
      <c r="B12" s="32">
        <v>765</v>
      </c>
      <c r="C12" s="33">
        <v>0</v>
      </c>
      <c r="D12" s="34" t="str">
        <f>IF(C12=0," ***.*",IF(B12=0," ***.*",IF(((B12/B$8)/(C12/C$8))*100-100&gt;999.9," ***.*",IF(((B12/B$8)/(C12/C$8))*100-100&lt;-99.9," ***.*",((B12/B$8)/(C12/C$8))*100-100))))</f>
        <v> ***.*</v>
      </c>
      <c r="E12" s="32">
        <v>769</v>
      </c>
      <c r="F12" s="33">
        <v>0</v>
      </c>
      <c r="G12" s="34" t="str">
        <f>IF(F12=0," ***.*",IF(E12=0," ***.*",IF((E12/F12)*100-100&gt;999.9," ***.*",IF((E12/F12)*100-100&lt;-99.9," ***.*",(E12/F12)*100-100))))</f>
        <v> ***.*</v>
      </c>
    </row>
    <row r="13" spans="1:7" ht="10.5" customHeight="1">
      <c r="A13" s="17" t="s">
        <v>62</v>
      </c>
      <c r="B13" s="32">
        <f>SUM(B10:B12)</f>
        <v>6190</v>
      </c>
      <c r="C13" s="33">
        <f>SUM(C10:C12)</f>
        <v>10228</v>
      </c>
      <c r="D13" s="56">
        <f t="shared" si="0"/>
        <v>-36.95818667709555</v>
      </c>
      <c r="E13" s="32">
        <f>SUM(E10:E12)</f>
        <v>77911</v>
      </c>
      <c r="F13" s="38">
        <f>SUM(F10:F12)</f>
        <v>67264</v>
      </c>
      <c r="G13" s="34">
        <f t="shared" si="1"/>
        <v>15.828675071360607</v>
      </c>
    </row>
    <row r="14" spans="1:7" ht="10.5" customHeight="1">
      <c r="A14" s="27" t="s">
        <v>63</v>
      </c>
      <c r="B14" s="28">
        <v>2680</v>
      </c>
      <c r="C14" s="29">
        <v>3398</v>
      </c>
      <c r="D14" s="30">
        <f>IF(C14=0," ***.*",IF(B14=0," ***.*",IF(((B14/B$8)/(C14/C$8))*100-100&gt;999.9," ***.*",IF(((B14/B$8)/(C14/C$8))*100-100&lt;-99.9," ***.*",((B14/B$8)/(C14/C$8))*100-100))))</f>
        <v>-17.84382970374729</v>
      </c>
      <c r="E14" s="28">
        <v>32425</v>
      </c>
      <c r="F14" s="29">
        <v>31174</v>
      </c>
      <c r="G14" s="30">
        <f>IF(F14=0," ***.*",IF(E14=0," ***.*",IF((E14/F14)*100-100&gt;999.9," ***.*",IF((E14/F14)*100-100&lt;-99.9," ***.*",(E14/F14)*100-100))))</f>
        <v>4.012959517546676</v>
      </c>
    </row>
    <row r="15" spans="1:7" ht="10.5" customHeight="1">
      <c r="A15" s="31" t="s">
        <v>139</v>
      </c>
      <c r="B15" s="32">
        <v>1292</v>
      </c>
      <c r="C15" s="33">
        <v>1275</v>
      </c>
      <c r="D15" s="34">
        <f>IF(C15=0," ***.*",IF(B15=0," ***.*",IF(((B15/B$8)/(C15/C$8))*100-100&gt;999.9," ***.*",IF(((B15/B$8)/(C15/C$8))*100-100&lt;-99.9," ***.*",((B15/B$8)/(C15/C$8))*100-100))))</f>
        <v>5.555555555555557</v>
      </c>
      <c r="E15" s="32">
        <v>13713</v>
      </c>
      <c r="F15" s="33">
        <v>11285</v>
      </c>
      <c r="G15" s="34">
        <f>IF(F15=0," ***.*",IF(E15=0," ***.*",IF((E15/F15)*100-100&gt;999.9," ***.*",IF((E15/F15)*100-100&lt;-99.9," ***.*",(E15/F15)*100-100))))</f>
        <v>21.515285777580857</v>
      </c>
    </row>
    <row r="16" spans="1:7" ht="10.5" customHeight="1">
      <c r="A16" s="31" t="s">
        <v>125</v>
      </c>
      <c r="B16" s="32">
        <v>628</v>
      </c>
      <c r="C16" s="33">
        <v>1049</v>
      </c>
      <c r="D16" s="34">
        <f>IF(C16=0," ***.*",IF(B16=0," ***.*",IF(((B16/B$8)/(C16/C$8))*100-100&gt;999.9," ***.*",IF(((B16/B$8)/(C16/C$8))*100-100&lt;-99.9," ***.*",((B16/B$8)/(C16/C$8))*100-100))))</f>
        <v>-37.63902129011757</v>
      </c>
      <c r="E16" s="32">
        <v>8659</v>
      </c>
      <c r="F16" s="33">
        <v>9992</v>
      </c>
      <c r="G16" s="34">
        <f>IF(F16=0," ***.*",IF(E16=0," ***.*",IF((E16/F16)*100-100&gt;999.9," ***.*",IF((E16/F16)*100-100&lt;-99.9," ***.*",(E16/F16)*100-100))))</f>
        <v>-13.340672538030432</v>
      </c>
    </row>
    <row r="17" spans="1:7" ht="10.5" customHeight="1">
      <c r="A17" s="31" t="s">
        <v>141</v>
      </c>
      <c r="B17" s="32">
        <v>2266</v>
      </c>
      <c r="C17" s="33">
        <v>1703</v>
      </c>
      <c r="D17" s="34">
        <f>IF(C17=0," ***.*",IF(B17=0," ***.*",IF(((B17/B$8)/(C17/C$8))*100-100&gt;999.9," ***.*",IF(((B17/B$8)/(C17/C$8))*100-100&lt;-99.9," ***.*",((B17/B$8)/(C17/C$8))*100-100))))</f>
        <v>38.6034449011548</v>
      </c>
      <c r="E17" s="32">
        <v>26444</v>
      </c>
      <c r="F17" s="33">
        <v>3135</v>
      </c>
      <c r="G17" s="34">
        <f>IF(F17=0," ***.*",IF(E17=0," ***.*",IF((E17/F17)*100-100&gt;999.9," ***.*",IF((E17/F17)*100-100&lt;-99.9," ***.*",(E17/F17)*100-100))))</f>
        <v>743.5087719298245</v>
      </c>
    </row>
    <row r="18" spans="1:7" ht="10.5" customHeight="1">
      <c r="A18" s="17" t="s">
        <v>64</v>
      </c>
      <c r="B18" s="37">
        <f>SUM(B14:B17)</f>
        <v>6866</v>
      </c>
      <c r="C18" s="38">
        <f>SUM(C14:C17)</f>
        <v>7425</v>
      </c>
      <c r="D18" s="56">
        <f>IF(C18=0," ***.*",IF(B18=0," ***.*",IF(((B18/B$8)/(C18/C$8))*100-100&gt;999.9," ***.*",IF(((B18/B$8)/(C18/C$8))*100-100&lt;-99.9," ***.*",((B18/B$8)/(C18/C$8))*100-100))))</f>
        <v>-3.6756453423120234</v>
      </c>
      <c r="E18" s="37">
        <f>SUM(E14:E17)</f>
        <v>81241</v>
      </c>
      <c r="F18" s="38">
        <f>SUM(F14:F17)</f>
        <v>55586</v>
      </c>
      <c r="G18" s="34">
        <f>IF(F18=0," ***.*",IF(E18=0," ***.*",IF((E18/F18)*100-100&gt;999.9," ***.*",IF((E18/F18)*100-100&lt;-99.9," ***.*",(E18/F18)*100-100))))</f>
        <v>46.15370776814305</v>
      </c>
    </row>
    <row r="19" spans="1:7" ht="10.5" customHeight="1">
      <c r="A19" s="3" t="s">
        <v>65</v>
      </c>
      <c r="B19" s="29">
        <v>2920</v>
      </c>
      <c r="C19" s="29">
        <v>2423</v>
      </c>
      <c r="D19" s="30">
        <f t="shared" si="0"/>
        <v>25.533085706424544</v>
      </c>
      <c r="E19" s="29">
        <v>31103</v>
      </c>
      <c r="F19" s="29">
        <v>36811</v>
      </c>
      <c r="G19" s="30">
        <f t="shared" si="1"/>
        <v>-15.506234549455328</v>
      </c>
    </row>
    <row r="20" spans="1:7" ht="10.5" customHeight="1">
      <c r="A20" s="7" t="s">
        <v>66</v>
      </c>
      <c r="B20" s="33">
        <v>8399</v>
      </c>
      <c r="C20" s="33">
        <v>11743</v>
      </c>
      <c r="D20" s="34">
        <f>IF(C20=0," ***.*",IF(B20=0," ***.*",IF(((B20/B$8)/(C20/C$8))*100-100&gt;999.9," ***.*",IF(((B20/B$8)/(C20/C$8))*100-100&lt;-99.9," ***.*",((B20/B$8)/(C20/C$8))*100-100))))</f>
        <v>-25.496395015470213</v>
      </c>
      <c r="E20" s="33">
        <v>107075</v>
      </c>
      <c r="F20" s="33">
        <v>119794</v>
      </c>
      <c r="G20" s="34">
        <f>IF(F20=0," ***.*",IF(E20=0," ***.*",IF((E20/F20)*100-100&gt;999.9," ***.*",IF((E20/F20)*100-100&lt;-99.9," ***.*",(E20/F20)*100-100))))</f>
        <v>-10.617393191645661</v>
      </c>
    </row>
    <row r="21" spans="1:7" ht="10.5" customHeight="1">
      <c r="A21" s="7" t="s">
        <v>67</v>
      </c>
      <c r="B21" s="33">
        <v>15</v>
      </c>
      <c r="C21" s="33">
        <v>47</v>
      </c>
      <c r="D21" s="34">
        <f>IF(C21=0," ***.*",IF(B21=0," ***.*",IF(((B21/B$8)/(C21/C$8))*100-100&gt;999.9," ***.*",IF(((B21/B$8)/(C21/C$8))*100-100&lt;-99.9," ***.*",((B21/B$8)/(C21/C$8))*100-100))))</f>
        <v>-66.75531914893617</v>
      </c>
      <c r="E21" s="33">
        <v>327</v>
      </c>
      <c r="F21" s="33">
        <v>750</v>
      </c>
      <c r="G21" s="34">
        <f>IF(F21=0," ***.*",IF(E21=0," ***.*",IF((E21/F21)*100-100&gt;999.9," ***.*",IF((E21/F21)*100-100&lt;-99.9," ***.*",(E21/F21)*100-100))))</f>
        <v>-56.4</v>
      </c>
    </row>
    <row r="22" spans="1:7" ht="10.5" customHeight="1">
      <c r="A22" s="7" t="s">
        <v>68</v>
      </c>
      <c r="B22" s="33">
        <v>225</v>
      </c>
      <c r="C22" s="33">
        <v>139</v>
      </c>
      <c r="D22" s="34">
        <f t="shared" si="0"/>
        <v>68.61510791366908</v>
      </c>
      <c r="E22" s="33">
        <v>2384</v>
      </c>
      <c r="F22" s="33">
        <v>1957</v>
      </c>
      <c r="G22" s="34">
        <f t="shared" si="1"/>
        <v>21.819110884006122</v>
      </c>
    </row>
    <row r="23" spans="1:7" ht="10.5" customHeight="1">
      <c r="A23" s="7" t="s">
        <v>148</v>
      </c>
      <c r="B23" s="33">
        <v>8639</v>
      </c>
      <c r="C23" s="33">
        <v>374</v>
      </c>
      <c r="D23" s="34" t="str">
        <f t="shared" si="0"/>
        <v> ***.*</v>
      </c>
      <c r="E23" s="33">
        <v>104749</v>
      </c>
      <c r="F23" s="33">
        <v>374</v>
      </c>
      <c r="G23" s="34" t="str">
        <f t="shared" si="1"/>
        <v> ***.*</v>
      </c>
    </row>
    <row r="24" spans="1:7" ht="10.5" customHeight="1">
      <c r="A24" s="7" t="s">
        <v>151</v>
      </c>
      <c r="B24" s="33">
        <v>10376</v>
      </c>
      <c r="C24" s="33">
        <v>0</v>
      </c>
      <c r="D24" s="34" t="str">
        <f t="shared" si="0"/>
        <v> ***.*</v>
      </c>
      <c r="E24" s="33">
        <v>71750</v>
      </c>
      <c r="F24" s="33">
        <v>0</v>
      </c>
      <c r="G24" s="34" t="str">
        <f t="shared" si="1"/>
        <v> ***.*</v>
      </c>
    </row>
    <row r="25" spans="1:7" ht="10.5" customHeight="1">
      <c r="A25" s="7" t="s">
        <v>69</v>
      </c>
      <c r="B25" s="33">
        <v>1520</v>
      </c>
      <c r="C25" s="33">
        <v>1276</v>
      </c>
      <c r="D25" s="34">
        <f t="shared" si="0"/>
        <v>24.085684430512018</v>
      </c>
      <c r="E25" s="33">
        <v>18892</v>
      </c>
      <c r="F25" s="33">
        <v>16846</v>
      </c>
      <c r="G25" s="34">
        <f t="shared" si="1"/>
        <v>12.14531639558352</v>
      </c>
    </row>
    <row r="26" spans="1:7" ht="10.5" customHeight="1">
      <c r="A26" s="7" t="s">
        <v>70</v>
      </c>
      <c r="B26" s="33">
        <v>5488</v>
      </c>
      <c r="C26" s="33">
        <v>4908</v>
      </c>
      <c r="D26" s="34">
        <f t="shared" si="0"/>
        <v>16.47650095082858</v>
      </c>
      <c r="E26" s="33">
        <v>65780</v>
      </c>
      <c r="F26" s="33">
        <v>61464</v>
      </c>
      <c r="G26" s="34">
        <f t="shared" si="1"/>
        <v>7.021996615905238</v>
      </c>
    </row>
    <row r="27" spans="1:7" ht="10.5" customHeight="1">
      <c r="A27" s="7" t="s">
        <v>71</v>
      </c>
      <c r="B27" s="33">
        <v>1307</v>
      </c>
      <c r="C27" s="33">
        <v>883</v>
      </c>
      <c r="D27" s="34">
        <f t="shared" si="0"/>
        <v>54.18554171385429</v>
      </c>
      <c r="E27" s="33">
        <v>17109</v>
      </c>
      <c r="F27" s="33">
        <v>14168</v>
      </c>
      <c r="G27" s="34">
        <f t="shared" si="1"/>
        <v>20.75804630152456</v>
      </c>
    </row>
    <row r="28" spans="1:7" ht="10.5" customHeight="1">
      <c r="A28" s="7" t="s">
        <v>133</v>
      </c>
      <c r="B28" s="33">
        <v>931</v>
      </c>
      <c r="C28" s="33">
        <v>679</v>
      </c>
      <c r="D28" s="34">
        <f t="shared" si="0"/>
        <v>42.826460481099645</v>
      </c>
      <c r="E28" s="33">
        <v>8045</v>
      </c>
      <c r="F28" s="33">
        <v>6625</v>
      </c>
      <c r="G28" s="34">
        <f t="shared" si="1"/>
        <v>21.43396226415095</v>
      </c>
    </row>
    <row r="29" spans="1:7" ht="10.5" customHeight="1">
      <c r="A29" s="7" t="s">
        <v>136</v>
      </c>
      <c r="B29" s="33">
        <v>209</v>
      </c>
      <c r="C29" s="33">
        <v>231</v>
      </c>
      <c r="D29" s="34">
        <f t="shared" si="0"/>
        <v>-5.753968253968239</v>
      </c>
      <c r="E29" s="33">
        <v>3059</v>
      </c>
      <c r="F29" s="33">
        <v>2248</v>
      </c>
      <c r="G29" s="34">
        <f>IF(F29=0," ***.*",IF(E29=0," ***.*",IF((E29/F29)*100-100&gt;999.9," ***.*",IF((E29/F29)*100-100&lt;-99.9," ***.*",(E29/F29)*100-100))))</f>
        <v>36.076512455516024</v>
      </c>
    </row>
    <row r="30" spans="1:7" ht="10.5" customHeight="1">
      <c r="A30" s="7" t="s">
        <v>72</v>
      </c>
      <c r="B30" s="33">
        <v>803</v>
      </c>
      <c r="C30" s="33">
        <v>5478</v>
      </c>
      <c r="D30" s="34">
        <f t="shared" si="0"/>
        <v>-84.7305890227577</v>
      </c>
      <c r="E30" s="33">
        <v>32074</v>
      </c>
      <c r="F30" s="33">
        <v>48631</v>
      </c>
      <c r="G30" s="34">
        <f t="shared" si="1"/>
        <v>-34.04618453249985</v>
      </c>
    </row>
    <row r="31" spans="1:7" ht="10.5" customHeight="1">
      <c r="A31" s="7" t="s">
        <v>73</v>
      </c>
      <c r="B31" s="102">
        <v>102</v>
      </c>
      <c r="C31" s="33">
        <v>7054</v>
      </c>
      <c r="D31" s="34">
        <f t="shared" si="0"/>
        <v>-98.4937624043096</v>
      </c>
      <c r="E31" s="102">
        <v>9918</v>
      </c>
      <c r="F31" s="33">
        <v>131478</v>
      </c>
      <c r="G31" s="34">
        <f t="shared" si="1"/>
        <v>-92.4565326518505</v>
      </c>
    </row>
    <row r="32" spans="1:7" ht="10.5" customHeight="1">
      <c r="A32" s="7" t="s">
        <v>74</v>
      </c>
      <c r="B32" s="33">
        <v>9803</v>
      </c>
      <c r="C32" s="33">
        <v>15055</v>
      </c>
      <c r="D32" s="34">
        <f t="shared" si="0"/>
        <v>-32.17231263146242</v>
      </c>
      <c r="E32" s="33">
        <v>169323</v>
      </c>
      <c r="F32" s="33">
        <v>177943</v>
      </c>
      <c r="G32" s="34">
        <f t="shared" si="1"/>
        <v>-4.844247877129192</v>
      </c>
    </row>
    <row r="33" spans="1:7" ht="10.5" customHeight="1">
      <c r="A33" s="7" t="s">
        <v>75</v>
      </c>
      <c r="B33" s="33">
        <v>289</v>
      </c>
      <c r="C33" s="33">
        <v>2421</v>
      </c>
      <c r="D33" s="34">
        <f t="shared" si="0"/>
        <v>-87.56539997246317</v>
      </c>
      <c r="E33" s="33">
        <v>14610</v>
      </c>
      <c r="F33" s="33">
        <v>33256</v>
      </c>
      <c r="G33" s="34">
        <f t="shared" si="1"/>
        <v>-56.06807794082271</v>
      </c>
    </row>
    <row r="34" spans="1:7" ht="10.5" customHeight="1">
      <c r="A34" s="7" t="s">
        <v>76</v>
      </c>
      <c r="B34" s="33">
        <v>23270</v>
      </c>
      <c r="C34" s="33">
        <v>20595</v>
      </c>
      <c r="D34" s="34">
        <f t="shared" si="0"/>
        <v>17.69644735777294</v>
      </c>
      <c r="E34" s="33">
        <v>257614</v>
      </c>
      <c r="F34" s="33">
        <v>238090</v>
      </c>
      <c r="G34" s="34">
        <f>IF(F34=0," ***.*",IF(E34=0," ***.*",IF((E34/F34)*100-100&gt;999.9," ***.*",IF((E34/F34)*100-100&lt;-99.9," ***.*",(E34/F34)*100-100))))</f>
        <v>8.200260405728926</v>
      </c>
    </row>
    <row r="35" spans="1:7" ht="10.5" customHeight="1">
      <c r="A35" s="7" t="s">
        <v>156</v>
      </c>
      <c r="B35" s="33">
        <v>1475</v>
      </c>
      <c r="C35" s="33">
        <v>0</v>
      </c>
      <c r="D35" s="34" t="str">
        <f t="shared" si="0"/>
        <v> ***.*</v>
      </c>
      <c r="E35" s="33">
        <v>1507</v>
      </c>
      <c r="F35" s="33">
        <v>0</v>
      </c>
      <c r="G35" s="34" t="str">
        <f>IF(F35=0," ***.*",IF(E35=0," ***.*",IF((E35/F35)*100-100&gt;999.9," ***.*",IF((E35/F35)*100-100&lt;-99.9," ***.*",(E35/F35)*100-100))))</f>
        <v> ***.*</v>
      </c>
    </row>
    <row r="36" spans="1:7" ht="10.5" customHeight="1">
      <c r="A36" s="120" t="s">
        <v>77</v>
      </c>
      <c r="B36" s="121">
        <v>1930</v>
      </c>
      <c r="C36" s="121">
        <v>8829</v>
      </c>
      <c r="D36" s="122">
        <f t="shared" si="0"/>
        <v>-77.22939555253521</v>
      </c>
      <c r="E36" s="121">
        <v>64842</v>
      </c>
      <c r="F36" s="121">
        <v>85174</v>
      </c>
      <c r="G36" s="122">
        <f t="shared" si="1"/>
        <v>-23.871134383732127</v>
      </c>
    </row>
    <row r="37" spans="1:7" ht="10.5" customHeight="1">
      <c r="A37" s="126" t="s">
        <v>144</v>
      </c>
      <c r="B37" s="32">
        <v>4570</v>
      </c>
      <c r="C37" s="33">
        <v>6954</v>
      </c>
      <c r="D37" s="34">
        <f t="shared" si="0"/>
        <v>-31.54419518742212</v>
      </c>
      <c r="E37" s="33">
        <v>73974</v>
      </c>
      <c r="F37" s="33">
        <v>84118</v>
      </c>
      <c r="G37" s="34">
        <f t="shared" si="1"/>
        <v>-12.05925010104852</v>
      </c>
    </row>
    <row r="38" spans="1:7" ht="10.5" customHeight="1">
      <c r="A38" s="127" t="s">
        <v>145</v>
      </c>
      <c r="B38" s="32">
        <v>39982</v>
      </c>
      <c r="C38" s="33">
        <v>47599</v>
      </c>
      <c r="D38" s="34">
        <f t="shared" si="0"/>
        <v>-12.502538568737435</v>
      </c>
      <c r="E38" s="33">
        <v>614989</v>
      </c>
      <c r="F38" s="33">
        <v>616139</v>
      </c>
      <c r="G38" s="34">
        <f>IF(F38=0," ***.*",IF(E38=0," ***.*",IF((E38/F38)*100-100&gt;999.9," ***.*",IF((E38/F38)*100-100&lt;-99.9," ***.*",(E38/F38)*100-100))))</f>
        <v>-0.18664619509559088</v>
      </c>
    </row>
    <row r="39" spans="1:7" ht="10.5" customHeight="1">
      <c r="A39" s="128" t="s">
        <v>78</v>
      </c>
      <c r="B39" s="123">
        <f>SUM(B37:B38)</f>
        <v>44552</v>
      </c>
      <c r="C39" s="121">
        <f>SUM(C37:C38)</f>
        <v>54553</v>
      </c>
      <c r="D39" s="122">
        <f t="shared" si="0"/>
        <v>-14.929823596624686</v>
      </c>
      <c r="E39" s="121">
        <f>SUM(E37:E38)</f>
        <v>688963</v>
      </c>
      <c r="F39" s="121">
        <f>SUM(F37:F38)</f>
        <v>700257</v>
      </c>
      <c r="G39" s="122">
        <f t="shared" si="1"/>
        <v>-1.6128364300535338</v>
      </c>
    </row>
    <row r="40" spans="1:7" ht="10.5" customHeight="1">
      <c r="A40" s="17" t="s">
        <v>26</v>
      </c>
      <c r="B40" s="37">
        <f>SUM(B19:B38)</f>
        <v>122253</v>
      </c>
      <c r="C40" s="38">
        <f>SUM(C19:C38)</f>
        <v>136688</v>
      </c>
      <c r="D40" s="39">
        <f t="shared" si="0"/>
        <v>-6.833902756642871</v>
      </c>
      <c r="E40" s="37">
        <f>SUM(E19:E38)</f>
        <v>1669124</v>
      </c>
      <c r="F40" s="38">
        <f>SUM(F19:F38)</f>
        <v>1675866</v>
      </c>
      <c r="G40" s="39">
        <f t="shared" si="1"/>
        <v>-0.40229946785721893</v>
      </c>
    </row>
    <row r="41" spans="1:7" ht="10.5" customHeight="1">
      <c r="A41" s="124" t="s">
        <v>149</v>
      </c>
      <c r="B41" s="32">
        <v>2271</v>
      </c>
      <c r="C41" s="33">
        <v>241</v>
      </c>
      <c r="D41" s="34">
        <f>IF(C41=0," ***.*",IF(B41=0," ***.*",IF(((B41/B$8)/(C41/C$8))*100-100&gt;999.9," ***.*",IF(((B41/B$8)/(C41/C$8))*100-100&lt;-99.9," ***.*",((B41/B$8)/(C41/C$8))*100-100))))</f>
        <v>881.5871369294605</v>
      </c>
      <c r="E41" s="32">
        <v>23905</v>
      </c>
      <c r="F41" s="33">
        <v>241</v>
      </c>
      <c r="G41" s="34" t="str">
        <f>IF(F41=0," ***.*",IF(E41=0," ***.*",IF((E41/F41)*100-100&gt;999.9," ***.*",IF((E41/F41)*100-100&lt;-99.9," ***.*",(E41/F41)*100-100))))</f>
        <v> ***.*</v>
      </c>
    </row>
    <row r="42" spans="1:7" ht="10.5" customHeight="1">
      <c r="A42" s="31" t="s">
        <v>79</v>
      </c>
      <c r="B42" s="32">
        <v>7981</v>
      </c>
      <c r="C42" s="33">
        <v>9065</v>
      </c>
      <c r="D42" s="34">
        <f>IF(C42=0," ***.*",IF(B42=0," ***.*",IF(((B42/B$8)/(C42/C$8))*100-100&gt;999.9," ***.*",IF(((B42/B$8)/(C42/C$8))*100-100&lt;-99.9," ***.*",((B42/B$8)/(C42/C$8))*100-100))))</f>
        <v>-8.289667218238648</v>
      </c>
      <c r="E42" s="32">
        <v>124731</v>
      </c>
      <c r="F42" s="33">
        <v>114879</v>
      </c>
      <c r="G42" s="34">
        <f>IF(F42=0," ***.*",IF(E42=0," ***.*",IF((E42/F42)*100-100&gt;999.9," ***.*",IF((E42/F42)*100-100&lt;-99.9," ***.*",(E42/F42)*100-100))))</f>
        <v>8.575979944115119</v>
      </c>
    </row>
    <row r="43" spans="1:7" ht="10.5" customHeight="1">
      <c r="A43" s="31" t="s">
        <v>80</v>
      </c>
      <c r="B43" s="32">
        <v>9</v>
      </c>
      <c r="C43" s="33">
        <v>53</v>
      </c>
      <c r="D43" s="34">
        <f t="shared" si="0"/>
        <v>-82.31132075471697</v>
      </c>
      <c r="E43" s="32">
        <v>357</v>
      </c>
      <c r="F43" s="33">
        <v>1482</v>
      </c>
      <c r="G43" s="34">
        <f t="shared" si="1"/>
        <v>-75.91093117408907</v>
      </c>
    </row>
    <row r="44" spans="1:7" ht="10.5" customHeight="1">
      <c r="A44" s="31" t="s">
        <v>81</v>
      </c>
      <c r="B44" s="32">
        <v>454</v>
      </c>
      <c r="C44" s="33">
        <v>297</v>
      </c>
      <c r="D44" s="34">
        <f t="shared" si="0"/>
        <v>59.23120089786755</v>
      </c>
      <c r="E44" s="32">
        <v>4880</v>
      </c>
      <c r="F44" s="33">
        <v>3969</v>
      </c>
      <c r="G44" s="34">
        <f t="shared" si="1"/>
        <v>22.952884857646765</v>
      </c>
    </row>
    <row r="45" spans="1:7" ht="10.5" customHeight="1">
      <c r="A45" s="31" t="s">
        <v>82</v>
      </c>
      <c r="B45" s="32">
        <v>0</v>
      </c>
      <c r="C45" s="33">
        <v>0</v>
      </c>
      <c r="D45" s="34" t="str">
        <f t="shared" si="0"/>
        <v> ***.*</v>
      </c>
      <c r="E45" s="32">
        <v>0</v>
      </c>
      <c r="F45" s="33">
        <v>52</v>
      </c>
      <c r="G45" s="34" t="str">
        <f t="shared" si="1"/>
        <v> ***.*</v>
      </c>
    </row>
    <row r="46" spans="1:7" ht="10.5" customHeight="1">
      <c r="A46" s="31" t="s">
        <v>83</v>
      </c>
      <c r="B46" s="32">
        <v>477</v>
      </c>
      <c r="C46" s="33">
        <v>642</v>
      </c>
      <c r="D46" s="34">
        <f t="shared" si="0"/>
        <v>-22.60514018691589</v>
      </c>
      <c r="E46" s="32">
        <v>7505</v>
      </c>
      <c r="F46" s="33">
        <v>10200</v>
      </c>
      <c r="G46" s="34">
        <f t="shared" si="1"/>
        <v>-26.42156862745098</v>
      </c>
    </row>
    <row r="47" spans="1:7" ht="10.5" customHeight="1">
      <c r="A47" s="31" t="s">
        <v>84</v>
      </c>
      <c r="B47" s="32">
        <v>1756</v>
      </c>
      <c r="C47" s="33">
        <v>1469</v>
      </c>
      <c r="D47" s="34">
        <f t="shared" si="0"/>
        <v>24.517812570909925</v>
      </c>
      <c r="E47" s="32">
        <v>18312</v>
      </c>
      <c r="F47" s="33">
        <v>17996</v>
      </c>
      <c r="G47" s="34">
        <f t="shared" si="1"/>
        <v>1.7559457657257127</v>
      </c>
    </row>
    <row r="48" spans="1:7" ht="10.5" customHeight="1">
      <c r="A48" s="31" t="s">
        <v>85</v>
      </c>
      <c r="B48" s="32">
        <v>619</v>
      </c>
      <c r="C48" s="33">
        <v>295</v>
      </c>
      <c r="D48" s="34">
        <f t="shared" si="0"/>
        <v>118.5734463276836</v>
      </c>
      <c r="E48" s="32">
        <v>16844</v>
      </c>
      <c r="F48" s="33">
        <v>9438</v>
      </c>
      <c r="G48" s="34">
        <f t="shared" si="1"/>
        <v>78.47001483365119</v>
      </c>
    </row>
    <row r="49" spans="1:7" ht="10.5" customHeight="1">
      <c r="A49" s="31" t="s">
        <v>86</v>
      </c>
      <c r="B49" s="32">
        <v>175</v>
      </c>
      <c r="C49" s="33">
        <v>234</v>
      </c>
      <c r="D49" s="34">
        <f t="shared" si="0"/>
        <v>-22.097578347578335</v>
      </c>
      <c r="E49" s="32">
        <v>2228</v>
      </c>
      <c r="F49" s="33">
        <v>2853</v>
      </c>
      <c r="G49" s="34">
        <f t="shared" si="1"/>
        <v>-21.90676480897301</v>
      </c>
    </row>
    <row r="50" spans="1:7" ht="10.5" customHeight="1">
      <c r="A50" s="31" t="s">
        <v>87</v>
      </c>
      <c r="B50" s="32">
        <v>13662</v>
      </c>
      <c r="C50" s="33">
        <v>14251</v>
      </c>
      <c r="D50" s="34">
        <f t="shared" si="0"/>
        <v>-0.13858676584098362</v>
      </c>
      <c r="E50" s="32">
        <v>190341</v>
      </c>
      <c r="F50" s="33">
        <v>176741</v>
      </c>
      <c r="G50" s="34">
        <f t="shared" si="1"/>
        <v>7.694875552361921</v>
      </c>
    </row>
    <row r="51" spans="1:7" ht="10.5" customHeight="1">
      <c r="A51" s="31" t="s">
        <v>88</v>
      </c>
      <c r="B51" s="32">
        <v>41</v>
      </c>
      <c r="C51" s="33">
        <v>1927</v>
      </c>
      <c r="D51" s="34">
        <f t="shared" si="0"/>
        <v>-97.78368794326241</v>
      </c>
      <c r="E51" s="32">
        <v>3253</v>
      </c>
      <c r="F51" s="33">
        <v>33093</v>
      </c>
      <c r="G51" s="34">
        <f t="shared" si="1"/>
        <v>-90.17012661287886</v>
      </c>
    </row>
    <row r="52" spans="1:7" ht="10.5" customHeight="1">
      <c r="A52" s="31" t="s">
        <v>134</v>
      </c>
      <c r="B52" s="32">
        <v>504</v>
      </c>
      <c r="C52" s="33">
        <v>601</v>
      </c>
      <c r="D52" s="34">
        <f>IF(C52=0," ***.*",IF(B52=0," ***.*",IF(((B52/B$8)/(C52/C$8))*100-100&gt;999.9," ***.*",IF(((B52/B$8)/(C52/C$8))*100-100&lt;-99.9," ***.*",((B52/B$8)/(C52/C$8))*100-100))))</f>
        <v>-12.645590682196342</v>
      </c>
      <c r="E52" s="32">
        <v>5572</v>
      </c>
      <c r="F52" s="33">
        <v>4400</v>
      </c>
      <c r="G52" s="34">
        <f>IF(F52=0," ***.*",IF(E52=0," ***.*",IF((E52/F52)*100-100&gt;999.9," ***.*",IF((E52/F52)*100-100&lt;-99.9," ***.*",(E52/F52)*100-100))))</f>
        <v>26.63636363636364</v>
      </c>
    </row>
    <row r="53" spans="1:7" ht="10.5" customHeight="1">
      <c r="A53" s="31" t="s">
        <v>137</v>
      </c>
      <c r="B53" s="32">
        <v>491</v>
      </c>
      <c r="C53" s="33">
        <v>352</v>
      </c>
      <c r="D53" s="34">
        <f>IF(C53=0," ***.*",IF(B53=0," ***.*",IF(((B53/B$8)/(C53/C$8))*100-100&gt;999.9," ***.*",IF(((B53/B$8)/(C53/C$8))*100-100&lt;-99.9," ***.*",((B53/B$8)/(C53/C$8))*100-100))))</f>
        <v>45.300662878787875</v>
      </c>
      <c r="E53" s="32">
        <v>5933</v>
      </c>
      <c r="F53" s="33">
        <v>3576</v>
      </c>
      <c r="G53" s="34">
        <f>IF(F53=0," ***.*",IF(E53=0," ***.*",IF((E53/F53)*100-100&gt;999.9," ***.*",IF((E53/F53)*100-100&lt;-99.9," ***.*",(E53/F53)*100-100))))</f>
        <v>65.91163310961969</v>
      </c>
    </row>
    <row r="54" spans="1:7" ht="10.5" customHeight="1">
      <c r="A54" s="31" t="s">
        <v>89</v>
      </c>
      <c r="B54" s="32">
        <v>4801</v>
      </c>
      <c r="C54" s="33">
        <v>7348</v>
      </c>
      <c r="D54" s="34">
        <f t="shared" si="0"/>
        <v>-31.940097078570133</v>
      </c>
      <c r="E54" s="32">
        <v>78790</v>
      </c>
      <c r="F54" s="33">
        <v>75957</v>
      </c>
      <c r="G54" s="34">
        <f t="shared" si="1"/>
        <v>3.7297418276129832</v>
      </c>
    </row>
    <row r="55" spans="1:7" ht="10.5" customHeight="1">
      <c r="A55" s="31" t="s">
        <v>90</v>
      </c>
      <c r="B55" s="32">
        <v>4794</v>
      </c>
      <c r="C55" s="33">
        <v>6797</v>
      </c>
      <c r="D55" s="34">
        <f t="shared" si="0"/>
        <v>-26.530086803001325</v>
      </c>
      <c r="E55" s="32">
        <v>58221</v>
      </c>
      <c r="F55" s="33">
        <v>61505</v>
      </c>
      <c r="G55" s="34">
        <f t="shared" si="1"/>
        <v>-5.339403300544674</v>
      </c>
    </row>
    <row r="56" spans="1:7" ht="10.5" customHeight="1">
      <c r="A56" s="17" t="s">
        <v>53</v>
      </c>
      <c r="B56" s="37">
        <f>SUM(B41:B55)</f>
        <v>38035</v>
      </c>
      <c r="C56" s="38">
        <f>SUM(C41:C55)</f>
        <v>43572</v>
      </c>
      <c r="D56" s="39">
        <f t="shared" si="0"/>
        <v>-9.070523118822479</v>
      </c>
      <c r="E56" s="37">
        <f>SUM(E41:E55)</f>
        <v>540872</v>
      </c>
      <c r="F56" s="125">
        <f>SUM(F41:F55)</f>
        <v>516382</v>
      </c>
      <c r="G56" s="39">
        <f t="shared" si="1"/>
        <v>4.742613026790238</v>
      </c>
    </row>
    <row r="57" spans="1:7" ht="10.5" customHeight="1">
      <c r="A57" s="31" t="s">
        <v>131</v>
      </c>
      <c r="B57" s="32">
        <v>25</v>
      </c>
      <c r="C57" s="33">
        <v>53</v>
      </c>
      <c r="D57" s="40">
        <f t="shared" si="0"/>
        <v>-50.86477987421383</v>
      </c>
      <c r="E57" s="32">
        <v>390</v>
      </c>
      <c r="F57" s="33">
        <v>669</v>
      </c>
      <c r="G57" s="40">
        <f t="shared" si="1"/>
        <v>-41.70403587443946</v>
      </c>
    </row>
    <row r="58" spans="1:7" ht="10.5" customHeight="1">
      <c r="A58" s="31" t="s">
        <v>135</v>
      </c>
      <c r="B58" s="32">
        <v>2668</v>
      </c>
      <c r="C58" s="33">
        <v>2784</v>
      </c>
      <c r="D58" s="40">
        <f>IF(C58=0," ***.*",IF(B58=0," ***.*",IF(((B58/B$8)/(C58/C$8))*100-100&gt;999.9," ***.*",IF(((B58/B$8)/(C58/C$8))*100-100&lt;-99.9," ***.*",((B58/B$8)/(C58/C$8))*100-100))))</f>
        <v>-0.17361111111110006</v>
      </c>
      <c r="E58" s="32">
        <v>25141</v>
      </c>
      <c r="F58" s="33">
        <v>30778</v>
      </c>
      <c r="G58" s="40">
        <f>IF(F58=0," ***.*",IF(E58=0," ***.*",IF((E58/F58)*100-100&gt;999.9," ***.*",IF((E58/F58)*100-100&lt;-99.9," ***.*",(E58/F58)*100-100))))</f>
        <v>-18.315030216388323</v>
      </c>
    </row>
    <row r="59" spans="1:7" ht="10.5" customHeight="1">
      <c r="A59" s="17" t="s">
        <v>130</v>
      </c>
      <c r="B59" s="37">
        <f>SUM(B57:B58)</f>
        <v>2693</v>
      </c>
      <c r="C59" s="38">
        <f>SUM(C57:C58)</f>
        <v>2837</v>
      </c>
      <c r="D59" s="56">
        <f t="shared" si="0"/>
        <v>-1.1206086241334816</v>
      </c>
      <c r="E59" s="37">
        <f>SUM(E57:E58)</f>
        <v>25531</v>
      </c>
      <c r="F59" s="38">
        <f>SUM(F57:F58)</f>
        <v>31447</v>
      </c>
      <c r="G59" s="56">
        <f t="shared" si="1"/>
        <v>-18.81260533596209</v>
      </c>
    </row>
    <row r="60" spans="1:7" ht="10.5" customHeight="1">
      <c r="A60" s="27" t="s">
        <v>91</v>
      </c>
      <c r="B60" s="28">
        <v>59</v>
      </c>
      <c r="C60" s="29">
        <v>336</v>
      </c>
      <c r="D60" s="30">
        <f t="shared" si="0"/>
        <v>-81.70882936507937</v>
      </c>
      <c r="E60" s="28">
        <v>1911</v>
      </c>
      <c r="F60" s="29">
        <v>7697</v>
      </c>
      <c r="G60" s="30">
        <f t="shared" si="1"/>
        <v>-75.17214499155514</v>
      </c>
    </row>
    <row r="61" spans="1:7" ht="10.5" customHeight="1">
      <c r="A61" s="31" t="s">
        <v>92</v>
      </c>
      <c r="B61" s="32">
        <v>74</v>
      </c>
      <c r="C61" s="33">
        <v>876</v>
      </c>
      <c r="D61" s="34">
        <f t="shared" si="0"/>
        <v>-91.20053272450532</v>
      </c>
      <c r="E61" s="32">
        <v>6392</v>
      </c>
      <c r="F61" s="33">
        <v>14135</v>
      </c>
      <c r="G61" s="34">
        <f t="shared" si="1"/>
        <v>-54.778917580474</v>
      </c>
    </row>
    <row r="62" spans="1:7" ht="10.5" customHeight="1">
      <c r="A62" s="17" t="s">
        <v>30</v>
      </c>
      <c r="B62" s="37">
        <f>SUM(B60:B61)</f>
        <v>133</v>
      </c>
      <c r="C62" s="38">
        <f>SUM(C60:C61)</f>
        <v>1212</v>
      </c>
      <c r="D62" s="39">
        <f t="shared" si="0"/>
        <v>-88.56916941694169</v>
      </c>
      <c r="E62" s="37">
        <f>SUM(E60:E61)</f>
        <v>8303</v>
      </c>
      <c r="F62" s="38">
        <f>SUM(F60:F61)</f>
        <v>21832</v>
      </c>
      <c r="G62" s="39">
        <f t="shared" si="1"/>
        <v>-61.96866984243313</v>
      </c>
    </row>
    <row r="63" spans="1:7" ht="10.5" customHeight="1">
      <c r="A63" s="7" t="s">
        <v>93</v>
      </c>
      <c r="B63" s="33">
        <v>117</v>
      </c>
      <c r="C63" s="33">
        <v>98</v>
      </c>
      <c r="D63" s="34">
        <f>IF(C63=0," ***.*",IF(B63=0," ***.*",IF(((B63/B$8)/(C63/C$8))*100-100&gt;999.9," ***.*",IF(((B63/B$8)/(C63/C$8))*100-100&lt;-99.9," ***.*",((B63/B$8)/(C63/C$8))*100-100))))</f>
        <v>24.3622448979592</v>
      </c>
      <c r="E63" s="33">
        <v>1147</v>
      </c>
      <c r="F63" s="33">
        <v>1298</v>
      </c>
      <c r="G63" s="34">
        <f>IF(F63=0," ***.*",IF(E63=0," ***.*",IF((E63/F63)*100-100&gt;999.9," ***.*",IF((E63/F63)*100-100&lt;-99.9," ***.*",(E63/F63)*100-100))))</f>
        <v>-11.633281972265024</v>
      </c>
    </row>
    <row r="64" spans="1:7" ht="10.5" customHeight="1">
      <c r="A64" s="31" t="s">
        <v>94</v>
      </c>
      <c r="B64" s="32">
        <v>1129</v>
      </c>
      <c r="C64" s="33">
        <v>868</v>
      </c>
      <c r="D64" s="34">
        <f>IF(C64=0," ***.*",IF(B64=0," ***.*",IF(((B64/B$8)/(C64/C$8))*100-100&gt;999.9," ***.*",IF(((B64/B$8)/(C64/C$8))*100-100&lt;-99.9," ***.*",((B64/B$8)/(C64/C$8))*100-100))))</f>
        <v>35.488671274961604</v>
      </c>
      <c r="E64" s="32">
        <v>11816</v>
      </c>
      <c r="F64" s="33">
        <v>10262</v>
      </c>
      <c r="G64" s="34">
        <f>IF(F64=0," ***.*",IF(E64=0," ***.*",IF((E64/F64)*100-100&gt;999.9," ***.*",IF((E64/F64)*100-100&lt;-99.9," ***.*",(E64/F64)*100-100))))</f>
        <v>15.143246930422933</v>
      </c>
    </row>
    <row r="65" spans="1:7" ht="10.5" customHeight="1">
      <c r="A65" s="17" t="s">
        <v>54</v>
      </c>
      <c r="B65" s="37">
        <f>SUM(B63:B64)</f>
        <v>1246</v>
      </c>
      <c r="C65" s="38">
        <f>SUM(C63:C64)</f>
        <v>966</v>
      </c>
      <c r="D65" s="39">
        <f>IF(C65=0," ***.*",IF(B65=0," ***.*",IF(((B65/B$8)/(C65/C$8))*100-100&gt;999.9," ***.*",IF(((B65/B$8)/(C65/C$8))*100-100&lt;-99.9," ***.*",((B65/B$8)/(C65/C$8))*100-100))))</f>
        <v>34.35990338164251</v>
      </c>
      <c r="E65" s="37">
        <f>SUM(E63:E64)</f>
        <v>12963</v>
      </c>
      <c r="F65" s="38">
        <f>SUM(F63:F64)</f>
        <v>11560</v>
      </c>
      <c r="G65" s="39">
        <f>IF(F65=0," ***.*",IF(E65=0," ***.*",IF((E65/F65)*100-100&gt;999.9," ***.*",IF((E65/F65)*100-100&lt;-99.9," ***.*",(E65/F65)*100-100))))</f>
        <v>12.136678200692046</v>
      </c>
    </row>
    <row r="66" spans="1:7" ht="10.5" customHeight="1">
      <c r="A66" s="27" t="s">
        <v>95</v>
      </c>
      <c r="B66" s="28">
        <v>1022</v>
      </c>
      <c r="C66" s="29">
        <v>1889</v>
      </c>
      <c r="D66" s="30">
        <f t="shared" si="0"/>
        <v>-43.64302099876478</v>
      </c>
      <c r="E66" s="28">
        <v>19189</v>
      </c>
      <c r="F66" s="29">
        <v>25800</v>
      </c>
      <c r="G66" s="30">
        <f t="shared" si="1"/>
        <v>-25.624031007751938</v>
      </c>
    </row>
    <row r="67" spans="1:7" ht="10.5" customHeight="1">
      <c r="A67" s="31" t="s">
        <v>96</v>
      </c>
      <c r="B67" s="32">
        <v>605</v>
      </c>
      <c r="C67" s="33">
        <v>3878</v>
      </c>
      <c r="D67" s="34">
        <f>IF(C67=0," ***.*",IF(B67=0," ***.*",IF(((B67/B$8)/(C67/C$8))*100-100&gt;999.9," ***.*",IF(((B67/B$8)/(C67/C$8))*100-100&lt;-99.9," ***.*",((B67/B$8)/(C67/C$8))*100-100))))</f>
        <v>-83.74914045040398</v>
      </c>
      <c r="E67" s="32">
        <v>30638</v>
      </c>
      <c r="F67" s="33">
        <v>36595</v>
      </c>
      <c r="G67" s="34">
        <f>IF(F67=0," ***.*",IF(E67=0," ***.*",IF((E67/F67)*100-100&gt;999.9," ***.*",IF((E67/F67)*100-100&lt;-99.9," ***.*",(E67/F67)*100-100))))</f>
        <v>-16.2781800792458</v>
      </c>
    </row>
    <row r="68" spans="1:7" ht="10.5" customHeight="1">
      <c r="A68" s="31" t="s">
        <v>157</v>
      </c>
      <c r="B68" s="32">
        <v>843</v>
      </c>
      <c r="C68" s="33">
        <v>0</v>
      </c>
      <c r="D68" s="34" t="str">
        <f>IF(C68=0," ***.*",IF(B68=0," ***.*",IF(((B68/B$8)/(C68/C$8))*100-100&gt;999.9," ***.*",IF(((B68/B$8)/(C68/C$8))*100-100&lt;-99.9," ***.*",((B68/B$8)/(C68/C$8))*100-100))))</f>
        <v> ***.*</v>
      </c>
      <c r="E68" s="33">
        <v>850</v>
      </c>
      <c r="F68" s="33">
        <v>0</v>
      </c>
      <c r="G68" s="34" t="str">
        <f>IF(F68=0," ***.*",IF(E68=0," ***.*",IF((E68/F68)*100-100&gt;999.9," ***.*",IF((E68/F68)*100-100&lt;-99.9," ***.*",(E68/F68)*100-100))))</f>
        <v> ***.*</v>
      </c>
    </row>
    <row r="69" spans="1:7" ht="10.5" customHeight="1">
      <c r="A69" s="73" t="s">
        <v>36</v>
      </c>
      <c r="B69" s="38">
        <f>SUM(B66:B68)</f>
        <v>2470</v>
      </c>
      <c r="C69" s="38">
        <f>SUM(C66:C68)</f>
        <v>5767</v>
      </c>
      <c r="D69" s="39">
        <f t="shared" si="0"/>
        <v>-55.38552684815907</v>
      </c>
      <c r="E69" s="38">
        <f>SUM(E66:E68)</f>
        <v>50677</v>
      </c>
      <c r="F69" s="38">
        <f>SUM(F66:F68)</f>
        <v>62395</v>
      </c>
      <c r="G69" s="39">
        <f t="shared" si="1"/>
        <v>-18.780350989662637</v>
      </c>
    </row>
    <row r="70" spans="1:7" ht="10.5" customHeight="1">
      <c r="A70" s="31" t="s">
        <v>164</v>
      </c>
      <c r="B70" s="32">
        <v>473</v>
      </c>
      <c r="C70" s="33">
        <v>0</v>
      </c>
      <c r="D70" s="40" t="str">
        <f>IF(C70=0," ***.*",IF(B70=0," ***.*",IF(((B70/B$8)/(C70/C$8))*100-100&gt;999.9," ***.*",IF(((B70/B$8)/(C70/C$8))*100-100&lt;-99.9," ***.*",((B70/B$8)/(C70/C$8))*100-100))))</f>
        <v> ***.*</v>
      </c>
      <c r="E70" s="33">
        <v>473</v>
      </c>
      <c r="F70" s="33">
        <v>0</v>
      </c>
      <c r="G70" s="40" t="str">
        <f>IF(F70=0," ***.*",IF(E70=0," ***.*",IF((E70/F70)*100-100&gt;999.9," ***.*",IF((E70/F70)*100-100&lt;-99.9," ***.*",(E70/F70)*100-100))))</f>
        <v> ***.*</v>
      </c>
    </row>
    <row r="71" spans="1:7" ht="10.5" customHeight="1">
      <c r="A71" s="31" t="s">
        <v>126</v>
      </c>
      <c r="B71" s="32">
        <v>5340</v>
      </c>
      <c r="C71" s="33">
        <v>5454</v>
      </c>
      <c r="D71" s="40">
        <f>IF(C71=0," ***.*",IF(B71=0," ***.*",IF(((B71/B$8)/(C71/C$8))*100-100&gt;999.9," ***.*",IF(((B71/B$8)/(C71/C$8))*100-100&lt;-99.9," ***.*",((B71/B$8)/(C71/C$8))*100-100))))</f>
        <v>1.9893656032270002</v>
      </c>
      <c r="E71" s="32">
        <v>81255</v>
      </c>
      <c r="F71" s="33">
        <v>74983</v>
      </c>
      <c r="G71" s="40">
        <f>IF(F71=0," ***.*",IF(E71=0," ***.*",IF((E71/F71)*100-100&gt;999.9," ***.*",IF((E71/F71)*100-100&lt;-99.9," ***.*",(E71/F71)*100-100))))</f>
        <v>8.364562634197085</v>
      </c>
    </row>
    <row r="72" spans="1:7" ht="10.5" customHeight="1">
      <c r="A72" s="17" t="s">
        <v>41</v>
      </c>
      <c r="B72" s="37">
        <f>SUM(B70:B71)</f>
        <v>5813</v>
      </c>
      <c r="C72" s="38">
        <f>SUM(C70:C71)</f>
        <v>5454</v>
      </c>
      <c r="D72" s="56">
        <f>IF(C72=0," ***.*",IF(B72=0," ***.*",IF(((B72/B$8)/(C72/C$8))*100-100&gt;999.9," ***.*",IF(((B72/B$8)/(C72/C$8))*100-100&lt;-99.9," ***.*",((B72/B$8)/(C72/C$8))*100-100))))</f>
        <v>11.023255103288122</v>
      </c>
      <c r="E72" s="37">
        <f>SUM(E70:E71)</f>
        <v>81728</v>
      </c>
      <c r="F72" s="38">
        <f>SUM(F70:F71)</f>
        <v>74983</v>
      </c>
      <c r="G72" s="56">
        <f>IF(F72=0," ***.*",IF(E72=0," ***.*",IF((E72/F72)*100-100&gt;999.9," ***.*",IF((E72/F72)*100-100&lt;-99.9," ***.*",(E72/F72)*100-100))))</f>
        <v>8.995372284384445</v>
      </c>
    </row>
    <row r="73" spans="1:7" ht="10.5" customHeight="1">
      <c r="A73" s="74" t="s">
        <v>42</v>
      </c>
      <c r="B73" s="44">
        <f>B40+B69+B62+B59+B13+B56+B65+B18+B72</f>
        <v>185699</v>
      </c>
      <c r="C73" s="45">
        <f>C40+C69+C62+C59+C13+C56+C65+C18+C72</f>
        <v>214149</v>
      </c>
      <c r="D73" s="46">
        <f t="shared" si="0"/>
        <v>-9.67202352878914</v>
      </c>
      <c r="E73" s="44">
        <f>E40+E69+E62+E59+E13+E56+E65+E18+E72</f>
        <v>2548350</v>
      </c>
      <c r="F73" s="45">
        <f>F40+F69+F62+F59+F13+F56+F65+F18+F72</f>
        <v>2517315</v>
      </c>
      <c r="G73" s="46">
        <f t="shared" si="1"/>
        <v>1.2328612033059017</v>
      </c>
    </row>
    <row r="74" spans="1:7" ht="10.5" customHeight="1">
      <c r="A74" s="119" t="s">
        <v>97</v>
      </c>
      <c r="B74" s="47"/>
      <c r="C74" s="47"/>
      <c r="D74" s="48"/>
      <c r="E74" s="47"/>
      <c r="F74" s="47"/>
      <c r="G74" s="48"/>
    </row>
    <row r="75" spans="1:7" ht="10.5" customHeight="1">
      <c r="A75" s="23" t="s">
        <v>44</v>
      </c>
      <c r="B75" s="44">
        <f>B73-B76</f>
        <v>184151</v>
      </c>
      <c r="C75" s="45">
        <f>C73-C76</f>
        <v>213055</v>
      </c>
      <c r="D75" s="46">
        <f>IF(C75=0," ***.*",IF(B75=0," ***.*",IF(((B75/B$8)/(C75/C$8))*100-100&gt;999.9," ***.*",IF(((B75/B$8)/(C75/C$8))*100-100&lt;-99.9," ***.*",((B75/B$8)/(C75/C$8))*100-100))))</f>
        <v>-9.965052060109684</v>
      </c>
      <c r="E75" s="44">
        <f>E73-E76</f>
        <v>2532239</v>
      </c>
      <c r="F75" s="45">
        <f>F73-F76</f>
        <v>2504236</v>
      </c>
      <c r="G75" s="46">
        <f t="shared" si="1"/>
        <v>1.1182252790871132</v>
      </c>
    </row>
    <row r="76" spans="1:7" ht="10.5" customHeight="1">
      <c r="A76" s="23" t="s">
        <v>45</v>
      </c>
      <c r="B76" s="44">
        <v>1548</v>
      </c>
      <c r="C76" s="45">
        <v>1094</v>
      </c>
      <c r="D76" s="46">
        <f>IF(C76=0," ***.*",IF(B76=0," ***.*",IF(((B76/B$8)/(C76/C$8))*100-100&gt;999.9," ***.*",IF(((B76/B$8)/(C76/C$8))*100-100&lt;-99.9," ***.*",((B76/B$8)/(C76/C$8))*100-100))))</f>
        <v>47.394881170018294</v>
      </c>
      <c r="E76" s="44">
        <v>16111</v>
      </c>
      <c r="F76" s="45">
        <v>13079</v>
      </c>
      <c r="G76" s="46">
        <f t="shared" si="1"/>
        <v>23.18220047404236</v>
      </c>
    </row>
    <row r="77" spans="1:7" ht="10.5" customHeight="1">
      <c r="A77" s="74" t="s">
        <v>42</v>
      </c>
      <c r="B77" s="44">
        <f>SUM(B75:B76)</f>
        <v>185699</v>
      </c>
      <c r="C77" s="45">
        <f>SUM(C75:C76)</f>
        <v>214149</v>
      </c>
      <c r="D77" s="46">
        <f>IF(C77=0," ***.*",IF(B77=0," ***.*",IF(((B77/B$8)/(C77/C$8))*100-100&gt;999.9," ***.*",IF(((B77/B$8)/(C77/C$8))*100-100&lt;-99.9," ***.*",((B77/B$8)/(C77/C$8))*100-100))))</f>
        <v>-9.67202352878914</v>
      </c>
      <c r="E77" s="44">
        <f>SUM(E75:E76)</f>
        <v>2548350</v>
      </c>
      <c r="F77" s="45">
        <f>SUM(F75:F76)</f>
        <v>2517315</v>
      </c>
      <c r="G77" s="46">
        <f t="shared" si="1"/>
        <v>1.2328612033059017</v>
      </c>
    </row>
    <row r="78" spans="1:7" ht="10.5" customHeight="1">
      <c r="A78" s="119" t="s">
        <v>98</v>
      </c>
      <c r="B78" s="47"/>
      <c r="C78" s="47"/>
      <c r="D78" s="48"/>
      <c r="E78" s="47"/>
      <c r="F78" s="47"/>
      <c r="G78" s="60"/>
    </row>
    <row r="79" spans="1:7" ht="10.5" customHeight="1">
      <c r="A79" s="23" t="s">
        <v>44</v>
      </c>
      <c r="B79" s="44">
        <v>181615</v>
      </c>
      <c r="C79" s="45">
        <v>210784</v>
      </c>
      <c r="D79" s="46">
        <f>IF(C79=0," ***.*",IF(B79=0," ***.*",IF(((B79/B$8)/(C79/C$8))*100-100&gt;999.9," ***.*",IF(((B79/B$8)/(C79/C$8))*100-100&lt;-99.9," ***.*",((B79/B$8)/(C79/C$8))*100-100))))</f>
        <v>-10.248267578816865</v>
      </c>
      <c r="E79" s="44">
        <v>2504830</v>
      </c>
      <c r="F79" s="45">
        <v>2480748</v>
      </c>
      <c r="G79" s="46">
        <f t="shared" si="1"/>
        <v>0.9707555946835384</v>
      </c>
    </row>
    <row r="80" spans="1:7" ht="10.5" customHeight="1">
      <c r="A80" s="23" t="s">
        <v>45</v>
      </c>
      <c r="B80" s="44">
        <v>0</v>
      </c>
      <c r="C80" s="45">
        <v>0</v>
      </c>
      <c r="D80" s="104" t="str">
        <f>IF(C80=0," ***.*",IF(B80=0," ***.*",IF(((B80/B$8)/(C80/C$8))*100-100&gt;999.9," ***.*",IF(((B80/B$8)/(C80/C$8))*100-100&lt;-99.9," ***.*",((B80/B$8)/(C80/C$8))*100-100))))</f>
        <v> ***.*</v>
      </c>
      <c r="E80" s="44">
        <v>0</v>
      </c>
      <c r="F80" s="45">
        <v>0</v>
      </c>
      <c r="G80" s="104" t="str">
        <f t="shared" si="1"/>
        <v> ***.*</v>
      </c>
    </row>
    <row r="81" spans="1:7" ht="10.5" customHeight="1">
      <c r="A81" s="74" t="s">
        <v>42</v>
      </c>
      <c r="B81" s="44">
        <f>SUM(B79:B80)</f>
        <v>181615</v>
      </c>
      <c r="C81" s="45">
        <f>SUM(C79:C80)</f>
        <v>210784</v>
      </c>
      <c r="D81" s="46">
        <f>IF(C81=0," ***.*",IF(B81=0," ***.*",IF(((B81/B$8)/(C81/C$8))*100-100&gt;999.9," ***.*",IF(((B81/B$8)/(C81/C$8))*100-100&lt;-99.9," ***.*",((B81/B$8)/(C81/C$8))*100-100))))</f>
        <v>-10.248267578816865</v>
      </c>
      <c r="E81" s="44">
        <f>SUM(E79:E80)</f>
        <v>2504830</v>
      </c>
      <c r="F81" s="45">
        <f>SUM(F79:F80)</f>
        <v>2480748</v>
      </c>
      <c r="G81" s="46">
        <f t="shared" si="1"/>
        <v>0.9707555946835384</v>
      </c>
    </row>
    <row r="82" spans="1:7" ht="10.5" customHeight="1">
      <c r="A82" s="26" t="s">
        <v>46</v>
      </c>
      <c r="B82" s="26"/>
      <c r="C82" s="26"/>
      <c r="D82" s="26"/>
      <c r="F82" s="26"/>
      <c r="G82" s="26"/>
    </row>
    <row r="83" spans="1:7" ht="0.75" customHeight="1">
      <c r="A83" s="26"/>
      <c r="B83" s="26"/>
      <c r="C83" s="26"/>
      <c r="D83" s="26"/>
      <c r="E83" s="26"/>
      <c r="F83" s="26"/>
      <c r="G83" s="26"/>
    </row>
    <row r="84" spans="1:7" ht="10.5" customHeight="1">
      <c r="A84" s="1"/>
      <c r="B84" s="1"/>
      <c r="C84" s="1"/>
      <c r="D84" s="77" t="s">
        <v>57</v>
      </c>
      <c r="E84" s="1"/>
      <c r="F84" s="1"/>
      <c r="G84" s="1"/>
    </row>
    <row r="85" spans="1:7" ht="10.5" customHeight="1">
      <c r="A85" s="1"/>
      <c r="B85" s="1"/>
      <c r="C85" s="1"/>
      <c r="D85" s="77" t="s">
        <v>58</v>
      </c>
      <c r="E85" s="1"/>
      <c r="F85" s="1"/>
      <c r="G85" s="1"/>
    </row>
    <row r="86" spans="1:7" ht="10.5" customHeight="1">
      <c r="A86" s="1"/>
      <c r="B86" s="1"/>
      <c r="C86" s="1"/>
      <c r="D86" s="105" t="s">
        <v>159</v>
      </c>
      <c r="E86" s="1"/>
      <c r="F86" s="1"/>
      <c r="G86" s="1"/>
    </row>
    <row r="87" spans="1:7" ht="10.5" customHeight="1">
      <c r="A87" s="3"/>
      <c r="B87" s="4"/>
      <c r="C87" s="5"/>
      <c r="D87" s="6"/>
      <c r="E87" s="4" t="s">
        <v>3</v>
      </c>
      <c r="F87" s="5"/>
      <c r="G87" s="6"/>
    </row>
    <row r="88" spans="1:7" ht="10.5" customHeight="1">
      <c r="A88" s="7"/>
      <c r="B88" s="72"/>
      <c r="C88" s="18" t="s">
        <v>160</v>
      </c>
      <c r="D88" s="9"/>
      <c r="E88" s="8"/>
      <c r="F88" s="18" t="s">
        <v>161</v>
      </c>
      <c r="G88" s="9"/>
    </row>
    <row r="89" spans="1:7" ht="10.5" customHeight="1">
      <c r="A89" s="7"/>
      <c r="B89" s="10"/>
      <c r="C89" s="11"/>
      <c r="D89" s="12" t="s">
        <v>59</v>
      </c>
      <c r="E89" s="10"/>
      <c r="F89" s="11"/>
      <c r="G89" s="15"/>
    </row>
    <row r="90" spans="1:7" ht="10.5" customHeight="1">
      <c r="A90" s="16"/>
      <c r="B90" s="18">
        <v>2004</v>
      </c>
      <c r="C90" s="18">
        <v>2003</v>
      </c>
      <c r="D90" s="19" t="s">
        <v>5</v>
      </c>
      <c r="E90" s="18">
        <v>2004</v>
      </c>
      <c r="F90" s="18">
        <v>2003</v>
      </c>
      <c r="G90" s="19" t="s">
        <v>4</v>
      </c>
    </row>
    <row r="91" spans="1:7" ht="10.5" customHeight="1">
      <c r="A91" s="98" t="s">
        <v>60</v>
      </c>
      <c r="B91" s="20">
        <f>SUM(B8)</f>
        <v>24</v>
      </c>
      <c r="C91" s="21">
        <f>SUM(C8)</f>
        <v>25</v>
      </c>
      <c r="D91" s="22"/>
      <c r="E91" s="24"/>
      <c r="F91" s="24"/>
      <c r="G91" s="25"/>
    </row>
    <row r="92" spans="1:7" ht="10.5" customHeight="1">
      <c r="A92" s="1" t="s">
        <v>99</v>
      </c>
      <c r="B92" s="48"/>
      <c r="C92" s="48"/>
      <c r="D92" s="48"/>
      <c r="E92" s="48"/>
      <c r="F92" s="48"/>
      <c r="G92" s="48"/>
    </row>
    <row r="93" spans="1:11" ht="10.5" customHeight="1">
      <c r="A93" s="3" t="s">
        <v>11</v>
      </c>
      <c r="B93" s="64">
        <f>SUM(B13)</f>
        <v>6190</v>
      </c>
      <c r="C93" s="68">
        <f>SUM(C13)</f>
        <v>10228</v>
      </c>
      <c r="D93" s="41">
        <f aca="true" t="shared" si="2" ref="D93:D106">IF(C93=0," ***.*",IF(B93=0," ***.*",IF(((B93/B$8)/(C93/C$8))*100-100&gt;999.9," ***.*",IF(((B93/B$8)/(C93/C$8))*100-100&lt;-99.9," ***.*",((B93/B$8)/(C93/C$8))*100-100))))</f>
        <v>-36.95818667709555</v>
      </c>
      <c r="E93" s="68">
        <f>SUM(E13)</f>
        <v>77911</v>
      </c>
      <c r="F93" s="51">
        <f>SUM(F13)</f>
        <v>67264</v>
      </c>
      <c r="G93" s="41">
        <f aca="true" t="shared" si="3" ref="G93:G128">IF(F93=0," ***.*",IF(E93=0," ***.*",IF((E93/F93)*100-100&gt;999.9," ***.*",IF((E93/F93)*100-100&lt;-99.9," ***.*",(E93/F93)*100-100))))</f>
        <v>15.828675071360607</v>
      </c>
      <c r="K93" s="102"/>
    </row>
    <row r="94" spans="1:8" ht="10.5" customHeight="1">
      <c r="A94" s="7" t="s">
        <v>16</v>
      </c>
      <c r="B94" s="65">
        <f>SUM(B18)</f>
        <v>6866</v>
      </c>
      <c r="C94" s="53">
        <f>SUM(C18)</f>
        <v>7425</v>
      </c>
      <c r="D94" s="40">
        <f>IF(C94=0," ***.*",IF(B94=0," ***.*",IF(((B94/B$8)/(C94/C$8))*100-100&gt;999.9," ***.*",IF(((B94/B$8)/(C94/C$8))*100-100&lt;-99.9," ***.*",((B94/B$8)/(C94/C$8))*100-100))))</f>
        <v>-3.6756453423120234</v>
      </c>
      <c r="E94" s="53">
        <f>SUM(E18)</f>
        <v>81241</v>
      </c>
      <c r="F94" s="53">
        <f>SUM(F18)</f>
        <v>55586</v>
      </c>
      <c r="G94" s="34">
        <f>IF(F94=0," ***.*",IF(E94=0," ***.*",IF((E94/F94)*100-100&gt;999.9," ***.*",IF((E94/F94)*100-100&lt;-99.9," ***.*",(E94/F94)*100-100))))</f>
        <v>46.15370776814305</v>
      </c>
      <c r="H94" s="103"/>
    </row>
    <row r="95" spans="1:11" ht="10.5" customHeight="1">
      <c r="A95" s="7" t="s">
        <v>26</v>
      </c>
      <c r="B95" s="118">
        <f>SUM(B40-B103)</f>
        <v>122092</v>
      </c>
      <c r="C95" s="53">
        <f>SUM(C40-C103)</f>
        <v>136598</v>
      </c>
      <c r="D95" s="40">
        <f t="shared" si="2"/>
        <v>-6.895293732948744</v>
      </c>
      <c r="E95" s="118">
        <f>SUM(E40-E103)</f>
        <v>1667691</v>
      </c>
      <c r="F95" s="53">
        <f>SUM(F40-F103)</f>
        <v>1674595</v>
      </c>
      <c r="G95" s="34">
        <f t="shared" si="3"/>
        <v>-0.4122787897969431</v>
      </c>
      <c r="H95" s="103"/>
      <c r="K95" s="102"/>
    </row>
    <row r="96" spans="1:11" ht="10.5" customHeight="1">
      <c r="A96" s="7" t="s">
        <v>53</v>
      </c>
      <c r="B96" s="118">
        <f>SUM(B56-B104)</f>
        <v>37649</v>
      </c>
      <c r="C96" s="53">
        <f>SUM(C56-C104)</f>
        <v>43341</v>
      </c>
      <c r="D96" s="40">
        <f t="shared" si="2"/>
        <v>-9.513605285218773</v>
      </c>
      <c r="E96" s="118">
        <f>SUM(E56-E104)</f>
        <v>536854</v>
      </c>
      <c r="F96" s="53">
        <f>SUM(F56-F104)</f>
        <v>513306</v>
      </c>
      <c r="G96" s="34">
        <f t="shared" si="3"/>
        <v>4.587516997658312</v>
      </c>
      <c r="H96" s="103"/>
      <c r="K96" s="102"/>
    </row>
    <row r="97" spans="1:8" ht="10.5" customHeight="1">
      <c r="A97" s="7" t="s">
        <v>130</v>
      </c>
      <c r="B97" s="69">
        <f>SUM(B59)</f>
        <v>2693</v>
      </c>
      <c r="C97" s="53">
        <f>SUM(C59)</f>
        <v>2837</v>
      </c>
      <c r="D97" s="40">
        <f t="shared" si="2"/>
        <v>-1.1206086241334816</v>
      </c>
      <c r="E97" s="69">
        <f>SUM(E59)</f>
        <v>25531</v>
      </c>
      <c r="F97" s="53">
        <f>SUM(F59)</f>
        <v>31447</v>
      </c>
      <c r="G97" s="40">
        <f t="shared" si="3"/>
        <v>-18.81260533596209</v>
      </c>
      <c r="H97" s="103"/>
    </row>
    <row r="98" spans="1:8" ht="10.5" customHeight="1">
      <c r="A98" s="7" t="s">
        <v>30</v>
      </c>
      <c r="B98" s="53">
        <f>SUM(B62)</f>
        <v>133</v>
      </c>
      <c r="C98" s="53">
        <f>SUM(C62)</f>
        <v>1212</v>
      </c>
      <c r="D98" s="40">
        <f t="shared" si="2"/>
        <v>-88.56916941694169</v>
      </c>
      <c r="E98" s="53">
        <f>SUM(E62)</f>
        <v>8303</v>
      </c>
      <c r="F98" s="53">
        <f>SUM(F62)</f>
        <v>21832</v>
      </c>
      <c r="G98" s="34">
        <f t="shared" si="3"/>
        <v>-61.96866984243313</v>
      </c>
      <c r="H98" s="103"/>
    </row>
    <row r="99" spans="1:8" ht="10.5" customHeight="1">
      <c r="A99" s="7" t="s">
        <v>54</v>
      </c>
      <c r="B99" s="53">
        <f>SUM(B65-B105)</f>
        <v>245</v>
      </c>
      <c r="C99" s="53">
        <f>SUM(C65-C105)</f>
        <v>193</v>
      </c>
      <c r="D99" s="40">
        <f>IF(C99=0," ***.*",IF(B99=0," ***.*",IF(((B99/B$8)/(C99/C$8))*100-100&gt;999.9," ***.*",IF(((B99/B$8)/(C99/C$8))*100-100&lt;-99.9," ***.*",((B99/B$8)/(C99/C$8))*100-100))))</f>
        <v>32.2322970639033</v>
      </c>
      <c r="E99" s="53">
        <f>SUM(E65-E105)</f>
        <v>2303</v>
      </c>
      <c r="F99" s="53">
        <f>SUM(F65-F105)</f>
        <v>2828</v>
      </c>
      <c r="G99" s="34">
        <f>IF(F99=0," ***.*",IF(E99=0," ***.*",IF((E99/F99)*100-100&gt;999.9," ***.*",IF((E99/F99)*100-100&lt;-99.9," ***.*",(E99/F99)*100-100))))</f>
        <v>-18.564356435643575</v>
      </c>
      <c r="H99" s="103"/>
    </row>
    <row r="100" spans="1:8" ht="10.5" customHeight="1">
      <c r="A100" s="7" t="s">
        <v>36</v>
      </c>
      <c r="B100" s="65">
        <f>SUM(B69)</f>
        <v>2470</v>
      </c>
      <c r="C100" s="53">
        <f>SUM(C69)</f>
        <v>5767</v>
      </c>
      <c r="D100" s="40">
        <f>IF(C100=0," ***.*",IF(B100=0," ***.*",IF(((B100/B$8)/(C100/C$8))*100-100&gt;999.9," ***.*",IF(((B100/B$8)/(C100/C$8))*100-100&lt;-99.9," ***.*",((B100/B$8)/(C100/C$8))*100-100))))</f>
        <v>-55.38552684815907</v>
      </c>
      <c r="E100" s="65">
        <f>SUM(E69)</f>
        <v>50677</v>
      </c>
      <c r="F100" s="53">
        <f>SUM(F69)</f>
        <v>62395</v>
      </c>
      <c r="G100" s="34">
        <f>IF(F100=0," ***.*",IF(E100=0," ***.*",IF((E100/F100)*100-100&gt;999.9," ***.*",IF((E100/F100)*100-100&lt;-99.9," ***.*",(E100/F100)*100-100))))</f>
        <v>-18.780350989662637</v>
      </c>
      <c r="H100" s="103"/>
    </row>
    <row r="101" spans="1:8" ht="10.5" customHeight="1">
      <c r="A101" s="7" t="s">
        <v>41</v>
      </c>
      <c r="B101" s="65">
        <f>SUM(B72)</f>
        <v>5813</v>
      </c>
      <c r="C101" s="53">
        <f>SUM(C72)</f>
        <v>5454</v>
      </c>
      <c r="D101" s="40">
        <f t="shared" si="2"/>
        <v>11.023255103288122</v>
      </c>
      <c r="E101" s="65">
        <f>SUM(E72)</f>
        <v>81728</v>
      </c>
      <c r="F101" s="53">
        <f>SUM(F72)</f>
        <v>74983</v>
      </c>
      <c r="G101" s="34">
        <f t="shared" si="3"/>
        <v>8.995372284384445</v>
      </c>
      <c r="H101" s="103"/>
    </row>
    <row r="102" spans="1:7" ht="10.5" customHeight="1">
      <c r="A102" s="106" t="s">
        <v>100</v>
      </c>
      <c r="B102" s="66">
        <f>SUM(B93:B101)</f>
        <v>184151</v>
      </c>
      <c r="C102" s="55">
        <f>SUM(C93:C101)</f>
        <v>213055</v>
      </c>
      <c r="D102" s="56">
        <f t="shared" si="2"/>
        <v>-9.965052060109684</v>
      </c>
      <c r="E102" s="55">
        <f>SUM(E93:E101)</f>
        <v>2532239</v>
      </c>
      <c r="F102" s="55">
        <f>SUM(F93:F101)</f>
        <v>2504236</v>
      </c>
      <c r="G102" s="39">
        <f t="shared" si="3"/>
        <v>1.1182252790871132</v>
      </c>
    </row>
    <row r="103" spans="1:7" ht="10.5" customHeight="1">
      <c r="A103" s="3" t="s">
        <v>26</v>
      </c>
      <c r="B103" s="64">
        <v>161</v>
      </c>
      <c r="C103" s="53">
        <v>90</v>
      </c>
      <c r="D103" s="41">
        <f t="shared" si="2"/>
        <v>86.34259259259258</v>
      </c>
      <c r="E103" s="64">
        <v>1433</v>
      </c>
      <c r="F103" s="53">
        <v>1271</v>
      </c>
      <c r="G103" s="34">
        <f t="shared" si="3"/>
        <v>12.745869394177817</v>
      </c>
    </row>
    <row r="104" spans="1:7" ht="10.5" customHeight="1">
      <c r="A104" s="7" t="s">
        <v>53</v>
      </c>
      <c r="B104" s="65">
        <v>386</v>
      </c>
      <c r="C104" s="53">
        <v>231</v>
      </c>
      <c r="D104" s="40">
        <f t="shared" si="2"/>
        <v>74.06204906204906</v>
      </c>
      <c r="E104" s="65">
        <v>4018</v>
      </c>
      <c r="F104" s="53">
        <v>3076</v>
      </c>
      <c r="G104" s="34">
        <f t="shared" si="3"/>
        <v>30.624187256176867</v>
      </c>
    </row>
    <row r="105" spans="1:7" ht="10.5" customHeight="1">
      <c r="A105" s="7" t="s">
        <v>54</v>
      </c>
      <c r="B105" s="69">
        <v>1001</v>
      </c>
      <c r="C105" s="53">
        <v>773</v>
      </c>
      <c r="D105" s="40">
        <f t="shared" si="2"/>
        <v>34.89111686071581</v>
      </c>
      <c r="E105" s="53">
        <v>10660</v>
      </c>
      <c r="F105" s="53">
        <v>8732</v>
      </c>
      <c r="G105" s="34">
        <f t="shared" si="3"/>
        <v>22.079706825469543</v>
      </c>
    </row>
    <row r="106" spans="1:7" ht="10.5" customHeight="1">
      <c r="A106" s="106" t="s">
        <v>101</v>
      </c>
      <c r="B106" s="66">
        <f>SUM(B103:B105)</f>
        <v>1548</v>
      </c>
      <c r="C106" s="53">
        <f>SUM(C103:C105)</f>
        <v>1094</v>
      </c>
      <c r="D106" s="56">
        <f t="shared" si="2"/>
        <v>47.394881170018294</v>
      </c>
      <c r="E106" s="66">
        <f>SUM(E103:E105)</f>
        <v>16111</v>
      </c>
      <c r="F106" s="53">
        <f>SUM(F103:F105)</f>
        <v>13079</v>
      </c>
      <c r="G106" s="34">
        <f t="shared" si="3"/>
        <v>23.18220047404236</v>
      </c>
    </row>
    <row r="107" spans="1:7" ht="10.5" customHeight="1">
      <c r="A107" s="61" t="s">
        <v>102</v>
      </c>
      <c r="B107" s="67"/>
      <c r="C107" s="62"/>
      <c r="D107" s="62"/>
      <c r="E107" s="61"/>
      <c r="F107" s="61"/>
      <c r="G107" s="61"/>
    </row>
    <row r="108" spans="1:7" ht="10.5" customHeight="1">
      <c r="A108" s="3" t="s">
        <v>11</v>
      </c>
      <c r="B108" s="68">
        <f>SUM(B13)</f>
        <v>6190</v>
      </c>
      <c r="C108" s="68">
        <f>SUM(C13)</f>
        <v>10228</v>
      </c>
      <c r="D108" s="41">
        <f aca="true" t="shared" si="4" ref="D108:D116">IF(C108=0," ***.*",IF(B108=0," ***.*",IF(((B108/B$8)/(C108/C$8))*100-100&gt;999.9," ***.*",IF(((B108/B$8)/(C108/C$8))*100-100&lt;-99.9," ***.*",((B108/B$8)/(C108/C$8))*100-100))))</f>
        <v>-36.95818667709555</v>
      </c>
      <c r="E108" s="51">
        <f>SUM(E13)</f>
        <v>77911</v>
      </c>
      <c r="F108" s="68">
        <f>SUM(F13)</f>
        <v>67264</v>
      </c>
      <c r="G108" s="41">
        <f t="shared" si="3"/>
        <v>15.828675071360607</v>
      </c>
    </row>
    <row r="109" spans="1:7" ht="10.5" customHeight="1">
      <c r="A109" s="7" t="s">
        <v>16</v>
      </c>
      <c r="B109" s="53">
        <f>SUM(B18)</f>
        <v>6866</v>
      </c>
      <c r="C109" s="53">
        <f>SUM(C18)</f>
        <v>7425</v>
      </c>
      <c r="D109" s="40">
        <f>IF(C109=0," ***.*",IF(B109=0," ***.*",IF(((B109/B$8)/(C109/C$8))*100-100&gt;999.9," ***.*",IF(((B109/B$8)/(C109/C$8))*100-100&lt;-99.9," ***.*",((B109/B$8)/(C109/C$8))*100-100))))</f>
        <v>-3.6756453423120234</v>
      </c>
      <c r="E109" s="53">
        <f>SUM(E18)</f>
        <v>81241</v>
      </c>
      <c r="F109" s="53">
        <f>SUM(F18)</f>
        <v>55586</v>
      </c>
      <c r="G109" s="34">
        <f>IF(F109=0," ***.*",IF(E109=0," ***.*",IF((E109/F109)*100-100&gt;999.9," ***.*",IF((E109/F109)*100-100&lt;-99.9," ***.*",(E109/F109)*100-100))))</f>
        <v>46.15370776814305</v>
      </c>
    </row>
    <row r="110" spans="1:7" ht="10.5" customHeight="1">
      <c r="A110" s="7" t="s">
        <v>26</v>
      </c>
      <c r="B110" s="53">
        <f>SUM(B40-B21-B22-B28-B29)</f>
        <v>120873</v>
      </c>
      <c r="C110" s="53">
        <f>SUM(C40-C21-C22-C28-C29)</f>
        <v>135592</v>
      </c>
      <c r="D110" s="40">
        <f t="shared" si="4"/>
        <v>-7.141000206501872</v>
      </c>
      <c r="E110" s="53">
        <f>SUM(E40-E21-E22-E28-E29)</f>
        <v>1655309</v>
      </c>
      <c r="F110" s="53">
        <f>SUM(F40-F21-F22-F28-F29)</f>
        <v>1664286</v>
      </c>
      <c r="G110" s="34">
        <f t="shared" si="3"/>
        <v>-0.5393904653406878</v>
      </c>
    </row>
    <row r="111" spans="1:9" ht="10.5" customHeight="1">
      <c r="A111" s="7" t="s">
        <v>53</v>
      </c>
      <c r="B111" s="53">
        <f>SUM(B56-B43-B44-B52-B53)</f>
        <v>36577</v>
      </c>
      <c r="C111" s="53">
        <f>SUM(C56-C43-C44-C52-C53)</f>
        <v>42269</v>
      </c>
      <c r="D111" s="40">
        <f t="shared" si="4"/>
        <v>-9.860555805278878</v>
      </c>
      <c r="E111" s="53">
        <f>SUM(E56-E43-E44-E52-E53)</f>
        <v>524130</v>
      </c>
      <c r="F111" s="53">
        <f>SUM(F56-F43-F44-F52-F53)</f>
        <v>502955</v>
      </c>
      <c r="G111" s="34">
        <f t="shared" si="3"/>
        <v>4.210118201429552</v>
      </c>
      <c r="I111" s="102"/>
    </row>
    <row r="112" spans="1:8" ht="10.5" customHeight="1">
      <c r="A112" s="7" t="s">
        <v>130</v>
      </c>
      <c r="B112" s="65">
        <f>SUM(B59)</f>
        <v>2693</v>
      </c>
      <c r="C112" s="69">
        <f>SUM(C59)</f>
        <v>2837</v>
      </c>
      <c r="D112" s="42">
        <f t="shared" si="4"/>
        <v>-1.1206086241334816</v>
      </c>
      <c r="E112" s="65">
        <f>SUM(E59)</f>
        <v>25531</v>
      </c>
      <c r="F112" s="69">
        <f>SUM(F59)</f>
        <v>31447</v>
      </c>
      <c r="G112" s="40">
        <f t="shared" si="3"/>
        <v>-18.81260533596209</v>
      </c>
      <c r="H112" s="103"/>
    </row>
    <row r="113" spans="1:7" ht="10.5" customHeight="1">
      <c r="A113" s="7" t="s">
        <v>30</v>
      </c>
      <c r="B113" s="69">
        <f>SUM(B62)</f>
        <v>133</v>
      </c>
      <c r="C113" s="53">
        <f>SUM(C62)</f>
        <v>1212</v>
      </c>
      <c r="D113" s="40">
        <f t="shared" si="4"/>
        <v>-88.56916941694169</v>
      </c>
      <c r="E113" s="53">
        <f>SUM(E62)</f>
        <v>8303</v>
      </c>
      <c r="F113" s="53">
        <f>SUM(F62)</f>
        <v>21832</v>
      </c>
      <c r="G113" s="34">
        <f t="shared" si="3"/>
        <v>-61.96866984243313</v>
      </c>
    </row>
    <row r="114" spans="1:7" ht="10.5" customHeight="1">
      <c r="A114" s="7" t="s">
        <v>36</v>
      </c>
      <c r="B114" s="69">
        <f>SUM(B69)</f>
        <v>2470</v>
      </c>
      <c r="C114" s="53">
        <f>SUM(C69)</f>
        <v>5767</v>
      </c>
      <c r="D114" s="40">
        <f>IF(C114=0," ***.*",IF(B114=0," ***.*",IF(((B114/B$8)/(C114/C$8))*100-100&gt;999.9," ***.*",IF(((B114/B$8)/(C114/C$8))*100-100&lt;-99.9," ***.*",((B114/B$8)/(C114/C$8))*100-100))))</f>
        <v>-55.38552684815907</v>
      </c>
      <c r="E114" s="53">
        <f>SUM(E69)</f>
        <v>50677</v>
      </c>
      <c r="F114" s="53">
        <f>SUM(F69)</f>
        <v>62395</v>
      </c>
      <c r="G114" s="34">
        <f>IF(F114=0," ***.*",IF(E114=0," ***.*",IF((E114/F114)*100-100&gt;999.9," ***.*",IF((E114/F114)*100-100&lt;-99.9," ***.*",(E114/F114)*100-100))))</f>
        <v>-18.780350989662637</v>
      </c>
    </row>
    <row r="115" spans="1:7" ht="10.5" customHeight="1">
      <c r="A115" s="7" t="s">
        <v>41</v>
      </c>
      <c r="B115" s="69">
        <f>SUM(B72)</f>
        <v>5813</v>
      </c>
      <c r="C115" s="53">
        <f>SUM(C72)</f>
        <v>5454</v>
      </c>
      <c r="D115" s="40">
        <f t="shared" si="4"/>
        <v>11.023255103288122</v>
      </c>
      <c r="E115" s="53">
        <f>SUM(E72)</f>
        <v>81728</v>
      </c>
      <c r="F115" s="53">
        <f>SUM(F72)</f>
        <v>74983</v>
      </c>
      <c r="G115" s="34">
        <f t="shared" si="3"/>
        <v>8.995372284384445</v>
      </c>
    </row>
    <row r="116" spans="1:7" ht="10.5" customHeight="1">
      <c r="A116" s="106" t="s">
        <v>100</v>
      </c>
      <c r="B116" s="66">
        <f>SUM(B108:B115)</f>
        <v>181615</v>
      </c>
      <c r="C116" s="55">
        <f>SUM(C108:C115)</f>
        <v>210784</v>
      </c>
      <c r="D116" s="56">
        <f t="shared" si="4"/>
        <v>-10.248267578816865</v>
      </c>
      <c r="E116" s="55">
        <f>SUM(E108:E115)</f>
        <v>2504830</v>
      </c>
      <c r="F116" s="55">
        <f>SUM(F108:F115)</f>
        <v>2480748</v>
      </c>
      <c r="G116" s="39">
        <f t="shared" si="3"/>
        <v>0.9707555946835384</v>
      </c>
    </row>
    <row r="117" spans="1:7" ht="10.5" customHeight="1">
      <c r="A117" s="114"/>
      <c r="B117" s="68"/>
      <c r="C117" s="51"/>
      <c r="D117" s="115"/>
      <c r="E117" s="51"/>
      <c r="F117" s="51"/>
      <c r="G117" s="116"/>
    </row>
    <row r="118" spans="1:7" ht="10.5" customHeight="1">
      <c r="A118" s="117"/>
      <c r="B118" s="69"/>
      <c r="C118" s="53"/>
      <c r="D118" s="42"/>
      <c r="E118" s="53"/>
      <c r="F118" s="53"/>
      <c r="G118" s="35"/>
    </row>
    <row r="119" spans="1:7" ht="10.5" customHeight="1">
      <c r="A119" s="63" t="s">
        <v>103</v>
      </c>
      <c r="B119" s="63"/>
      <c r="C119" s="63"/>
      <c r="D119" s="63"/>
      <c r="E119" s="63"/>
      <c r="F119" s="63"/>
      <c r="G119" s="63"/>
    </row>
    <row r="120" spans="1:7" ht="10.5" customHeight="1">
      <c r="A120" s="3" t="s">
        <v>11</v>
      </c>
      <c r="B120" s="64">
        <f>SUM(B13)</f>
        <v>6190</v>
      </c>
      <c r="C120" s="68">
        <f>SUM(C13)</f>
        <v>10228</v>
      </c>
      <c r="D120" s="41">
        <f aca="true" t="shared" si="5" ref="D120:D128">IF(C120=0," ***.*",IF(B120=0," ***.*",IF(((B120/B$8)/(C120/C$8))*100-100&gt;999.9," ***.*",IF(((B120/B$8)/(C120/C$8))*100-100&lt;-99.9," ***.*",((B120/B$8)/(C120/C$8))*100-100))))</f>
        <v>-36.95818667709555</v>
      </c>
      <c r="E120" s="64">
        <f>SUM(E13)</f>
        <v>77911</v>
      </c>
      <c r="F120" s="68">
        <f>SUM(F13)</f>
        <v>67264</v>
      </c>
      <c r="G120" s="41">
        <f t="shared" si="3"/>
        <v>15.828675071360607</v>
      </c>
    </row>
    <row r="121" spans="1:7" ht="10.5" customHeight="1">
      <c r="A121" s="7" t="s">
        <v>16</v>
      </c>
      <c r="B121" s="53">
        <f>SUM(B18)</f>
        <v>6866</v>
      </c>
      <c r="C121" s="53">
        <f>SUM(C18)</f>
        <v>7425</v>
      </c>
      <c r="D121" s="40">
        <f>IF(C121=0," ***.*",IF(B121=0," ***.*",IF(((B121/B$8)/(C121/C$8))*100-100&gt;999.9," ***.*",IF(((B121/B$8)/(C121/C$8))*100-100&lt;-99.9," ***.*",((B121/B$8)/(C121/C$8))*100-100))))</f>
        <v>-3.6756453423120234</v>
      </c>
      <c r="E121" s="53">
        <f>SUM(E18)</f>
        <v>81241</v>
      </c>
      <c r="F121" s="53">
        <f>SUM(F18)</f>
        <v>55586</v>
      </c>
      <c r="G121" s="34">
        <f>IF(F121=0," ***.*",IF(E121=0," ***.*",IF((E121/F121)*100-100&gt;999.9," ***.*",IF((E121/F121)*100-100&lt;-99.9," ***.*",(E121/F121)*100-100))))</f>
        <v>46.15370776814305</v>
      </c>
    </row>
    <row r="122" spans="1:7" ht="10.5" customHeight="1">
      <c r="A122" s="7" t="s">
        <v>26</v>
      </c>
      <c r="B122" s="53">
        <f>SUM(B40-B21-B22-B28-B29)</f>
        <v>120873</v>
      </c>
      <c r="C122" s="53">
        <f>SUM(C40-C21-C22-C28-C29)</f>
        <v>135592</v>
      </c>
      <c r="D122" s="40">
        <f t="shared" si="5"/>
        <v>-7.141000206501872</v>
      </c>
      <c r="E122" s="53">
        <f>SUM(E40-E21-E22-E28-E29)</f>
        <v>1655309</v>
      </c>
      <c r="F122" s="53">
        <f>SUM(F40-F21-F22-F28-F29)</f>
        <v>1664286</v>
      </c>
      <c r="G122" s="34">
        <f t="shared" si="3"/>
        <v>-0.5393904653406878</v>
      </c>
    </row>
    <row r="123" spans="1:7" ht="10.5" customHeight="1">
      <c r="A123" s="7" t="s">
        <v>53</v>
      </c>
      <c r="B123" s="53">
        <f>SUM(B56-B43-B44-B52-B53)</f>
        <v>36577</v>
      </c>
      <c r="C123" s="53">
        <f>SUM(C56-C43-C44-C52-C53)</f>
        <v>42269</v>
      </c>
      <c r="D123" s="40">
        <f t="shared" si="5"/>
        <v>-9.860555805278878</v>
      </c>
      <c r="E123" s="53">
        <f>SUM(E56-E43-E44-E52-E53)</f>
        <v>524130</v>
      </c>
      <c r="F123" s="53">
        <f>SUM(F56-F43-F44-F52-F53)</f>
        <v>502955</v>
      </c>
      <c r="G123" s="34">
        <f t="shared" si="3"/>
        <v>4.210118201429552</v>
      </c>
    </row>
    <row r="124" spans="1:8" ht="10.5" customHeight="1">
      <c r="A124" s="7" t="s">
        <v>130</v>
      </c>
      <c r="B124" s="65">
        <f>SUM(B59)</f>
        <v>2693</v>
      </c>
      <c r="C124" s="69">
        <f>SUM(C59)</f>
        <v>2837</v>
      </c>
      <c r="D124" s="42">
        <f t="shared" si="5"/>
        <v>-1.1206086241334816</v>
      </c>
      <c r="E124" s="65">
        <f>SUM(E59)</f>
        <v>25531</v>
      </c>
      <c r="F124" s="69">
        <f>SUM(F59)</f>
        <v>31447</v>
      </c>
      <c r="G124" s="40">
        <f t="shared" si="3"/>
        <v>-18.81260533596209</v>
      </c>
      <c r="H124" s="103"/>
    </row>
    <row r="125" spans="1:7" ht="10.5" customHeight="1">
      <c r="A125" s="7" t="s">
        <v>30</v>
      </c>
      <c r="B125" s="65">
        <f>SUM(B62)</f>
        <v>133</v>
      </c>
      <c r="C125" s="53">
        <f>SUM(C62)</f>
        <v>1212</v>
      </c>
      <c r="D125" s="40">
        <f t="shared" si="5"/>
        <v>-88.56916941694169</v>
      </c>
      <c r="E125" s="65">
        <f>SUM(E62)</f>
        <v>8303</v>
      </c>
      <c r="F125" s="53">
        <f>SUM(F62)</f>
        <v>21832</v>
      </c>
      <c r="G125" s="34">
        <f t="shared" si="3"/>
        <v>-61.96866984243313</v>
      </c>
    </row>
    <row r="126" spans="1:7" ht="10.5" customHeight="1">
      <c r="A126" s="7" t="s">
        <v>36</v>
      </c>
      <c r="B126" s="65">
        <f>SUM(B69)</f>
        <v>2470</v>
      </c>
      <c r="C126" s="53">
        <f>SUM(C69)</f>
        <v>5767</v>
      </c>
      <c r="D126" s="40">
        <f>IF(C126=0," ***.*",IF(B126=0," ***.*",IF(((B126/B$8)/(C126/C$8))*100-100&gt;999.9," ***.*",IF(((B126/B$8)/(C126/C$8))*100-100&lt;-99.9," ***.*",((B126/B$8)/(C126/C$8))*100-100))))</f>
        <v>-55.38552684815907</v>
      </c>
      <c r="E126" s="65">
        <f>SUM(E69)</f>
        <v>50677</v>
      </c>
      <c r="F126" s="53">
        <f>SUM(F69)</f>
        <v>62395</v>
      </c>
      <c r="G126" s="34">
        <f>IF(F126=0," ***.*",IF(E126=0," ***.*",IF((E126/F126)*100-100&gt;999.9," ***.*",IF((E126/F126)*100-100&lt;-99.9," ***.*",(E126/F126)*100-100))))</f>
        <v>-18.780350989662637</v>
      </c>
    </row>
    <row r="127" spans="1:7" ht="10.5" customHeight="1">
      <c r="A127" s="7" t="s">
        <v>41</v>
      </c>
      <c r="B127" s="65">
        <f>SUM(B72)</f>
        <v>5813</v>
      </c>
      <c r="C127" s="53">
        <f>SUM(C72)</f>
        <v>5454</v>
      </c>
      <c r="D127" s="40">
        <f t="shared" si="5"/>
        <v>11.023255103288122</v>
      </c>
      <c r="E127" s="65">
        <f>SUM(E72)</f>
        <v>81728</v>
      </c>
      <c r="F127" s="53">
        <f>SUM(F72)</f>
        <v>74983</v>
      </c>
      <c r="G127" s="34">
        <f t="shared" si="3"/>
        <v>8.995372284384445</v>
      </c>
    </row>
    <row r="128" spans="1:7" ht="10.5" customHeight="1">
      <c r="A128" s="99" t="s">
        <v>104</v>
      </c>
      <c r="B128" s="54">
        <f>SUM(B120:B127)</f>
        <v>181615</v>
      </c>
      <c r="C128" s="55">
        <f>SUM(C120:C127)</f>
        <v>210784</v>
      </c>
      <c r="D128" s="56">
        <f t="shared" si="5"/>
        <v>-10.248267578816865</v>
      </c>
      <c r="E128" s="54">
        <f>SUM(E120:E127)</f>
        <v>2504830</v>
      </c>
      <c r="F128" s="55">
        <f>SUM(F120:F127)</f>
        <v>2480748</v>
      </c>
      <c r="G128" s="39">
        <f t="shared" si="3"/>
        <v>0.9707555946835384</v>
      </c>
    </row>
    <row r="129" spans="1:7" ht="10.5" customHeight="1">
      <c r="A129" s="26"/>
      <c r="B129" s="26"/>
      <c r="C129" s="26"/>
      <c r="D129" s="59"/>
      <c r="E129" s="26"/>
      <c r="F129" s="26"/>
      <c r="G129" s="26"/>
    </row>
    <row r="130" spans="1:7" ht="10.5" customHeight="1">
      <c r="A130" s="26" t="s">
        <v>56</v>
      </c>
      <c r="B130" s="26"/>
      <c r="C130" s="26"/>
      <c r="D130" s="59"/>
      <c r="E130" s="26"/>
      <c r="F130" s="26"/>
      <c r="G130" s="26"/>
    </row>
    <row r="131" spans="1:7" ht="10.5" customHeight="1">
      <c r="A131" s="26"/>
      <c r="B131" s="26"/>
      <c r="C131" s="26"/>
      <c r="D131" s="26"/>
      <c r="E131" s="26"/>
      <c r="F131" s="26"/>
      <c r="G131" s="26"/>
    </row>
    <row r="132" spans="1:7" ht="10.5" customHeight="1">
      <c r="A132"/>
      <c r="B132" s="26"/>
      <c r="C132"/>
      <c r="D132"/>
      <c r="E132" s="26"/>
      <c r="F132" s="26"/>
      <c r="G132" s="26"/>
    </row>
  </sheetData>
  <printOptions horizontalCentered="1"/>
  <pageMargins left="0" right="0" top="0.17" bottom="0.16" header="0.17" footer="0.16"/>
  <pageSetup horizontalDpi="300" verticalDpi="300" orientation="portrait" scale="88" r:id="rId1"/>
  <headerFooter alignWithMargins="0">
    <oddFooter>&amp;L&amp;8 
Global Market and Industry Analysis - Sales Reporting and Data Management  &amp;D&amp;R&amp;8Page &amp;P of &amp;N</oddFooter>
  </headerFooter>
  <rowBreaks count="1" manualBreakCount="1">
    <brk id="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COe</dc:creator>
  <cp:keywords/>
  <dc:description/>
  <cp:lastModifiedBy>lsavage</cp:lastModifiedBy>
  <cp:lastPrinted>2004-12-01T17:16:28Z</cp:lastPrinted>
  <dcterms:created xsi:type="dcterms:W3CDTF">1999-11-02T12:55:32Z</dcterms:created>
  <dcterms:modified xsi:type="dcterms:W3CDTF">2004-12-01T18:23:25Z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-1407873484</vt:i4>
  </property>
  <property fmtid="{D5CDD505-2E9C-101B-9397-08002B2CF9AE}" pid="3" name="_NewReviewCycle">
    <vt:lpwstr/>
  </property>
  <property fmtid="{D5CDD505-2E9C-101B-9397-08002B2CF9AE}" pid="4" name="_EmailSubject">
    <vt:lpwstr>Trial Fig day Press release report.</vt:lpwstr>
  </property>
  <property fmtid="{D5CDD505-2E9C-101B-9397-08002B2CF9AE}" pid="5" name="_AuthorEmail">
    <vt:lpwstr>mageshkumar.ganesan@eds.com</vt:lpwstr>
  </property>
  <property fmtid="{D5CDD505-2E9C-101B-9397-08002B2CF9AE}" pid="6" name="_AuthorEmailDisplayName">
    <vt:lpwstr>Ganesan, Mageshkumar</vt:lpwstr>
  </property>
</Properties>
</file>