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5775" activeTab="0"/>
  </bookViews>
  <sheets>
    <sheet name="Group full P&amp;L quarter" sheetId="1" r:id="rId1"/>
    <sheet name="Group full P&amp;L cum" sheetId="2" r:id="rId2"/>
    <sheet name="NS &amp; HC" sheetId="3" r:id="rId3"/>
    <sheet name="D&amp;S qrt" sheetId="4" r:id="rId4"/>
    <sheet name="NVT QRT" sheetId="5" r:id="rId5"/>
    <sheet name=" NSN qrt " sheetId="6" r:id="rId6"/>
    <sheet name="Common qrt" sheetId="7" r:id="rId7"/>
    <sheet name="Group rec" sheetId="8" r:id="rId8"/>
    <sheet name="BS" sheetId="9" r:id="rId9"/>
    <sheet name="CF" sheetId="10" r:id="rId10"/>
    <sheet name="Sh eq" sheetId="11" r:id="rId11"/>
    <sheet name="commit" sheetId="12" r:id="rId12"/>
  </sheets>
  <definedNames/>
  <calcPr fullCalcOnLoad="1"/>
</workbook>
</file>

<file path=xl/sharedStrings.xml><?xml version="1.0" encoding="utf-8"?>
<sst xmlns="http://schemas.openxmlformats.org/spreadsheetml/2006/main" count="482" uniqueCount="249">
  <si>
    <t>(unaudited)</t>
  </si>
  <si>
    <t>Net sales</t>
  </si>
  <si>
    <t>Gross profit</t>
  </si>
  <si>
    <t>Operating profit</t>
  </si>
  <si>
    <t xml:space="preserve"> </t>
  </si>
  <si>
    <t>NOKIA NET SALES BY GEOGRAPHIC AREA, EUR million</t>
  </si>
  <si>
    <t>Europe</t>
  </si>
  <si>
    <t>Middle-East &amp; Africa</t>
  </si>
  <si>
    <t>China</t>
  </si>
  <si>
    <t>Asia-Pacific</t>
  </si>
  <si>
    <t>North America</t>
  </si>
  <si>
    <t>Latin America</t>
  </si>
  <si>
    <t>Total</t>
  </si>
  <si>
    <t>NOKIA PERSONNEL BY GEOGRAPHIC AREA</t>
  </si>
  <si>
    <t>Cost of sales</t>
  </si>
  <si>
    <t>Selling and marketing expenses</t>
  </si>
  <si>
    <t>Administrative and general expenses</t>
  </si>
  <si>
    <t>Other income</t>
  </si>
  <si>
    <t>Other expenses</t>
  </si>
  <si>
    <t>Share of results of associated companies</t>
  </si>
  <si>
    <t>Financial income and expenses</t>
  </si>
  <si>
    <t>Profit before minority interests</t>
  </si>
  <si>
    <t>Tax</t>
  </si>
  <si>
    <t>Profit before tax</t>
  </si>
  <si>
    <t>Profit attributable to equity holders of the parent</t>
  </si>
  <si>
    <t>Earnings per share, EUR</t>
  </si>
  <si>
    <t>Basic</t>
  </si>
  <si>
    <t>Diluted</t>
  </si>
  <si>
    <t>Average number of shares (1 000 shares)</t>
  </si>
  <si>
    <t>Depreciation and amortization, total</t>
  </si>
  <si>
    <t>Share-based compensation expense, total</t>
  </si>
  <si>
    <t>Research and development expenses</t>
  </si>
  <si>
    <t>ASSETS</t>
  </si>
  <si>
    <t>Non-current assets</t>
  </si>
  <si>
    <t xml:space="preserve">     Capitalized development costs</t>
  </si>
  <si>
    <t xml:space="preserve">     Goodwill</t>
  </si>
  <si>
    <t xml:space="preserve">     Other intangible assets</t>
  </si>
  <si>
    <t xml:space="preserve">     Property, plant and equipment</t>
  </si>
  <si>
    <t xml:space="preserve">     Investments in associated companies</t>
  </si>
  <si>
    <t xml:space="preserve">     Available-for-sale investments</t>
  </si>
  <si>
    <t xml:space="preserve">     Deferred tax assets</t>
  </si>
  <si>
    <t xml:space="preserve">     Long-term loans receivable</t>
  </si>
  <si>
    <t xml:space="preserve">     Other non-current assets</t>
  </si>
  <si>
    <t>Current assets</t>
  </si>
  <si>
    <t xml:space="preserve">     Inventories</t>
  </si>
  <si>
    <t xml:space="preserve">     Accounts receivable</t>
  </si>
  <si>
    <t xml:space="preserve">     Prepaid expenses and accrued income</t>
  </si>
  <si>
    <t xml:space="preserve">     Available-for-sale investments, liquid assets</t>
  </si>
  <si>
    <t xml:space="preserve">     Available-for-sale investments, cash equivalents</t>
  </si>
  <si>
    <t>Total assets</t>
  </si>
  <si>
    <t>SHAREHOLDERS' EQUITY AND LIABILITIES</t>
  </si>
  <si>
    <t xml:space="preserve">     Share capital</t>
  </si>
  <si>
    <t xml:space="preserve">     Share issue premium</t>
  </si>
  <si>
    <t xml:space="preserve">     Treasury shares</t>
  </si>
  <si>
    <t xml:space="preserve">     Translation differences</t>
  </si>
  <si>
    <t xml:space="preserve">     Fair value and other reserves</t>
  </si>
  <si>
    <t>Minority interests</t>
  </si>
  <si>
    <t>Total equity</t>
  </si>
  <si>
    <t xml:space="preserve">     Long-term interest-bearing liabilities</t>
  </si>
  <si>
    <t xml:space="preserve">     Deferred tax liabilities</t>
  </si>
  <si>
    <t xml:space="preserve">     Other long-term liabilities</t>
  </si>
  <si>
    <t>Current liabilities</t>
  </si>
  <si>
    <t xml:space="preserve">     Short-term borrowing</t>
  </si>
  <si>
    <t xml:space="preserve">     Accounts payable</t>
  </si>
  <si>
    <t xml:space="preserve">     Provisions</t>
  </si>
  <si>
    <t>Total shareholders' equity and liabilities</t>
  </si>
  <si>
    <t>Interest-bearing liabilities</t>
  </si>
  <si>
    <t>Shareholders' equity per share, EUR</t>
  </si>
  <si>
    <r>
      <t xml:space="preserve">CONSOLIDATED BALANCE SHEET, IFRS, EUR million </t>
    </r>
    <r>
      <rPr>
        <sz val="10"/>
        <rFont val="Arial"/>
        <family val="2"/>
      </rPr>
      <t>(unaudited)</t>
    </r>
  </si>
  <si>
    <t>CONSOLIDATED CASH FLOW STATEMENT, IFRS, EUR million</t>
  </si>
  <si>
    <t>Cash flow from operating activities</t>
  </si>
  <si>
    <t xml:space="preserve">     Adjustments, total</t>
  </si>
  <si>
    <t xml:space="preserve">     Change in net working capital</t>
  </si>
  <si>
    <t>Cash generated from operations</t>
  </si>
  <si>
    <t xml:space="preserve">     Interest received</t>
  </si>
  <si>
    <t xml:space="preserve">     Interest paid</t>
  </si>
  <si>
    <t xml:space="preserve">     Other financial income and expenses, net received</t>
  </si>
  <si>
    <t>Net cash from operating activities</t>
  </si>
  <si>
    <t>Cash flow from investing activities</t>
  </si>
  <si>
    <t>Purchase of non-current available-for-sale investments</t>
  </si>
  <si>
    <t>Purchase of shares in associated companies</t>
  </si>
  <si>
    <t>Additions to capitalized development costs</t>
  </si>
  <si>
    <t>Capital expenditures</t>
  </si>
  <si>
    <t>Proceeds from sale of non-current available-for-sale investments</t>
  </si>
  <si>
    <t>Proceeds form sale of fixed assets</t>
  </si>
  <si>
    <t>Purchase of current available-for-sale investments, liquid assets</t>
  </si>
  <si>
    <t>Long-term loans made to customers</t>
  </si>
  <si>
    <t>Proceeds from repayment and sale of long-term loans receivable</t>
  </si>
  <si>
    <t>Proceeds from disposal of shares in associated companies</t>
  </si>
  <si>
    <t>Cash flow from financing activities</t>
  </si>
  <si>
    <t>Foreign exchange adjustment</t>
  </si>
  <si>
    <t>Cash and cash equivalents at beginning of period</t>
  </si>
  <si>
    <t>Cash and cash equivalents at end of period</t>
  </si>
  <si>
    <t>Purchase of treasury shares</t>
  </si>
  <si>
    <t>Proceeds from long-term borrowings</t>
  </si>
  <si>
    <t>Repayment of long-term borrowings</t>
  </si>
  <si>
    <t>Dividends paid</t>
  </si>
  <si>
    <t>Net cash used in financing activities</t>
  </si>
  <si>
    <t>NB: The figures in the consolidated cash flow statement cannot be directly traced from the balance sheet</t>
  </si>
  <si>
    <t xml:space="preserve">without additional information as a result of acquisitions and disposals fo subsidiaries and net foreign </t>
  </si>
  <si>
    <t>exchange differences arising on consolidation.</t>
  </si>
  <si>
    <t>CONSOLIDATED STATEMENT OF CHANGES IN SHAREHOLDERS' EQUITY, IFRS, EUR million</t>
  </si>
  <si>
    <t>COMMITMENTS AND CONTINGENCIES, EUR million</t>
  </si>
  <si>
    <t>GROUP</t>
  </si>
  <si>
    <t>Assets pledged</t>
  </si>
  <si>
    <t>Contingent liabilities on behalf of Group companies</t>
  </si>
  <si>
    <t>Other guarantees</t>
  </si>
  <si>
    <t>Contingent liabilities on behalf of other companies</t>
  </si>
  <si>
    <t>Guarantees for loans</t>
  </si>
  <si>
    <t>Leasing obligations</t>
  </si>
  <si>
    <t xml:space="preserve">     Other financial assets</t>
  </si>
  <si>
    <t xml:space="preserve">     Bank and cash</t>
  </si>
  <si>
    <t>Capital and reserves attributable to equity holders of the parent</t>
  </si>
  <si>
    <t>Non-current liabilities</t>
  </si>
  <si>
    <t xml:space="preserve">     Income taxes paid</t>
  </si>
  <si>
    <t>Proceeds from stock option exercises</t>
  </si>
  <si>
    <t>Collateral for own commitments</t>
  </si>
  <si>
    <t>Financing commitments</t>
  </si>
  <si>
    <t>Customer finance commitments</t>
  </si>
  <si>
    <t>-</t>
  </si>
  <si>
    <t>expense</t>
  </si>
  <si>
    <t xml:space="preserve">Total recognized income and </t>
  </si>
  <si>
    <t>Translation differences</t>
  </si>
  <si>
    <t>Cash flow hedges, net of tax</t>
  </si>
  <si>
    <t>Profit</t>
  </si>
  <si>
    <t>Share-based compensation</t>
  </si>
  <si>
    <t>Reissuance of treasury shares</t>
  </si>
  <si>
    <t>Dividend</t>
  </si>
  <si>
    <t>Proceeds from maturities and sale of current available-for-sale investments, liquid assets</t>
  </si>
  <si>
    <t>Share issue premium</t>
  </si>
  <si>
    <t>Share capital</t>
  </si>
  <si>
    <t>Treasury shares</t>
  </si>
  <si>
    <t>Translation difference</t>
  </si>
  <si>
    <t>Fair value and other reserves</t>
  </si>
  <si>
    <t>Retained earnings</t>
  </si>
  <si>
    <t>Before minority</t>
  </si>
  <si>
    <t>Tax benefit on stock options exercised</t>
  </si>
  <si>
    <t>Available-for-sale investments, net of tax</t>
  </si>
  <si>
    <t>Total other equity movements</t>
  </si>
  <si>
    <t>Total recognized income and expense</t>
  </si>
  <si>
    <t xml:space="preserve">Total of other equity movements </t>
  </si>
  <si>
    <t>Y-o-Y  change, %</t>
  </si>
  <si>
    <t>Stock options exercised related to acquisitions</t>
  </si>
  <si>
    <t>Cancellation of treasury shares</t>
  </si>
  <si>
    <t>Settlement of performance shares</t>
  </si>
  <si>
    <t>Acquisition of Group companies, net of acquired cash</t>
  </si>
  <si>
    <t>Acquisition of treasury shares</t>
  </si>
  <si>
    <t>Property under mortgages</t>
  </si>
  <si>
    <t>Balance at December 31, 2006</t>
  </si>
  <si>
    <t>Venture fund commitments</t>
  </si>
  <si>
    <t>Excess tax benefit on share-based compensation</t>
  </si>
  <si>
    <t>Reserve for invested non-restricted equity</t>
  </si>
  <si>
    <t xml:space="preserve">     Reserve for invested non-restricted equity</t>
  </si>
  <si>
    <t xml:space="preserve">     Current portion of long-term loans</t>
  </si>
  <si>
    <t xml:space="preserve">     Accrued expenses </t>
  </si>
  <si>
    <r>
      <t>Number of shares (1 000 shares)</t>
    </r>
    <r>
      <rPr>
        <sz val="9"/>
        <rFont val="Arial"/>
        <family val="2"/>
      </rPr>
      <t xml:space="preserve"> 1)</t>
    </r>
  </si>
  <si>
    <t>1) Shares owned by Group companies are excluded.</t>
  </si>
  <si>
    <t xml:space="preserve">     Retained earnings </t>
  </si>
  <si>
    <t>.</t>
  </si>
  <si>
    <t>Net investment hedge gains, net</t>
  </si>
  <si>
    <t>Dividends received</t>
  </si>
  <si>
    <t>31.12.07</t>
  </si>
  <si>
    <t>Financial guarantees on behalf of third parties</t>
  </si>
  <si>
    <t>Minority interest</t>
  </si>
  <si>
    <t>Balance at December 31, 2007</t>
  </si>
  <si>
    <t>1-12/2007</t>
  </si>
  <si>
    <t>Proceeds from (+) / payment of (-) other long-term loans receivable</t>
  </si>
  <si>
    <t>Proceeds from (+) / payment of (-) short-term loans receivable</t>
  </si>
  <si>
    <t xml:space="preserve">Proceeds from (+) / payment of (-) short-term borrowings </t>
  </si>
  <si>
    <t>Net increase (+) / decrease (-) in cash and cash equivalents</t>
  </si>
  <si>
    <t>31.12.2007</t>
  </si>
  <si>
    <t xml:space="preserve">     Current portion of long-term loans receivable</t>
  </si>
  <si>
    <t>Net cash from / used in investing activities</t>
  </si>
  <si>
    <t>Acquisitions and other changes in minority interests</t>
  </si>
  <si>
    <t>Other decrease, net</t>
  </si>
  <si>
    <t>Stock options exercised</t>
  </si>
  <si>
    <t>Minority interest on formation of Nokia Siemens Networks</t>
  </si>
  <si>
    <t>Proceeds from disposal of businesses</t>
  </si>
  <si>
    <t>holders of the parent)</t>
  </si>
  <si>
    <t xml:space="preserve">(for profit attributable to the equity </t>
  </si>
  <si>
    <t>Reported</t>
  </si>
  <si>
    <t>NOKIA GROUP</t>
  </si>
  <si>
    <t xml:space="preserve">  % </t>
  </si>
  <si>
    <t xml:space="preserve">  % of net sales</t>
  </si>
  <si>
    <r>
      <t xml:space="preserve">  % </t>
    </r>
    <r>
      <rPr>
        <sz val="10"/>
        <rFont val="Arial"/>
        <family val="2"/>
      </rPr>
      <t>of net sales</t>
    </r>
  </si>
  <si>
    <t>Net sales 1)</t>
  </si>
  <si>
    <t>Cost of sales 2)</t>
  </si>
  <si>
    <t>Research and development expenses 3)</t>
  </si>
  <si>
    <t>Selling and marketing expenses 4)</t>
  </si>
  <si>
    <t>Administrative and general expenses 5)</t>
  </si>
  <si>
    <t>% of net sales</t>
  </si>
  <si>
    <t>Other income and expenses</t>
  </si>
  <si>
    <t>Reported 7-9/2008</t>
  </si>
  <si>
    <t>Reported 7-9/2007</t>
  </si>
  <si>
    <t>Non-IFRS 7-9/2008</t>
  </si>
  <si>
    <t>(1-9/2008 and 1-9/2007unaudited, 1-12/2007 audited)</t>
  </si>
  <si>
    <t>Special items     &amp; PPA       7-9/2008</t>
  </si>
  <si>
    <t>Special items       &amp; PPA       7-9/2007</t>
  </si>
  <si>
    <t>30.09.2008</t>
  </si>
  <si>
    <t>30.09.2007</t>
  </si>
  <si>
    <t>1-9/2008</t>
  </si>
  <si>
    <t>1-9/2007</t>
  </si>
  <si>
    <t>30.09.08</t>
  </si>
  <si>
    <t>30.09.07</t>
  </si>
  <si>
    <t>1 EUR = 1.416 USD</t>
  </si>
  <si>
    <t>7-9/2008</t>
  </si>
  <si>
    <t>7-9/2007</t>
  </si>
  <si>
    <t>Balance at September 30, 2007</t>
  </si>
  <si>
    <t>Share premium reduction and transfer</t>
  </si>
  <si>
    <t xml:space="preserve">    </t>
  </si>
  <si>
    <t xml:space="preserve">Research and development expenses </t>
  </si>
  <si>
    <t xml:space="preserve">Selling and marketing expenses </t>
  </si>
  <si>
    <t xml:space="preserve">Other income and expenses </t>
  </si>
  <si>
    <t>Balance at September 30, 2008</t>
  </si>
  <si>
    <t>Special items     &amp; PPA        7-9/2008</t>
  </si>
  <si>
    <t>Other income and expenses 6)</t>
  </si>
  <si>
    <t xml:space="preserve">Non-IFRS </t>
  </si>
  <si>
    <t>CONSOLIDATED PROFIT AND LOSS ACCOUNT, EUR million</t>
  </si>
  <si>
    <t>DEVICES &amp; SERVICES, EUR million</t>
  </si>
  <si>
    <t>NOKIA SIEMENS NETWORKS, EUR million</t>
  </si>
  <si>
    <t>NAVTEQ, EUR million</t>
  </si>
  <si>
    <t>COMMON GROUP FUNCTIONS, EUR million</t>
  </si>
  <si>
    <t>2) Restructuring charges of EUR 11 million in Q3/08 and restructuring charges of EUR 14 million in Q3/07.</t>
  </si>
  <si>
    <t>Vested portion of share-based payment awards related to acquisitions</t>
  </si>
  <si>
    <t>Special items &amp; PPA       7-9/2008</t>
  </si>
  <si>
    <t>Net investment hedge losses, net</t>
  </si>
  <si>
    <t>Non-IFRS 7-9/2007</t>
  </si>
  <si>
    <t>Cost of sales 1)</t>
  </si>
  <si>
    <t>Research and development expenses 2)</t>
  </si>
  <si>
    <t>Selling and marketing expenses 3)</t>
  </si>
  <si>
    <t>5) Restructuring charges of EUR 27 million in Q3/08 and EUR 14 million in Q3/07.</t>
  </si>
  <si>
    <t xml:space="preserve">     Other financial liabilities</t>
  </si>
  <si>
    <t>Other income and expenses 1)</t>
  </si>
  <si>
    <t>1) Deferred revenue related to acquistions of EUR 1 million Q3/08.</t>
  </si>
  <si>
    <t>2) Amortization of acquired intangibles of EUR 81 million in Q3/08.</t>
  </si>
  <si>
    <t>3) Amortization of acquired intangibles of EUR 27 million in Q3/08.</t>
  </si>
  <si>
    <t>1) Deferred revenue related to acquistions of EUR 1 million Q3/08 and EUR 29 million in Q3/07.</t>
  </si>
  <si>
    <t>3) Restructuring charges of EUR 3 million and amortization of acquired intangibles of EUR 45 million in Q3/08.</t>
  </si>
  <si>
    <t>Restructuring charges of EUR 47 million and amortization of acquired intangibles of EUR 44 million in Q3/07.</t>
  </si>
  <si>
    <t>4) Restructuring charges of EUR 2 million and amortization of acquired intangibles of EUR 72 million in Q3/08.</t>
  </si>
  <si>
    <t>Restructuring charges of EUR 11 million and amortization of acquired intangibles of EUR 71million in Q3/07.</t>
  </si>
  <si>
    <t>5) Restructuring charges of EUR 27 million and amortization of acquired intangibles of EUR 14 million in Q3/07.</t>
  </si>
  <si>
    <t>6) Restructuring charges of EUR 16 million and amortization of acquired intangibles of EUR 1 million in Q3/08.</t>
  </si>
  <si>
    <t>1) Gain on sale of real estates of EUR 60 million in Q3/07.</t>
  </si>
  <si>
    <t>1) Deferred revenue related to acquisitions of EUR 2 million Q3/08 and EUR 29 million in Q3/07.</t>
  </si>
  <si>
    <t>3) Restructuring charges of EUR 3 million and amortization of acquired intangibles of EUR 126 million in Q3/08.</t>
  </si>
  <si>
    <t>4) Restructuring charges of EUR 2 million and amortization of acquired intangibles of EUR 99 million in Q3/08.</t>
  </si>
  <si>
    <t>Restructuring charges of EUR 11 million and amortization of acquired intangibles of EUR 71 million in Q3/07.</t>
  </si>
  <si>
    <t>Gain on sale of real estates of EUR 60 million in Q3/07.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</si>
</sst>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</numFmts>
  <fonts count="1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0" xfId="0" applyFont="1" applyAlignment="1" quotePrefix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right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3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4" fillId="0" borderId="1" xfId="0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Font="1" applyAlignment="1" quotePrefix="1">
      <alignment horizontal="right"/>
    </xf>
    <xf numFmtId="0" fontId="7" fillId="0" borderId="0" xfId="0" applyFont="1" applyAlignment="1" quotePrefix="1">
      <alignment horizontal="right"/>
    </xf>
    <xf numFmtId="14" fontId="0" fillId="0" borderId="0" xfId="0" applyNumberFormat="1" applyFont="1" applyAlignment="1" quotePrefix="1">
      <alignment horizontal="right"/>
    </xf>
    <xf numFmtId="0" fontId="10" fillId="0" borderId="4" xfId="0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3" fontId="10" fillId="0" borderId="4" xfId="0" applyNumberFormat="1" applyFont="1" applyBorder="1" applyAlignment="1">
      <alignment/>
    </xf>
    <xf numFmtId="0" fontId="10" fillId="0" borderId="4" xfId="0" applyFont="1" applyBorder="1" applyAlignment="1">
      <alignment horizontal="right" wrapText="1"/>
    </xf>
    <xf numFmtId="3" fontId="2" fillId="0" borderId="1" xfId="0" applyNumberFormat="1" applyFont="1" applyBorder="1" applyAlignment="1">
      <alignment/>
    </xf>
    <xf numFmtId="3" fontId="10" fillId="0" borderId="4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3" fontId="0" fillId="0" borderId="1" xfId="0" applyNumberFormat="1" applyFont="1" applyBorder="1" applyAlignment="1">
      <alignment/>
    </xf>
    <xf numFmtId="0" fontId="7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10" fillId="0" borderId="4" xfId="0" applyNumberFormat="1" applyFont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2" fontId="8" fillId="0" borderId="1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3" fontId="1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10" fillId="0" borderId="1" xfId="0" applyNumberFormat="1" applyFont="1" applyFill="1" applyBorder="1" applyAlignment="1">
      <alignment/>
    </xf>
    <xf numFmtId="3" fontId="10" fillId="0" borderId="4" xfId="0" applyNumberFormat="1" applyFont="1" applyFill="1" applyBorder="1" applyAlignment="1">
      <alignment/>
    </xf>
    <xf numFmtId="3" fontId="10" fillId="0" borderId="1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0" fontId="10" fillId="0" borderId="4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2" fontId="7" fillId="0" borderId="1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9" fontId="1" fillId="0" borderId="0" xfId="0" applyNumberFormat="1" applyFont="1" applyFill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0" fillId="0" borderId="1" xfId="0" applyNumberFormat="1" applyBorder="1" applyAlignment="1">
      <alignment horizontal="right"/>
    </xf>
    <xf numFmtId="0" fontId="2" fillId="0" borderId="7" xfId="0" applyFont="1" applyBorder="1" applyAlignment="1" quotePrefix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169" fontId="3" fillId="0" borderId="9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169" fontId="3" fillId="0" borderId="10" xfId="0" applyNumberFormat="1" applyFont="1" applyBorder="1" applyAlignment="1">
      <alignment/>
    </xf>
    <xf numFmtId="0" fontId="0" fillId="0" borderId="9" xfId="0" applyBorder="1" applyAlignment="1">
      <alignment/>
    </xf>
    <xf numFmtId="3" fontId="2" fillId="0" borderId="9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9" fontId="3" fillId="0" borderId="9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3" fillId="0" borderId="10" xfId="0" applyNumberFormat="1" applyFont="1" applyFill="1" applyBorder="1" applyAlignment="1">
      <alignment/>
    </xf>
    <xf numFmtId="0" fontId="2" fillId="0" borderId="9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11" xfId="0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7" xfId="0" applyFont="1" applyBorder="1" applyAlignment="1" quotePrefix="1">
      <alignment horizontal="right" wrapText="1"/>
    </xf>
    <xf numFmtId="0" fontId="0" fillId="0" borderId="2" xfId="0" applyFont="1" applyBorder="1" applyAlignment="1">
      <alignment horizontal="right" wrapText="1"/>
    </xf>
    <xf numFmtId="0" fontId="0" fillId="0" borderId="8" xfId="0" applyFont="1" applyBorder="1" applyAlignment="1">
      <alignment horizontal="right" wrapText="1"/>
    </xf>
    <xf numFmtId="0" fontId="0" fillId="0" borderId="9" xfId="0" applyFont="1" applyBorder="1" applyAlignment="1" quotePrefix="1">
      <alignment horizontal="right" wrapText="1"/>
    </xf>
    <xf numFmtId="0" fontId="0" fillId="0" borderId="10" xfId="0" applyFont="1" applyBorder="1" applyAlignment="1">
      <alignment horizontal="right" wrapText="1"/>
    </xf>
    <xf numFmtId="3" fontId="0" fillId="0" borderId="9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169" fontId="1" fillId="0" borderId="9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9" fontId="1" fillId="0" borderId="10" xfId="0" applyNumberFormat="1" applyFont="1" applyBorder="1" applyAlignment="1">
      <alignment/>
    </xf>
    <xf numFmtId="169" fontId="0" fillId="0" borderId="9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3" fontId="0" fillId="0" borderId="9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9" fontId="1" fillId="0" borderId="9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0" xfId="0" applyNumberForma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/>
    </xf>
    <xf numFmtId="169" fontId="3" fillId="0" borderId="1" xfId="0" applyNumberFormat="1" applyFont="1" applyFill="1" applyBorder="1" applyAlignment="1">
      <alignment/>
    </xf>
    <xf numFmtId="169" fontId="1" fillId="0" borderId="12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169" fontId="3" fillId="0" borderId="12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69" fontId="1" fillId="0" borderId="11" xfId="0" applyNumberFormat="1" applyFont="1" applyFill="1" applyBorder="1" applyAlignment="1">
      <alignment/>
    </xf>
    <xf numFmtId="169" fontId="1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5" xfId="0" applyFont="1" applyBorder="1" applyAlignment="1" quotePrefix="1">
      <alignment horizontal="right" wrapText="1"/>
    </xf>
    <xf numFmtId="3" fontId="0" fillId="0" borderId="14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9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0" fontId="0" fillId="0" borderId="16" xfId="0" applyFont="1" applyBorder="1" applyAlignment="1" quotePrefix="1">
      <alignment horizontal="right" wrapText="1"/>
    </xf>
    <xf numFmtId="0" fontId="0" fillId="0" borderId="12" xfId="0" applyFont="1" applyBorder="1" applyAlignment="1" quotePrefix="1">
      <alignment horizontal="right" wrapText="1"/>
    </xf>
    <xf numFmtId="0" fontId="2" fillId="0" borderId="11" xfId="0" applyFont="1" applyBorder="1" applyAlignment="1" quotePrefix="1">
      <alignment horizontal="right" wrapText="1"/>
    </xf>
    <xf numFmtId="0" fontId="2" fillId="0" borderId="11" xfId="0" applyFont="1" applyBorder="1" applyAlignment="1" quotePrefix="1">
      <alignment horizontal="right" wrapText="1"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2" fillId="0" borderId="21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2" fillId="0" borderId="2" xfId="0" applyFont="1" applyBorder="1" applyAlignment="1" quotePrefix="1">
      <alignment horizontal="right"/>
    </xf>
    <xf numFmtId="0" fontId="0" fillId="0" borderId="2" xfId="0" applyFont="1" applyBorder="1" applyAlignment="1" quotePrefix="1">
      <alignment horizontal="right"/>
    </xf>
    <xf numFmtId="14" fontId="2" fillId="0" borderId="2" xfId="0" applyNumberFormat="1" applyFont="1" applyBorder="1" applyAlignment="1" quotePrefix="1">
      <alignment horizontal="right"/>
    </xf>
    <xf numFmtId="14" fontId="0" fillId="0" borderId="2" xfId="0" applyNumberFormat="1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3" width="10.28125" style="0" customWidth="1"/>
    <col min="4" max="4" width="4.7109375" style="0" customWidth="1"/>
    <col min="5" max="6" width="10.28125" style="0" customWidth="1"/>
  </cols>
  <sheetData>
    <row r="1" spans="1:6" ht="12.75">
      <c r="A1" s="2" t="s">
        <v>217</v>
      </c>
      <c r="B1" s="2"/>
      <c r="C1" s="2"/>
      <c r="D1" s="2"/>
      <c r="E1" s="2"/>
      <c r="F1" s="2"/>
    </row>
    <row r="2" ht="12.75">
      <c r="A2" t="s">
        <v>0</v>
      </c>
    </row>
    <row r="4" spans="2:6" ht="12.75">
      <c r="B4" s="223" t="s">
        <v>180</v>
      </c>
      <c r="C4" s="222" t="s">
        <v>180</v>
      </c>
      <c r="E4" s="223" t="s">
        <v>216</v>
      </c>
      <c r="F4" s="222" t="s">
        <v>216</v>
      </c>
    </row>
    <row r="5" spans="1:6" ht="12.75">
      <c r="A5" s="149"/>
      <c r="B5" s="219" t="s">
        <v>205</v>
      </c>
      <c r="C5" s="217" t="s">
        <v>206</v>
      </c>
      <c r="D5" s="205"/>
      <c r="E5" s="218" t="s">
        <v>205</v>
      </c>
      <c r="F5" s="217" t="s">
        <v>206</v>
      </c>
    </row>
    <row r="6" spans="2:6" ht="12.75">
      <c r="B6" s="136"/>
      <c r="C6" s="149"/>
      <c r="E6" s="136"/>
      <c r="F6" s="149"/>
    </row>
    <row r="7" spans="1:6" ht="12.75">
      <c r="A7" s="2" t="s">
        <v>1</v>
      </c>
      <c r="B7" s="128">
        <v>12237</v>
      </c>
      <c r="C7" s="179">
        <v>12898</v>
      </c>
      <c r="D7" s="66"/>
      <c r="E7" s="128">
        <v>12239</v>
      </c>
      <c r="F7" s="179">
        <v>12927</v>
      </c>
    </row>
    <row r="8" spans="1:6" ht="12.75">
      <c r="A8" t="s">
        <v>14</v>
      </c>
      <c r="B8" s="130">
        <v>-7878</v>
      </c>
      <c r="C8" s="161">
        <v>-8483</v>
      </c>
      <c r="D8" s="201"/>
      <c r="E8" s="130">
        <v>-7867</v>
      </c>
      <c r="F8" s="161">
        <v>-8469</v>
      </c>
    </row>
    <row r="9" spans="2:6" ht="12.75">
      <c r="B9" s="132"/>
      <c r="C9" s="159"/>
      <c r="D9" s="20"/>
      <c r="E9" s="132"/>
      <c r="F9" s="159"/>
    </row>
    <row r="10" spans="1:6" ht="12.75">
      <c r="A10" s="2" t="s">
        <v>2</v>
      </c>
      <c r="B10" s="128">
        <f>B7+B8</f>
        <v>4359</v>
      </c>
      <c r="C10" s="179">
        <f>C7+C8</f>
        <v>4415</v>
      </c>
      <c r="D10" s="66"/>
      <c r="E10" s="128">
        <f>E7+E8</f>
        <v>4372</v>
      </c>
      <c r="F10" s="179">
        <f>F7+F8</f>
        <v>4458</v>
      </c>
    </row>
    <row r="11" spans="1:6" ht="12.75">
      <c r="A11" t="s">
        <v>31</v>
      </c>
      <c r="B11" s="128">
        <v>-1466</v>
      </c>
      <c r="C11" s="159">
        <v>-1383</v>
      </c>
      <c r="D11" s="20"/>
      <c r="E11" s="128">
        <v>-1337</v>
      </c>
      <c r="F11" s="159">
        <v>-1292</v>
      </c>
    </row>
    <row r="12" spans="1:6" ht="12.75">
      <c r="A12" t="s">
        <v>15</v>
      </c>
      <c r="B12" s="128">
        <v>-1068</v>
      </c>
      <c r="C12" s="159">
        <v>-1032</v>
      </c>
      <c r="D12" s="20"/>
      <c r="E12" s="128">
        <v>-967</v>
      </c>
      <c r="F12" s="159">
        <v>-950</v>
      </c>
    </row>
    <row r="13" spans="1:6" ht="12.75">
      <c r="A13" t="s">
        <v>16</v>
      </c>
      <c r="B13" s="128">
        <v>-293</v>
      </c>
      <c r="C13" s="159">
        <v>-238</v>
      </c>
      <c r="D13" s="20"/>
      <c r="E13" s="128">
        <v>-266</v>
      </c>
      <c r="F13" s="159">
        <v>-224</v>
      </c>
    </row>
    <row r="14" spans="1:6" ht="12.75">
      <c r="A14" t="s">
        <v>17</v>
      </c>
      <c r="B14" s="128">
        <v>102</v>
      </c>
      <c r="C14" s="159">
        <v>133</v>
      </c>
      <c r="D14" s="20"/>
      <c r="E14" s="128">
        <v>102</v>
      </c>
      <c r="F14" s="159">
        <v>73</v>
      </c>
    </row>
    <row r="15" spans="1:6" ht="12.75">
      <c r="A15" t="s">
        <v>18</v>
      </c>
      <c r="B15" s="130">
        <v>-165</v>
      </c>
      <c r="C15" s="161">
        <v>-33</v>
      </c>
      <c r="D15" s="201"/>
      <c r="E15" s="130">
        <v>-148</v>
      </c>
      <c r="F15" s="161">
        <v>-33</v>
      </c>
    </row>
    <row r="16" spans="2:6" ht="12.75">
      <c r="B16" s="136"/>
      <c r="C16" s="149"/>
      <c r="E16" s="136"/>
      <c r="F16" s="149"/>
    </row>
    <row r="17" spans="1:6" ht="12.75">
      <c r="A17" s="2" t="s">
        <v>3</v>
      </c>
      <c r="B17" s="137">
        <f>SUM(B10:B15)</f>
        <v>1469</v>
      </c>
      <c r="C17" s="169">
        <f>SUM(C10:C15)</f>
        <v>1862</v>
      </c>
      <c r="D17" s="101"/>
      <c r="E17" s="137">
        <f>SUM(E10:E15)</f>
        <v>1756</v>
      </c>
      <c r="F17" s="169">
        <f>SUM(F10:F15)</f>
        <v>2032</v>
      </c>
    </row>
    <row r="18" spans="1:6" ht="12.75">
      <c r="A18" t="s">
        <v>19</v>
      </c>
      <c r="B18" s="142">
        <v>-2</v>
      </c>
      <c r="C18" s="149">
        <v>-5</v>
      </c>
      <c r="E18" s="142">
        <v>-2</v>
      </c>
      <c r="F18" s="149">
        <v>-5</v>
      </c>
    </row>
    <row r="19" spans="1:6" ht="12.75">
      <c r="A19" t="s">
        <v>20</v>
      </c>
      <c r="B19" s="144">
        <v>-57</v>
      </c>
      <c r="C19" s="148">
        <v>67</v>
      </c>
      <c r="D19" s="200"/>
      <c r="E19" s="144">
        <v>-57</v>
      </c>
      <c r="F19" s="148">
        <v>67</v>
      </c>
    </row>
    <row r="20" spans="2:6" ht="12.75">
      <c r="B20" s="136"/>
      <c r="C20" s="149"/>
      <c r="E20" s="136"/>
      <c r="F20" s="149"/>
    </row>
    <row r="21" spans="1:6" ht="12.75">
      <c r="A21" s="2" t="s">
        <v>23</v>
      </c>
      <c r="B21" s="137">
        <f>B17+B19+B18</f>
        <v>1410</v>
      </c>
      <c r="C21" s="169">
        <f>C17+C18+C19</f>
        <v>1924</v>
      </c>
      <c r="D21" s="102"/>
      <c r="E21" s="137">
        <f>E17+E19+E18</f>
        <v>1697</v>
      </c>
      <c r="F21" s="169">
        <f>F17+F18+F19</f>
        <v>2094</v>
      </c>
    </row>
    <row r="22" spans="1:6" ht="12.75">
      <c r="A22" t="s">
        <v>22</v>
      </c>
      <c r="B22" s="144">
        <v>-355</v>
      </c>
      <c r="C22" s="148">
        <v>-364</v>
      </c>
      <c r="D22" s="200"/>
      <c r="E22" s="144">
        <v>-444</v>
      </c>
      <c r="F22" s="148">
        <v>-419</v>
      </c>
    </row>
    <row r="23" spans="2:6" ht="12.75">
      <c r="B23" s="136"/>
      <c r="C23" s="149"/>
      <c r="E23" s="136"/>
      <c r="F23" s="149"/>
    </row>
    <row r="24" spans="1:6" ht="12.75">
      <c r="A24" s="2" t="s">
        <v>21</v>
      </c>
      <c r="B24" s="137">
        <f>B21+B22</f>
        <v>1055</v>
      </c>
      <c r="C24" s="169">
        <f>C21+C22</f>
        <v>1560</v>
      </c>
      <c r="D24" s="101"/>
      <c r="E24" s="137">
        <f>E21+E22</f>
        <v>1253</v>
      </c>
      <c r="F24" s="169">
        <f>F21+F22</f>
        <v>1675</v>
      </c>
    </row>
    <row r="25" spans="1:6" ht="12.75">
      <c r="A25" t="s">
        <v>56</v>
      </c>
      <c r="B25" s="144">
        <v>32</v>
      </c>
      <c r="C25" s="148">
        <v>3</v>
      </c>
      <c r="D25" s="200"/>
      <c r="E25" s="144">
        <v>-34</v>
      </c>
      <c r="F25" s="148">
        <v>-77</v>
      </c>
    </row>
    <row r="26" spans="2:6" ht="12.75">
      <c r="B26" s="136"/>
      <c r="C26" s="149"/>
      <c r="E26" s="136"/>
      <c r="F26" s="149"/>
    </row>
    <row r="27" spans="1:6" ht="26.25" thickBot="1">
      <c r="A27" s="105" t="s">
        <v>24</v>
      </c>
      <c r="B27" s="145">
        <f>B24+B25</f>
        <v>1087</v>
      </c>
      <c r="C27" s="206">
        <f>C24+C25</f>
        <v>1563</v>
      </c>
      <c r="D27" s="102"/>
      <c r="E27" s="145">
        <f>E24+E25</f>
        <v>1219</v>
      </c>
      <c r="F27" s="206">
        <f>F24+F25</f>
        <v>1598</v>
      </c>
    </row>
    <row r="28" spans="1:6" ht="13.5" thickTop="1">
      <c r="A28" s="112"/>
      <c r="B28" s="136"/>
      <c r="C28" s="149"/>
      <c r="D28" s="112"/>
      <c r="E28" s="136"/>
      <c r="F28" s="149"/>
    </row>
    <row r="29" spans="1:6" ht="12.75">
      <c r="A29" s="112"/>
      <c r="B29" s="136"/>
      <c r="C29" s="149"/>
      <c r="D29" s="112"/>
      <c r="E29" s="136"/>
      <c r="F29" s="149"/>
    </row>
    <row r="30" spans="1:6" ht="12.75">
      <c r="A30" s="2" t="s">
        <v>25</v>
      </c>
      <c r="B30" s="150"/>
      <c r="C30" s="152"/>
      <c r="D30" s="2"/>
      <c r="E30" s="150"/>
      <c r="F30" s="152"/>
    </row>
    <row r="31" spans="1:6" ht="12.75">
      <c r="A31" t="s">
        <v>179</v>
      </c>
      <c r="B31" s="136"/>
      <c r="C31" s="149"/>
      <c r="E31" s="136"/>
      <c r="F31" s="149"/>
    </row>
    <row r="32" spans="1:6" ht="12.75">
      <c r="A32" t="s">
        <v>178</v>
      </c>
      <c r="B32" s="136"/>
      <c r="C32" s="149"/>
      <c r="E32" s="136"/>
      <c r="F32" s="149"/>
    </row>
    <row r="33" spans="1:6" ht="12.75">
      <c r="A33" t="s">
        <v>26</v>
      </c>
      <c r="B33" s="150">
        <v>0.29</v>
      </c>
      <c r="C33" s="207">
        <v>0.4</v>
      </c>
      <c r="E33" s="150">
        <v>0.33</v>
      </c>
      <c r="F33" s="149">
        <v>0.41</v>
      </c>
    </row>
    <row r="34" spans="1:6" ht="12.75">
      <c r="A34" t="s">
        <v>27</v>
      </c>
      <c r="B34" s="150">
        <v>0.29</v>
      </c>
      <c r="C34" s="207">
        <v>0.4</v>
      </c>
      <c r="E34" s="150">
        <v>0.33</v>
      </c>
      <c r="F34" s="149">
        <v>0.41</v>
      </c>
    </row>
    <row r="35" spans="2:6" ht="12.75">
      <c r="B35" s="136"/>
      <c r="C35" s="149"/>
      <c r="E35" s="136"/>
      <c r="F35" s="149"/>
    </row>
    <row r="36" spans="1:6" ht="12.75">
      <c r="A36" s="2" t="s">
        <v>28</v>
      </c>
      <c r="B36" s="150"/>
      <c r="C36" s="152"/>
      <c r="D36" s="2"/>
      <c r="E36" s="150"/>
      <c r="F36" s="152"/>
    </row>
    <row r="37" spans="1:6" ht="12.75">
      <c r="A37" t="s">
        <v>26</v>
      </c>
      <c r="B37" s="128">
        <v>3700704</v>
      </c>
      <c r="C37" s="159">
        <v>3865207</v>
      </c>
      <c r="D37" s="20"/>
      <c r="E37" s="128">
        <v>3700704</v>
      </c>
      <c r="F37" s="159">
        <v>3865207</v>
      </c>
    </row>
    <row r="38" spans="1:6" ht="12.75">
      <c r="A38" t="s">
        <v>27</v>
      </c>
      <c r="B38" s="128">
        <v>3736440</v>
      </c>
      <c r="C38" s="159">
        <v>3919284</v>
      </c>
      <c r="D38" s="20"/>
      <c r="E38" s="128">
        <v>3736440</v>
      </c>
      <c r="F38" s="159">
        <v>3919284</v>
      </c>
    </row>
    <row r="39" spans="1:6" ht="12.75">
      <c r="A39" s="149"/>
      <c r="B39" s="136"/>
      <c r="C39" s="149"/>
      <c r="D39" s="112"/>
      <c r="E39" s="136"/>
      <c r="F39" s="149"/>
    </row>
    <row r="40" spans="2:6" ht="12.75">
      <c r="B40" s="150"/>
      <c r="C40" s="149"/>
      <c r="E40" s="150"/>
      <c r="F40" s="149"/>
    </row>
    <row r="41" spans="1:6" ht="12.75">
      <c r="A41" t="s">
        <v>29</v>
      </c>
      <c r="B41" s="150">
        <v>490</v>
      </c>
      <c r="C41" s="149">
        <v>367</v>
      </c>
      <c r="E41" s="150">
        <f>B41-228</f>
        <v>262</v>
      </c>
      <c r="F41" s="149">
        <f>C41-144</f>
        <v>223</v>
      </c>
    </row>
    <row r="42" spans="2:6" ht="12.75">
      <c r="B42" s="150"/>
      <c r="C42" s="149"/>
      <c r="E42" s="150"/>
      <c r="F42" s="149"/>
    </row>
    <row r="43" spans="1:6" ht="12.75">
      <c r="A43" s="41" t="s">
        <v>30</v>
      </c>
      <c r="B43" s="150">
        <v>31</v>
      </c>
      <c r="C43" s="149">
        <v>65</v>
      </c>
      <c r="E43" s="150">
        <v>31</v>
      </c>
      <c r="F43" s="149">
        <v>65</v>
      </c>
    </row>
    <row r="44" spans="2:6" ht="12.75">
      <c r="B44" s="147"/>
      <c r="C44" s="148"/>
      <c r="E44" s="147"/>
      <c r="F44" s="148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D57"/>
  <sheetViews>
    <sheetView workbookViewId="0" topLeftCell="A1">
      <selection activeCell="A2" sqref="A2"/>
    </sheetView>
  </sheetViews>
  <sheetFormatPr defaultColWidth="9.140625" defaultRowHeight="12.75"/>
  <cols>
    <col min="1" max="1" width="55.7109375" style="0" customWidth="1"/>
    <col min="2" max="4" width="10.7109375" style="0" customWidth="1"/>
  </cols>
  <sheetData>
    <row r="3" spans="1:2" ht="12.75">
      <c r="A3" s="2" t="s">
        <v>69</v>
      </c>
      <c r="B3" s="2"/>
    </row>
    <row r="4" ht="12.75">
      <c r="A4" t="s">
        <v>0</v>
      </c>
    </row>
    <row r="5" spans="1:4" ht="12.75">
      <c r="A5" s="9"/>
      <c r="B5" s="13" t="s">
        <v>200</v>
      </c>
      <c r="C5" s="72" t="s">
        <v>201</v>
      </c>
      <c r="D5" s="52" t="s">
        <v>165</v>
      </c>
    </row>
    <row r="6" spans="1:4" ht="12.75">
      <c r="A6" s="11" t="s">
        <v>70</v>
      </c>
      <c r="B6" s="9"/>
      <c r="C6" s="9"/>
      <c r="D6" s="9"/>
    </row>
    <row r="7" spans="1:4" ht="12.75">
      <c r="A7" s="9" t="s">
        <v>24</v>
      </c>
      <c r="B7" s="93">
        <v>3412</v>
      </c>
      <c r="C7" s="30">
        <v>5370</v>
      </c>
      <c r="D7" s="30">
        <v>7205</v>
      </c>
    </row>
    <row r="8" spans="1:4" ht="12.75">
      <c r="A8" s="9" t="s">
        <v>71</v>
      </c>
      <c r="B8" s="93">
        <v>2947</v>
      </c>
      <c r="C8" s="30">
        <v>-650</v>
      </c>
      <c r="D8" s="30">
        <v>1269</v>
      </c>
    </row>
    <row r="9" spans="1:4" ht="12.75">
      <c r="A9" s="9" t="s">
        <v>72</v>
      </c>
      <c r="B9" s="83">
        <v>-1548</v>
      </c>
      <c r="C9" s="31">
        <v>1037</v>
      </c>
      <c r="D9" s="31">
        <v>605</v>
      </c>
    </row>
    <row r="10" spans="1:4" ht="12.75">
      <c r="A10" s="9" t="s">
        <v>73</v>
      </c>
      <c r="B10" s="76">
        <f>B7+B8+B9</f>
        <v>4811</v>
      </c>
      <c r="C10" s="100">
        <f>C7+C8+C9</f>
        <v>5757</v>
      </c>
      <c r="D10" s="100">
        <f>D7+D8+D9</f>
        <v>9079</v>
      </c>
    </row>
    <row r="11" spans="1:4" ht="12.75">
      <c r="A11" s="9" t="s">
        <v>74</v>
      </c>
      <c r="B11" s="76">
        <v>341</v>
      </c>
      <c r="C11" s="32">
        <v>238</v>
      </c>
      <c r="D11" s="32">
        <v>362</v>
      </c>
    </row>
    <row r="12" spans="1:4" ht="12.75">
      <c r="A12" s="9" t="s">
        <v>75</v>
      </c>
      <c r="B12" s="76">
        <v>-86</v>
      </c>
      <c r="C12" s="32">
        <v>-41</v>
      </c>
      <c r="D12" s="32">
        <v>-59</v>
      </c>
    </row>
    <row r="13" spans="1:4" ht="12.75">
      <c r="A13" s="9" t="s">
        <v>76</v>
      </c>
      <c r="B13" s="76">
        <v>216</v>
      </c>
      <c r="C13" s="32">
        <v>-23</v>
      </c>
      <c r="D13" s="32">
        <v>-43</v>
      </c>
    </row>
    <row r="14" spans="1:4" ht="12.75">
      <c r="A14" s="9" t="s">
        <v>114</v>
      </c>
      <c r="B14" s="83">
        <v>-1786</v>
      </c>
      <c r="C14" s="31">
        <v>-764</v>
      </c>
      <c r="D14" s="31">
        <v>-1457</v>
      </c>
    </row>
    <row r="15" spans="1:4" ht="12.75">
      <c r="A15" s="9" t="s">
        <v>77</v>
      </c>
      <c r="B15" s="76">
        <f>SUM(B10:B14)</f>
        <v>3496</v>
      </c>
      <c r="C15" s="32">
        <f>SUM(C10:C14)</f>
        <v>5167</v>
      </c>
      <c r="D15" s="32">
        <f>SUM(D10:D14)</f>
        <v>7882</v>
      </c>
    </row>
    <row r="16" spans="1:4" ht="12.75">
      <c r="A16" s="9"/>
      <c r="B16" s="76"/>
      <c r="C16" s="32"/>
      <c r="D16" s="32"/>
    </row>
    <row r="17" spans="1:4" ht="12.75">
      <c r="A17" s="11" t="s">
        <v>78</v>
      </c>
      <c r="B17" s="76"/>
      <c r="C17" s="32"/>
      <c r="D17" s="32"/>
    </row>
    <row r="18" spans="1:4" ht="12.75">
      <c r="A18" s="9" t="s">
        <v>145</v>
      </c>
      <c r="B18" s="76">
        <v>-5463</v>
      </c>
      <c r="C18" s="33">
        <v>328</v>
      </c>
      <c r="D18" s="32">
        <v>253</v>
      </c>
    </row>
    <row r="19" spans="1:4" ht="12.75">
      <c r="A19" s="9" t="s">
        <v>85</v>
      </c>
      <c r="B19" s="76">
        <v>-595</v>
      </c>
      <c r="C19" s="32">
        <v>-3862</v>
      </c>
      <c r="D19" s="32">
        <v>-4798</v>
      </c>
    </row>
    <row r="20" spans="1:4" ht="12.75">
      <c r="A20" s="9" t="s">
        <v>79</v>
      </c>
      <c r="B20" s="76">
        <v>-49</v>
      </c>
      <c r="C20" s="32">
        <v>-66</v>
      </c>
      <c r="D20" s="32">
        <v>-126</v>
      </c>
    </row>
    <row r="21" spans="1:4" ht="12.75">
      <c r="A21" s="9" t="s">
        <v>80</v>
      </c>
      <c r="B21" s="94">
        <v>-15</v>
      </c>
      <c r="C21" s="32">
        <v>-13</v>
      </c>
      <c r="D21" s="32">
        <v>-25</v>
      </c>
    </row>
    <row r="22" spans="1:4" ht="12.75">
      <c r="A22" s="9" t="s">
        <v>81</v>
      </c>
      <c r="B22" s="76">
        <v>-77</v>
      </c>
      <c r="C22" s="32">
        <v>-128</v>
      </c>
      <c r="D22" s="32">
        <v>-157</v>
      </c>
    </row>
    <row r="23" spans="1:4" ht="12.75">
      <c r="A23" s="9" t="s">
        <v>86</v>
      </c>
      <c r="B23" s="94">
        <v>-54</v>
      </c>
      <c r="C23" s="33">
        <v>-73</v>
      </c>
      <c r="D23" s="32">
        <v>-261</v>
      </c>
    </row>
    <row r="24" spans="1:4" ht="12.75">
      <c r="A24" s="9" t="s">
        <v>87</v>
      </c>
      <c r="B24" s="94">
        <v>108</v>
      </c>
      <c r="C24" s="33">
        <v>19</v>
      </c>
      <c r="D24" s="33">
        <v>163</v>
      </c>
    </row>
    <row r="25" spans="1:4" ht="12.75">
      <c r="A25" s="9" t="s">
        <v>166</v>
      </c>
      <c r="B25" s="94">
        <v>-48</v>
      </c>
      <c r="C25" s="33">
        <v>-10</v>
      </c>
      <c r="D25" s="32">
        <v>5</v>
      </c>
    </row>
    <row r="26" spans="1:4" ht="12.75">
      <c r="A26" s="9" t="s">
        <v>167</v>
      </c>
      <c r="B26" s="76">
        <v>49</v>
      </c>
      <c r="C26" s="32">
        <v>-27</v>
      </c>
      <c r="D26" s="32">
        <v>-119</v>
      </c>
    </row>
    <row r="27" spans="1:4" ht="12.75">
      <c r="A27" s="9" t="s">
        <v>82</v>
      </c>
      <c r="B27" s="76">
        <v>-665</v>
      </c>
      <c r="C27" s="32">
        <v>-592</v>
      </c>
      <c r="D27" s="32">
        <v>-715</v>
      </c>
    </row>
    <row r="28" spans="1:4" ht="12.75">
      <c r="A28" s="9" t="s">
        <v>88</v>
      </c>
      <c r="B28" s="94">
        <v>2</v>
      </c>
      <c r="C28" s="33" t="s">
        <v>119</v>
      </c>
      <c r="D28" s="32">
        <v>6</v>
      </c>
    </row>
    <row r="29" spans="1:4" ht="12.75">
      <c r="A29" s="9" t="s">
        <v>177</v>
      </c>
      <c r="B29" s="94">
        <v>61</v>
      </c>
      <c r="C29" s="33"/>
      <c r="D29" s="32"/>
    </row>
    <row r="30" spans="1:4" ht="24">
      <c r="A30" s="42" t="s">
        <v>128</v>
      </c>
      <c r="B30" s="76">
        <v>4184</v>
      </c>
      <c r="C30" s="32">
        <v>3091</v>
      </c>
      <c r="D30" s="32">
        <v>4930</v>
      </c>
    </row>
    <row r="31" spans="1:4" ht="12.75">
      <c r="A31" s="9" t="s">
        <v>83</v>
      </c>
      <c r="B31" s="94">
        <v>9</v>
      </c>
      <c r="C31" s="33">
        <v>28</v>
      </c>
      <c r="D31" s="32">
        <v>50</v>
      </c>
    </row>
    <row r="32" spans="1:4" ht="12.75">
      <c r="A32" s="9" t="s">
        <v>84</v>
      </c>
      <c r="B32" s="93">
        <v>55</v>
      </c>
      <c r="C32" s="30">
        <v>108</v>
      </c>
      <c r="D32" s="30">
        <v>72</v>
      </c>
    </row>
    <row r="33" spans="1:4" ht="12.75">
      <c r="A33" s="9" t="s">
        <v>160</v>
      </c>
      <c r="B33" s="95">
        <v>3</v>
      </c>
      <c r="C33" s="35">
        <v>13</v>
      </c>
      <c r="D33" s="35">
        <v>12</v>
      </c>
    </row>
    <row r="34" spans="1:4" ht="12.75">
      <c r="A34" s="9" t="s">
        <v>172</v>
      </c>
      <c r="B34" s="76">
        <f>SUM(B18:B33)</f>
        <v>-2495</v>
      </c>
      <c r="C34" s="32">
        <f>SUM(C18:C33)</f>
        <v>-1184</v>
      </c>
      <c r="D34" s="32">
        <f>SUM(D18:D33)</f>
        <v>-710</v>
      </c>
    </row>
    <row r="35" spans="1:4" ht="12.75">
      <c r="A35" s="9"/>
      <c r="B35" s="76"/>
      <c r="C35" s="32"/>
      <c r="D35" s="32"/>
    </row>
    <row r="36" spans="1:4" ht="12.75">
      <c r="A36" s="11" t="s">
        <v>89</v>
      </c>
      <c r="B36" s="76"/>
      <c r="C36" s="32"/>
      <c r="D36" s="32"/>
    </row>
    <row r="37" spans="1:4" ht="12.75">
      <c r="A37" s="16" t="s">
        <v>115</v>
      </c>
      <c r="B37" s="94">
        <v>51</v>
      </c>
      <c r="C37" s="33">
        <v>148</v>
      </c>
      <c r="D37" s="32">
        <v>987</v>
      </c>
    </row>
    <row r="38" spans="1:4" ht="12.75">
      <c r="A38" s="9" t="s">
        <v>93</v>
      </c>
      <c r="B38" s="76">
        <v>-3121</v>
      </c>
      <c r="C38" s="32">
        <v>-2883</v>
      </c>
      <c r="D38" s="32">
        <v>-3819</v>
      </c>
    </row>
    <row r="39" spans="1:4" ht="12.75">
      <c r="A39" s="9" t="s">
        <v>94</v>
      </c>
      <c r="B39" s="76">
        <v>14</v>
      </c>
      <c r="C39" s="33">
        <v>141</v>
      </c>
      <c r="D39" s="32">
        <v>115</v>
      </c>
    </row>
    <row r="40" spans="1:4" ht="12.75">
      <c r="A40" s="9" t="s">
        <v>95</v>
      </c>
      <c r="B40" s="94">
        <v>-33</v>
      </c>
      <c r="C40" s="33">
        <v>-30</v>
      </c>
      <c r="D40" s="33">
        <v>-16</v>
      </c>
    </row>
    <row r="41" spans="1:4" ht="12.75">
      <c r="A41" s="9" t="s">
        <v>168</v>
      </c>
      <c r="B41" s="76">
        <v>3016</v>
      </c>
      <c r="C41" s="32">
        <v>222</v>
      </c>
      <c r="D41" s="32">
        <v>661</v>
      </c>
    </row>
    <row r="42" spans="1:4" ht="12.75">
      <c r="A42" s="9" t="s">
        <v>96</v>
      </c>
      <c r="B42" s="95">
        <v>-2010</v>
      </c>
      <c r="C42" s="35">
        <v>-1722</v>
      </c>
      <c r="D42" s="31">
        <v>-1760</v>
      </c>
    </row>
    <row r="43" spans="1:4" ht="12.75">
      <c r="A43" s="9" t="s">
        <v>97</v>
      </c>
      <c r="B43" s="76">
        <f>SUM(B37:B42)</f>
        <v>-2083</v>
      </c>
      <c r="C43" s="32">
        <f>SUM(C37:C42)</f>
        <v>-4124</v>
      </c>
      <c r="D43" s="32">
        <f>SUM(D37:D42)</f>
        <v>-3832</v>
      </c>
    </row>
    <row r="44" spans="1:4" ht="12.75">
      <c r="A44" s="9"/>
      <c r="B44" s="76"/>
      <c r="C44" s="32"/>
      <c r="D44" s="32"/>
    </row>
    <row r="45" spans="1:4" ht="12.75">
      <c r="A45" s="9" t="s">
        <v>90</v>
      </c>
      <c r="B45" s="83">
        <v>-2</v>
      </c>
      <c r="C45" s="31">
        <v>-5</v>
      </c>
      <c r="D45" s="31">
        <v>-15</v>
      </c>
    </row>
    <row r="46" spans="1:4" ht="12.75">
      <c r="A46" s="9" t="s">
        <v>169</v>
      </c>
      <c r="B46" s="22">
        <f>B15+B34+B43+B45</f>
        <v>-1084</v>
      </c>
      <c r="C46" s="32">
        <f>C15+C34+C43+C45</f>
        <v>-146</v>
      </c>
      <c r="D46" s="32">
        <f>D15+D34+D43+D45</f>
        <v>3325</v>
      </c>
    </row>
    <row r="47" spans="1:4" ht="12.75">
      <c r="A47" s="11" t="s">
        <v>91</v>
      </c>
      <c r="B47" s="83">
        <v>6850</v>
      </c>
      <c r="C47" s="31">
        <v>3525</v>
      </c>
      <c r="D47" s="31">
        <v>3525</v>
      </c>
    </row>
    <row r="48" spans="1:4" ht="13.5" thickBot="1">
      <c r="A48" s="11" t="s">
        <v>92</v>
      </c>
      <c r="B48" s="81">
        <f>B46+B47</f>
        <v>5766</v>
      </c>
      <c r="C48" s="34">
        <f>C46+C47</f>
        <v>3379</v>
      </c>
      <c r="D48" s="34">
        <f>D46+D47</f>
        <v>6850</v>
      </c>
    </row>
    <row r="49" spans="1:4" ht="13.5" thickTop="1">
      <c r="A49" s="19" t="s">
        <v>98</v>
      </c>
      <c r="B49" s="19"/>
      <c r="C49" s="19"/>
      <c r="D49" s="19"/>
    </row>
    <row r="50" spans="1:4" ht="12.75">
      <c r="A50" s="19" t="s">
        <v>99</v>
      </c>
      <c r="B50" s="19"/>
      <c r="C50" s="19"/>
      <c r="D50" s="19"/>
    </row>
    <row r="51" spans="1:4" ht="12.75">
      <c r="A51" s="19" t="s">
        <v>100</v>
      </c>
      <c r="B51" s="19"/>
      <c r="C51" s="19"/>
      <c r="D51" s="19"/>
    </row>
    <row r="52" spans="1:4" ht="12.75">
      <c r="A52" s="19"/>
      <c r="B52" s="19"/>
      <c r="C52" s="19"/>
      <c r="D52" s="1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7" ht="12.75">
      <c r="B57" t="s">
        <v>4</v>
      </c>
    </row>
  </sheetData>
  <sheetProtection sheet="1" objects="1" scenarios="1"/>
  <printOptions/>
  <pageMargins left="0.7480314960629921" right="0.7480314960629921" top="0.7874015748031497" bottom="0.59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selection activeCell="A2" sqref="A2"/>
    </sheetView>
  </sheetViews>
  <sheetFormatPr defaultColWidth="9.140625" defaultRowHeight="12.75"/>
  <cols>
    <col min="1" max="1" width="23.7109375" style="0" customWidth="1"/>
    <col min="2" max="2" width="5.421875" style="0" customWidth="1"/>
    <col min="3" max="4" width="7.28125" style="0" customWidth="1"/>
    <col min="5" max="5" width="8.7109375" style="0" customWidth="1"/>
    <col min="6" max="6" width="8.28125" style="0" customWidth="1"/>
    <col min="7" max="8" width="7.28125" style="0" customWidth="1"/>
    <col min="9" max="9" width="6.7109375" style="0" customWidth="1"/>
    <col min="10" max="10" width="7.28125" style="0" customWidth="1"/>
    <col min="11" max="11" width="6.281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12" t="s">
        <v>101</v>
      </c>
      <c r="B3" s="12"/>
      <c r="C3" s="12"/>
      <c r="D3" s="12"/>
      <c r="E3" s="12"/>
      <c r="F3" s="12"/>
      <c r="G3" s="12"/>
      <c r="H3" s="12"/>
      <c r="I3" s="11"/>
      <c r="J3" s="9"/>
      <c r="K3" s="9"/>
    </row>
    <row r="4" spans="1:11" ht="12.75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67.5">
      <c r="A5" s="10"/>
      <c r="B5" s="43" t="s">
        <v>130</v>
      </c>
      <c r="C5" s="43" t="s">
        <v>129</v>
      </c>
      <c r="D5" s="43" t="s">
        <v>131</v>
      </c>
      <c r="E5" s="43" t="s">
        <v>132</v>
      </c>
      <c r="F5" s="43" t="s">
        <v>133</v>
      </c>
      <c r="G5" s="43" t="s">
        <v>151</v>
      </c>
      <c r="H5" s="43" t="s">
        <v>134</v>
      </c>
      <c r="I5" s="48" t="s">
        <v>135</v>
      </c>
      <c r="J5" s="43" t="s">
        <v>163</v>
      </c>
      <c r="K5" s="48" t="s">
        <v>57</v>
      </c>
    </row>
    <row r="6" spans="1:11" ht="13.5" thickBot="1">
      <c r="A6" s="54" t="s">
        <v>148</v>
      </c>
      <c r="B6" s="65">
        <v>246</v>
      </c>
      <c r="C6" s="65">
        <v>2707</v>
      </c>
      <c r="D6" s="65">
        <v>-2060</v>
      </c>
      <c r="E6" s="65">
        <v>-34</v>
      </c>
      <c r="F6" s="65">
        <v>-14</v>
      </c>
      <c r="G6" s="65" t="s">
        <v>158</v>
      </c>
      <c r="H6" s="65">
        <v>11123</v>
      </c>
      <c r="I6" s="62">
        <v>11968</v>
      </c>
      <c r="J6" s="63">
        <v>92</v>
      </c>
      <c r="K6" s="62">
        <f>I6+J6</f>
        <v>12060</v>
      </c>
    </row>
    <row r="7" spans="1:11" ht="22.5">
      <c r="A7" s="44" t="s">
        <v>136</v>
      </c>
      <c r="B7" s="37"/>
      <c r="C7" s="47">
        <v>0</v>
      </c>
      <c r="D7" s="47"/>
      <c r="E7" s="37"/>
      <c r="F7" s="37"/>
      <c r="G7" s="37"/>
      <c r="H7" s="47"/>
      <c r="I7" s="49">
        <f aca="true" t="shared" si="0" ref="I7:I22">SUM(B7:H7)</f>
        <v>0</v>
      </c>
      <c r="J7" s="37"/>
      <c r="K7" s="47">
        <f>I7+J7</f>
        <v>0</v>
      </c>
    </row>
    <row r="8" spans="1:11" ht="22.5">
      <c r="A8" s="44" t="s">
        <v>150</v>
      </c>
      <c r="B8" s="37"/>
      <c r="C8" s="47">
        <v>88</v>
      </c>
      <c r="D8" s="47"/>
      <c r="E8" s="37"/>
      <c r="F8" s="37"/>
      <c r="G8" s="37"/>
      <c r="H8" s="47"/>
      <c r="I8" s="50">
        <f t="shared" si="0"/>
        <v>88</v>
      </c>
      <c r="J8" s="37">
        <v>4</v>
      </c>
      <c r="K8" s="47">
        <f>I8+J8</f>
        <v>92</v>
      </c>
    </row>
    <row r="9" spans="1:11" ht="12.75">
      <c r="A9" s="37" t="s">
        <v>122</v>
      </c>
      <c r="B9" s="37"/>
      <c r="C9" s="47"/>
      <c r="D9" s="47"/>
      <c r="E9" s="37">
        <v>-89</v>
      </c>
      <c r="F9" s="37"/>
      <c r="G9" s="37"/>
      <c r="H9" s="47"/>
      <c r="I9" s="50">
        <f t="shared" si="0"/>
        <v>-89</v>
      </c>
      <c r="J9" s="70">
        <v>4</v>
      </c>
      <c r="K9" s="47">
        <f>I9+J9</f>
        <v>-85</v>
      </c>
    </row>
    <row r="10" spans="1:11" ht="12.75">
      <c r="A10" s="37" t="s">
        <v>159</v>
      </c>
      <c r="B10" s="37"/>
      <c r="C10" s="47"/>
      <c r="D10" s="47"/>
      <c r="E10" s="37">
        <v>21</v>
      </c>
      <c r="F10" s="37"/>
      <c r="G10" s="37"/>
      <c r="H10" s="47"/>
      <c r="I10" s="50">
        <f t="shared" si="0"/>
        <v>21</v>
      </c>
      <c r="J10" s="37" t="s">
        <v>4</v>
      </c>
      <c r="K10" s="47">
        <f>I10</f>
        <v>21</v>
      </c>
    </row>
    <row r="11" spans="1:11" ht="12.75">
      <c r="A11" s="37" t="s">
        <v>123</v>
      </c>
      <c r="B11" s="37"/>
      <c r="C11" s="47"/>
      <c r="D11" s="47"/>
      <c r="E11" s="37"/>
      <c r="F11" s="37">
        <v>-18</v>
      </c>
      <c r="G11" s="37"/>
      <c r="H11" s="47"/>
      <c r="I11" s="50">
        <f t="shared" si="0"/>
        <v>-18</v>
      </c>
      <c r="J11" s="37"/>
      <c r="K11" s="47">
        <f aca="true" t="shared" si="1" ref="K11:K22">I11+J11</f>
        <v>-18</v>
      </c>
    </row>
    <row r="12" spans="1:11" ht="24" customHeight="1">
      <c r="A12" s="44" t="s">
        <v>137</v>
      </c>
      <c r="B12" s="37"/>
      <c r="C12" s="47"/>
      <c r="D12" s="47"/>
      <c r="E12" s="37"/>
      <c r="F12" s="37">
        <v>51</v>
      </c>
      <c r="G12" s="37"/>
      <c r="H12" s="47"/>
      <c r="I12" s="50">
        <f t="shared" si="0"/>
        <v>51</v>
      </c>
      <c r="J12" s="37"/>
      <c r="K12" s="47">
        <f t="shared" si="1"/>
        <v>51</v>
      </c>
    </row>
    <row r="13" spans="1:11" ht="12.75">
      <c r="A13" s="37" t="s">
        <v>174</v>
      </c>
      <c r="B13" s="37"/>
      <c r="C13" s="47"/>
      <c r="D13" s="47"/>
      <c r="E13" s="37"/>
      <c r="F13" s="37"/>
      <c r="G13" s="37"/>
      <c r="H13" s="47">
        <v>74</v>
      </c>
      <c r="I13" s="50">
        <f t="shared" si="0"/>
        <v>74</v>
      </c>
      <c r="J13" s="70"/>
      <c r="K13" s="47">
        <f>I13+J13</f>
        <v>74</v>
      </c>
    </row>
    <row r="14" spans="1:11" ht="12.75">
      <c r="A14" s="37" t="s">
        <v>124</v>
      </c>
      <c r="B14" s="37"/>
      <c r="C14" s="47"/>
      <c r="D14" s="47"/>
      <c r="E14" s="37"/>
      <c r="F14" s="37"/>
      <c r="G14" s="37"/>
      <c r="H14" s="47">
        <v>5370</v>
      </c>
      <c r="I14" s="50">
        <f t="shared" si="0"/>
        <v>5370</v>
      </c>
      <c r="J14" s="37">
        <v>-420</v>
      </c>
      <c r="K14" s="47">
        <f t="shared" si="1"/>
        <v>4950</v>
      </c>
    </row>
    <row r="15" spans="1:11" ht="12.75">
      <c r="A15" s="39" t="s">
        <v>121</v>
      </c>
      <c r="B15" s="37"/>
      <c r="C15" s="47"/>
      <c r="D15" s="47"/>
      <c r="E15" s="37"/>
      <c r="F15" s="37"/>
      <c r="G15" s="37"/>
      <c r="H15" s="47"/>
      <c r="I15" s="50"/>
      <c r="J15" s="37"/>
      <c r="K15" s="47"/>
    </row>
    <row r="16" spans="1:11" ht="12.75">
      <c r="A16" s="39" t="s">
        <v>120</v>
      </c>
      <c r="B16" s="57" t="s">
        <v>119</v>
      </c>
      <c r="C16" s="56">
        <f>SUM(C7:C14)</f>
        <v>88</v>
      </c>
      <c r="D16" s="61" t="s">
        <v>119</v>
      </c>
      <c r="E16" s="55">
        <f>SUM(E7:E14)</f>
        <v>-68</v>
      </c>
      <c r="F16" s="55">
        <f>SUM(F7:F14)</f>
        <v>33</v>
      </c>
      <c r="G16" s="57" t="s">
        <v>119</v>
      </c>
      <c r="H16" s="56">
        <f>SUM(H7:H14)</f>
        <v>5444</v>
      </c>
      <c r="I16" s="56">
        <f>SUM(I7:I14)</f>
        <v>5497</v>
      </c>
      <c r="J16" s="57">
        <f>J13+J14+J9+J8</f>
        <v>-412</v>
      </c>
      <c r="K16" s="56">
        <f>SUM(K7:K14)</f>
        <v>5085</v>
      </c>
    </row>
    <row r="17" spans="1:11" ht="12.75">
      <c r="A17" s="98" t="s">
        <v>175</v>
      </c>
      <c r="B17" s="57"/>
      <c r="C17" s="68">
        <v>49</v>
      </c>
      <c r="D17" s="61"/>
      <c r="E17" s="55"/>
      <c r="F17" s="55"/>
      <c r="G17" s="99">
        <v>99</v>
      </c>
      <c r="H17" s="56"/>
      <c r="I17" s="50">
        <f t="shared" si="0"/>
        <v>148</v>
      </c>
      <c r="J17" s="57"/>
      <c r="K17" s="47">
        <f t="shared" si="1"/>
        <v>148</v>
      </c>
    </row>
    <row r="18" spans="1:11" ht="22.5">
      <c r="A18" s="67" t="s">
        <v>142</v>
      </c>
      <c r="B18" s="57"/>
      <c r="C18" s="68">
        <v>-3</v>
      </c>
      <c r="D18" s="61"/>
      <c r="E18" s="55"/>
      <c r="F18" s="55"/>
      <c r="G18" s="55"/>
      <c r="H18" s="56"/>
      <c r="I18" s="50">
        <f t="shared" si="0"/>
        <v>-3</v>
      </c>
      <c r="J18" s="57"/>
      <c r="K18" s="47">
        <f t="shared" si="1"/>
        <v>-3</v>
      </c>
    </row>
    <row r="19" spans="1:11" ht="12.75">
      <c r="A19" s="37" t="s">
        <v>125</v>
      </c>
      <c r="B19" s="37"/>
      <c r="C19" s="47">
        <v>164</v>
      </c>
      <c r="D19" s="47"/>
      <c r="E19" s="37"/>
      <c r="F19" s="37"/>
      <c r="G19" s="37"/>
      <c r="H19" s="47"/>
      <c r="I19" s="50">
        <f t="shared" si="0"/>
        <v>164</v>
      </c>
      <c r="J19" s="37"/>
      <c r="K19" s="47">
        <f t="shared" si="1"/>
        <v>164</v>
      </c>
    </row>
    <row r="20" spans="1:11" ht="12.75">
      <c r="A20" s="37" t="s">
        <v>144</v>
      </c>
      <c r="B20" s="37"/>
      <c r="C20" s="47">
        <v>-69</v>
      </c>
      <c r="D20" s="47">
        <v>44</v>
      </c>
      <c r="E20" s="37"/>
      <c r="F20" s="37"/>
      <c r="G20" s="37"/>
      <c r="H20" s="47"/>
      <c r="I20" s="50">
        <f t="shared" si="0"/>
        <v>-25</v>
      </c>
      <c r="J20" s="37"/>
      <c r="K20" s="47">
        <f t="shared" si="1"/>
        <v>-25</v>
      </c>
    </row>
    <row r="21" spans="1:11" ht="12.75">
      <c r="A21" s="37" t="s">
        <v>146</v>
      </c>
      <c r="B21" s="37"/>
      <c r="C21" s="47"/>
      <c r="D21" s="47">
        <v>-2934</v>
      </c>
      <c r="E21" s="37"/>
      <c r="F21" s="37"/>
      <c r="G21" s="37"/>
      <c r="H21" s="47"/>
      <c r="I21" s="50">
        <f t="shared" si="0"/>
        <v>-2934</v>
      </c>
      <c r="J21" s="37"/>
      <c r="K21" s="47">
        <f t="shared" si="1"/>
        <v>-2934</v>
      </c>
    </row>
    <row r="22" spans="1:11" ht="12.75">
      <c r="A22" s="37" t="s">
        <v>126</v>
      </c>
      <c r="B22" s="37"/>
      <c r="C22" s="47"/>
      <c r="D22" s="47">
        <v>6</v>
      </c>
      <c r="E22" s="37"/>
      <c r="F22" s="37"/>
      <c r="G22" s="37"/>
      <c r="H22" s="47"/>
      <c r="I22" s="50">
        <f t="shared" si="0"/>
        <v>6</v>
      </c>
      <c r="J22" s="37"/>
      <c r="K22" s="47">
        <f t="shared" si="1"/>
        <v>6</v>
      </c>
    </row>
    <row r="23" spans="1:11" ht="12.75">
      <c r="A23" s="37" t="s">
        <v>143</v>
      </c>
      <c r="B23" s="37"/>
      <c r="C23" s="47"/>
      <c r="D23" s="47">
        <v>2733</v>
      </c>
      <c r="E23" s="37"/>
      <c r="F23" s="37"/>
      <c r="G23" s="37"/>
      <c r="H23" s="47">
        <v>-2733</v>
      </c>
      <c r="I23" s="69" t="s">
        <v>119</v>
      </c>
      <c r="J23" s="37"/>
      <c r="K23" s="58" t="s">
        <v>119</v>
      </c>
    </row>
    <row r="24" spans="1:11" ht="22.5">
      <c r="A24" s="44" t="s">
        <v>208</v>
      </c>
      <c r="B24" s="37"/>
      <c r="C24" s="47">
        <v>-2361</v>
      </c>
      <c r="D24" s="47"/>
      <c r="E24" s="37"/>
      <c r="F24" s="37"/>
      <c r="G24" s="47">
        <v>2361</v>
      </c>
      <c r="H24" s="47"/>
      <c r="I24" s="69" t="s">
        <v>119</v>
      </c>
      <c r="J24" s="37"/>
      <c r="K24" s="58" t="s">
        <v>119</v>
      </c>
    </row>
    <row r="25" spans="1:11" ht="12.75">
      <c r="A25" s="37" t="s">
        <v>127</v>
      </c>
      <c r="B25" s="37"/>
      <c r="C25" s="47"/>
      <c r="D25" s="47"/>
      <c r="E25" s="37"/>
      <c r="F25" s="37"/>
      <c r="G25" s="37"/>
      <c r="H25" s="47">
        <v>-1685</v>
      </c>
      <c r="I25" s="69">
        <f>H25</f>
        <v>-1685</v>
      </c>
      <c r="J25" s="37">
        <v>-37</v>
      </c>
      <c r="K25" s="47">
        <f>J25+I25</f>
        <v>-1722</v>
      </c>
    </row>
    <row r="26" spans="1:11" ht="22.5">
      <c r="A26" s="44" t="s">
        <v>176</v>
      </c>
      <c r="B26" s="37"/>
      <c r="C26" s="47"/>
      <c r="D26" s="47"/>
      <c r="E26" s="37"/>
      <c r="F26" s="37"/>
      <c r="G26" s="37"/>
      <c r="H26" s="58" t="s">
        <v>119</v>
      </c>
      <c r="I26" s="69" t="s">
        <v>119</v>
      </c>
      <c r="J26" s="47">
        <v>2927</v>
      </c>
      <c r="K26" s="47">
        <f>J26</f>
        <v>2927</v>
      </c>
    </row>
    <row r="27" spans="1:11" ht="22.5">
      <c r="A27" s="45" t="s">
        <v>138</v>
      </c>
      <c r="B27" s="92" t="s">
        <v>119</v>
      </c>
      <c r="C27" s="59">
        <f>SUM(C17:C26)</f>
        <v>-2220</v>
      </c>
      <c r="D27" s="59">
        <f>SUM(D17:D26)</f>
        <v>-151</v>
      </c>
      <c r="E27" s="60" t="s">
        <v>119</v>
      </c>
      <c r="F27" s="60" t="s">
        <v>119</v>
      </c>
      <c r="G27" s="59">
        <f>SUM(G17:G26)</f>
        <v>2460</v>
      </c>
      <c r="H27" s="59">
        <f>SUM(H17:H26)</f>
        <v>-4418</v>
      </c>
      <c r="I27" s="59">
        <f>SUM(I17:I26)</f>
        <v>-4329</v>
      </c>
      <c r="J27" s="59">
        <f>SUM(J17:J26)</f>
        <v>2890</v>
      </c>
      <c r="K27" s="59">
        <f>SUM(K17:K26)</f>
        <v>-1439</v>
      </c>
    </row>
    <row r="28" spans="1:11" ht="13.5" thickBot="1">
      <c r="A28" s="38" t="s">
        <v>207</v>
      </c>
      <c r="B28" s="62">
        <f>B6</f>
        <v>246</v>
      </c>
      <c r="C28" s="62">
        <f>C6+C16+C27</f>
        <v>575</v>
      </c>
      <c r="D28" s="62">
        <f>D6+D27</f>
        <v>-2211</v>
      </c>
      <c r="E28" s="62">
        <f>E6+E16</f>
        <v>-102</v>
      </c>
      <c r="F28" s="62">
        <f>F6+F16</f>
        <v>19</v>
      </c>
      <c r="G28" s="75">
        <f>G27</f>
        <v>2460</v>
      </c>
      <c r="H28" s="62">
        <f>H6+H16+H27</f>
        <v>12149</v>
      </c>
      <c r="I28" s="62">
        <f>I6+I16+I27</f>
        <v>13136</v>
      </c>
      <c r="J28" s="62">
        <f>J6+J16+J27</f>
        <v>2570</v>
      </c>
      <c r="K28" s="62">
        <f>K6+K16+K27</f>
        <v>15706</v>
      </c>
    </row>
    <row r="29" spans="1:11" ht="12.75">
      <c r="A29" s="11"/>
      <c r="B29" s="37"/>
      <c r="C29" s="47"/>
      <c r="D29" s="47"/>
      <c r="E29" s="37"/>
      <c r="F29" s="37"/>
      <c r="G29" s="37"/>
      <c r="H29" s="47"/>
      <c r="I29" s="47"/>
      <c r="J29" s="37"/>
      <c r="K29" s="47"/>
    </row>
    <row r="30" spans="1:11" ht="13.5" thickBot="1">
      <c r="A30" s="38" t="s">
        <v>164</v>
      </c>
      <c r="B30" s="54">
        <v>246</v>
      </c>
      <c r="C30" s="62">
        <v>644</v>
      </c>
      <c r="D30" s="62">
        <v>-3146</v>
      </c>
      <c r="E30" s="54">
        <v>-163</v>
      </c>
      <c r="F30" s="54">
        <v>23</v>
      </c>
      <c r="G30" s="75">
        <v>3299</v>
      </c>
      <c r="H30" s="62">
        <v>13870</v>
      </c>
      <c r="I30" s="62">
        <f>SUM(B30:H30)</f>
        <v>14773</v>
      </c>
      <c r="J30" s="62">
        <v>2565</v>
      </c>
      <c r="K30" s="62">
        <f>I30+J30</f>
        <v>17338</v>
      </c>
    </row>
    <row r="31" spans="1:11" ht="22.5">
      <c r="A31" s="118" t="s">
        <v>136</v>
      </c>
      <c r="B31" s="115"/>
      <c r="C31" s="119">
        <v>4</v>
      </c>
      <c r="D31" s="116"/>
      <c r="E31" s="115"/>
      <c r="F31" s="115"/>
      <c r="G31" s="117"/>
      <c r="H31" s="116"/>
      <c r="I31" s="47">
        <f aca="true" t="shared" si="2" ref="I31:I45">SUM(B31:H31)</f>
        <v>4</v>
      </c>
      <c r="J31" s="116"/>
      <c r="K31" s="47">
        <f>I31</f>
        <v>4</v>
      </c>
    </row>
    <row r="32" spans="1:11" ht="22.5">
      <c r="A32" s="44" t="s">
        <v>150</v>
      </c>
      <c r="B32" s="37"/>
      <c r="C32" s="47">
        <v>-117</v>
      </c>
      <c r="D32" s="47"/>
      <c r="E32" s="37"/>
      <c r="F32" s="37"/>
      <c r="G32" s="37"/>
      <c r="H32" s="47"/>
      <c r="I32" s="47">
        <f t="shared" si="2"/>
        <v>-117</v>
      </c>
      <c r="J32" s="70"/>
      <c r="K32" s="47">
        <f>I32</f>
        <v>-117</v>
      </c>
    </row>
    <row r="33" spans="1:11" ht="12.75">
      <c r="A33" s="37" t="s">
        <v>122</v>
      </c>
      <c r="B33" s="37"/>
      <c r="C33" s="47"/>
      <c r="D33" s="47"/>
      <c r="E33" s="84">
        <v>407</v>
      </c>
      <c r="F33" s="37"/>
      <c r="G33" s="37"/>
      <c r="H33" s="47"/>
      <c r="I33" s="85">
        <f t="shared" si="2"/>
        <v>407</v>
      </c>
      <c r="J33" s="84">
        <v>3</v>
      </c>
      <c r="K33" s="85">
        <f aca="true" t="shared" si="3" ref="K33:K49">I33+J33</f>
        <v>410</v>
      </c>
    </row>
    <row r="34" spans="1:11" ht="12.75">
      <c r="A34" s="37" t="s">
        <v>225</v>
      </c>
      <c r="B34" s="37"/>
      <c r="C34" s="47"/>
      <c r="D34" s="47"/>
      <c r="E34" s="37">
        <v>-31</v>
      </c>
      <c r="F34" s="37"/>
      <c r="G34" s="37"/>
      <c r="H34" s="47"/>
      <c r="I34" s="47">
        <f t="shared" si="2"/>
        <v>-31</v>
      </c>
      <c r="J34" s="37"/>
      <c r="K34" s="47">
        <f t="shared" si="3"/>
        <v>-31</v>
      </c>
    </row>
    <row r="35" spans="1:11" ht="12.75">
      <c r="A35" s="37" t="s">
        <v>123</v>
      </c>
      <c r="B35" s="37"/>
      <c r="C35" s="47"/>
      <c r="D35" s="47"/>
      <c r="E35" s="37"/>
      <c r="F35" s="37">
        <v>-16</v>
      </c>
      <c r="G35" s="37"/>
      <c r="H35" s="47"/>
      <c r="I35" s="47">
        <f t="shared" si="2"/>
        <v>-16</v>
      </c>
      <c r="J35" s="37"/>
      <c r="K35" s="47">
        <f t="shared" si="3"/>
        <v>-16</v>
      </c>
    </row>
    <row r="36" spans="1:11" ht="22.5">
      <c r="A36" s="44" t="s">
        <v>137</v>
      </c>
      <c r="B36" s="37"/>
      <c r="C36" s="47"/>
      <c r="D36" s="47"/>
      <c r="E36" s="37"/>
      <c r="F36" s="37">
        <v>44</v>
      </c>
      <c r="G36" s="37"/>
      <c r="H36" s="47"/>
      <c r="I36" s="47">
        <f t="shared" si="2"/>
        <v>44</v>
      </c>
      <c r="J36" s="37"/>
      <c r="K36" s="47">
        <f t="shared" si="3"/>
        <v>44</v>
      </c>
    </row>
    <row r="37" spans="1:11" ht="12.75">
      <c r="A37" s="84" t="s">
        <v>174</v>
      </c>
      <c r="B37" s="37"/>
      <c r="C37" s="47"/>
      <c r="D37" s="47"/>
      <c r="E37" s="37"/>
      <c r="F37" s="37"/>
      <c r="G37" s="37"/>
      <c r="H37" s="85">
        <v>87</v>
      </c>
      <c r="I37" s="85">
        <f t="shared" si="2"/>
        <v>87</v>
      </c>
      <c r="J37" s="87"/>
      <c r="K37" s="85">
        <f>I37+J37</f>
        <v>87</v>
      </c>
    </row>
    <row r="38" spans="1:11" ht="12.75">
      <c r="A38" s="37" t="s">
        <v>124</v>
      </c>
      <c r="B38" s="37"/>
      <c r="C38" s="47"/>
      <c r="D38" s="47"/>
      <c r="E38" s="37"/>
      <c r="F38" s="37"/>
      <c r="G38" s="37"/>
      <c r="H38" s="85">
        <v>3412</v>
      </c>
      <c r="I38" s="85">
        <f t="shared" si="2"/>
        <v>3412</v>
      </c>
      <c r="J38" s="84">
        <v>-74</v>
      </c>
      <c r="K38" s="85">
        <f t="shared" si="3"/>
        <v>3338</v>
      </c>
    </row>
    <row r="39" spans="1:11" ht="22.5">
      <c r="A39" s="46" t="s">
        <v>139</v>
      </c>
      <c r="B39" s="57" t="s">
        <v>119</v>
      </c>
      <c r="C39" s="56">
        <f>SUM(C31:C38)</f>
        <v>-113</v>
      </c>
      <c r="D39" s="61" t="s">
        <v>119</v>
      </c>
      <c r="E39" s="86">
        <f>SUM(E31:E38)</f>
        <v>376</v>
      </c>
      <c r="F39" s="55">
        <f>SUM(F31:F38)</f>
        <v>28</v>
      </c>
      <c r="G39" s="57" t="s">
        <v>119</v>
      </c>
      <c r="H39" s="88">
        <f>SUM(H31:H38)</f>
        <v>3499</v>
      </c>
      <c r="I39" s="88">
        <f>SUM(I31:I38)</f>
        <v>3790</v>
      </c>
      <c r="J39" s="88">
        <f>SUM(J31:J38)</f>
        <v>-71</v>
      </c>
      <c r="K39" s="88">
        <f>SUM(K31:K38)</f>
        <v>3719</v>
      </c>
    </row>
    <row r="40" spans="1:11" ht="12.75">
      <c r="A40" s="98" t="s">
        <v>175</v>
      </c>
      <c r="B40" s="57"/>
      <c r="C40" s="56"/>
      <c r="D40" s="61"/>
      <c r="E40" s="86"/>
      <c r="F40" s="55"/>
      <c r="G40" s="99">
        <v>51</v>
      </c>
      <c r="H40" s="88"/>
      <c r="I40" s="47">
        <f t="shared" si="2"/>
        <v>51</v>
      </c>
      <c r="J40" s="88"/>
      <c r="K40" s="215">
        <f>I40</f>
        <v>51</v>
      </c>
    </row>
    <row r="41" spans="1:11" ht="22.5">
      <c r="A41" s="67" t="s">
        <v>142</v>
      </c>
      <c r="B41" s="57"/>
      <c r="C41" s="68">
        <v>1</v>
      </c>
      <c r="D41" s="61"/>
      <c r="E41" s="86"/>
      <c r="F41" s="55"/>
      <c r="G41" s="57"/>
      <c r="H41" s="88"/>
      <c r="I41" s="47">
        <f t="shared" si="2"/>
        <v>1</v>
      </c>
      <c r="J41" s="86"/>
      <c r="K41" s="215">
        <f>I41</f>
        <v>1</v>
      </c>
    </row>
    <row r="42" spans="1:11" ht="12.75">
      <c r="A42" s="37" t="s">
        <v>125</v>
      </c>
      <c r="B42" s="37"/>
      <c r="C42" s="47">
        <v>132</v>
      </c>
      <c r="D42" s="47"/>
      <c r="E42" s="37"/>
      <c r="F42" s="37"/>
      <c r="G42" s="37"/>
      <c r="H42" s="47"/>
      <c r="I42" s="47">
        <f t="shared" si="2"/>
        <v>132</v>
      </c>
      <c r="J42" s="37"/>
      <c r="K42" s="47">
        <f t="shared" si="3"/>
        <v>132</v>
      </c>
    </row>
    <row r="43" spans="1:11" ht="12.75">
      <c r="A43" s="37" t="s">
        <v>144</v>
      </c>
      <c r="B43" s="37"/>
      <c r="C43" s="47">
        <v>-150</v>
      </c>
      <c r="D43" s="85">
        <v>116</v>
      </c>
      <c r="E43" s="37"/>
      <c r="F43" s="37"/>
      <c r="G43" s="37">
        <v>-29</v>
      </c>
      <c r="H43" s="47"/>
      <c r="I43" s="85">
        <f t="shared" si="2"/>
        <v>-63</v>
      </c>
      <c r="J43" s="37"/>
      <c r="K43" s="85">
        <f t="shared" si="3"/>
        <v>-63</v>
      </c>
    </row>
    <row r="44" spans="1:11" ht="12.75">
      <c r="A44" s="37" t="s">
        <v>146</v>
      </c>
      <c r="B44" s="37"/>
      <c r="C44" s="47"/>
      <c r="D44" s="85">
        <v>-3123</v>
      </c>
      <c r="E44" s="37"/>
      <c r="F44" s="37"/>
      <c r="G44" s="37"/>
      <c r="H44" s="47"/>
      <c r="I44" s="85">
        <f t="shared" si="2"/>
        <v>-3123</v>
      </c>
      <c r="J44" s="37"/>
      <c r="K44" s="85">
        <f t="shared" si="3"/>
        <v>-3123</v>
      </c>
    </row>
    <row r="45" spans="1:11" ht="12.75">
      <c r="A45" s="37" t="s">
        <v>126</v>
      </c>
      <c r="B45" s="37"/>
      <c r="C45" s="47"/>
      <c r="D45" s="47">
        <v>2</v>
      </c>
      <c r="E45" s="37"/>
      <c r="F45" s="37"/>
      <c r="G45" s="37"/>
      <c r="H45" s="47"/>
      <c r="I45" s="47">
        <f t="shared" si="2"/>
        <v>2</v>
      </c>
      <c r="J45" s="37"/>
      <c r="K45" s="47">
        <f t="shared" si="3"/>
        <v>2</v>
      </c>
    </row>
    <row r="46" spans="1:11" ht="12.75">
      <c r="A46" s="37" t="s">
        <v>143</v>
      </c>
      <c r="B46" s="37"/>
      <c r="C46" s="47"/>
      <c r="D46" s="47">
        <v>4232</v>
      </c>
      <c r="E46" s="37"/>
      <c r="F46" s="37"/>
      <c r="G46" s="37"/>
      <c r="H46" s="47">
        <v>-4232</v>
      </c>
      <c r="I46" s="58" t="s">
        <v>119</v>
      </c>
      <c r="J46" s="37"/>
      <c r="K46" s="58" t="s">
        <v>119</v>
      </c>
    </row>
    <row r="47" spans="1:11" ht="12.75">
      <c r="A47" s="37" t="s">
        <v>127</v>
      </c>
      <c r="B47" s="37"/>
      <c r="C47" s="47"/>
      <c r="D47" s="47"/>
      <c r="E47" s="37"/>
      <c r="F47" s="37"/>
      <c r="G47" s="37"/>
      <c r="H47" s="58">
        <v>-1992</v>
      </c>
      <c r="I47" s="58">
        <f>H47</f>
        <v>-1992</v>
      </c>
      <c r="J47" s="37">
        <v>-11</v>
      </c>
      <c r="K47" s="85">
        <f t="shared" si="3"/>
        <v>-2003</v>
      </c>
    </row>
    <row r="48" spans="1:11" ht="22.5">
      <c r="A48" s="96" t="s">
        <v>173</v>
      </c>
      <c r="B48" s="37"/>
      <c r="C48" s="47"/>
      <c r="D48" s="47"/>
      <c r="E48" s="37"/>
      <c r="F48" s="37"/>
      <c r="G48" s="37"/>
      <c r="H48" s="47"/>
      <c r="I48" s="58" t="s">
        <v>119</v>
      </c>
      <c r="J48" s="89">
        <v>-128</v>
      </c>
      <c r="K48" s="89">
        <f>J48</f>
        <v>-128</v>
      </c>
    </row>
    <row r="49" spans="1:11" ht="33.75">
      <c r="A49" s="96" t="s">
        <v>223</v>
      </c>
      <c r="B49" s="37"/>
      <c r="C49" s="47">
        <v>19</v>
      </c>
      <c r="D49" s="47"/>
      <c r="E49" s="37"/>
      <c r="F49" s="37"/>
      <c r="G49" s="37"/>
      <c r="H49" s="47"/>
      <c r="I49" s="47">
        <f>SUM(B49:H49)</f>
        <v>19</v>
      </c>
      <c r="J49" s="89"/>
      <c r="K49" s="47">
        <f t="shared" si="3"/>
        <v>19</v>
      </c>
    </row>
    <row r="50" spans="1:11" ht="22.5">
      <c r="A50" s="45" t="s">
        <v>140</v>
      </c>
      <c r="B50" s="92" t="s">
        <v>119</v>
      </c>
      <c r="C50" s="59">
        <f>SUM(C40:C49)</f>
        <v>2</v>
      </c>
      <c r="D50" s="59">
        <f>SUM(D40:D49)</f>
        <v>1227</v>
      </c>
      <c r="E50" s="60" t="s">
        <v>119</v>
      </c>
      <c r="F50" s="60" t="s">
        <v>119</v>
      </c>
      <c r="G50" s="59">
        <f>SUM(G40:G49)</f>
        <v>22</v>
      </c>
      <c r="H50" s="59">
        <f>SUM(H40:H49)</f>
        <v>-6224</v>
      </c>
      <c r="I50" s="59">
        <f>SUM(I40:I49)</f>
        <v>-4973</v>
      </c>
      <c r="J50" s="59">
        <f>SUM(J40:J49)</f>
        <v>-139</v>
      </c>
      <c r="K50" s="90">
        <f>SUM(K40:K49)</f>
        <v>-5112</v>
      </c>
    </row>
    <row r="51" spans="1:11" ht="13.5" thickBot="1">
      <c r="A51" s="38" t="s">
        <v>213</v>
      </c>
      <c r="B51" s="62">
        <f>B30</f>
        <v>246</v>
      </c>
      <c r="C51" s="62">
        <f>C30+C39+C50</f>
        <v>533</v>
      </c>
      <c r="D51" s="62">
        <f>D30+D50</f>
        <v>-1919</v>
      </c>
      <c r="E51" s="97">
        <f>E30+E39</f>
        <v>213</v>
      </c>
      <c r="F51" s="54">
        <f>F30+F39</f>
        <v>51</v>
      </c>
      <c r="G51" s="62">
        <f>G30+G50</f>
        <v>3321</v>
      </c>
      <c r="H51" s="91">
        <f>H30+H39+H50</f>
        <v>11145</v>
      </c>
      <c r="I51" s="91">
        <f>I30+I39+I50</f>
        <v>13590</v>
      </c>
      <c r="J51" s="91">
        <f>J30+J39+J50</f>
        <v>2355</v>
      </c>
      <c r="K51" s="91">
        <f>I51+J51</f>
        <v>15945</v>
      </c>
    </row>
    <row r="52" spans="1:11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62" ht="12.75">
      <c r="C62" t="s">
        <v>4</v>
      </c>
    </row>
  </sheetData>
  <sheetProtection sheet="1" objects="1" scenarios="1"/>
  <printOptions/>
  <pageMargins left="0.43" right="0.15748031496062992" top="0.52" bottom="0.3" header="0.5118110236220472" footer="0.2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D30"/>
  <sheetViews>
    <sheetView workbookViewId="0" topLeftCell="A1">
      <selection activeCell="A2" sqref="A2"/>
    </sheetView>
  </sheetViews>
  <sheetFormatPr defaultColWidth="9.140625" defaultRowHeight="12.75"/>
  <cols>
    <col min="1" max="1" width="50.7109375" style="0" customWidth="1"/>
    <col min="2" max="5" width="11.7109375" style="0" customWidth="1"/>
  </cols>
  <sheetData>
    <row r="3" ht="12.75">
      <c r="A3" s="2" t="s">
        <v>102</v>
      </c>
    </row>
    <row r="4" ht="12.75">
      <c r="A4" t="s">
        <v>0</v>
      </c>
    </row>
    <row r="5" ht="12.75">
      <c r="C5" s="4" t="s">
        <v>103</v>
      </c>
    </row>
    <row r="6" spans="2:4" ht="12.75">
      <c r="B6" s="7" t="s">
        <v>202</v>
      </c>
      <c r="C6" s="51" t="s">
        <v>203</v>
      </c>
      <c r="D6" s="53" t="s">
        <v>161</v>
      </c>
    </row>
    <row r="7" ht="12.75">
      <c r="C7" s="8"/>
    </row>
    <row r="8" spans="1:3" ht="12.75">
      <c r="A8" s="2" t="s">
        <v>116</v>
      </c>
      <c r="C8" s="8"/>
    </row>
    <row r="9" spans="1:4" ht="12.75">
      <c r="A9" t="s">
        <v>147</v>
      </c>
      <c r="B9" s="2">
        <v>18</v>
      </c>
      <c r="C9" s="8">
        <v>18</v>
      </c>
      <c r="D9">
        <v>18</v>
      </c>
    </row>
    <row r="10" spans="1:4" ht="12.75">
      <c r="A10" t="s">
        <v>104</v>
      </c>
      <c r="B10" s="2">
        <v>11</v>
      </c>
      <c r="C10" s="8">
        <v>28</v>
      </c>
      <c r="D10">
        <v>29</v>
      </c>
    </row>
    <row r="11" spans="2:3" ht="6" customHeight="1">
      <c r="B11" s="2"/>
      <c r="C11" s="8"/>
    </row>
    <row r="12" spans="1:3" ht="12.75">
      <c r="A12" s="2" t="s">
        <v>105</v>
      </c>
      <c r="B12" s="2"/>
      <c r="C12" s="8"/>
    </row>
    <row r="13" spans="1:4" ht="12.75">
      <c r="A13" t="s">
        <v>108</v>
      </c>
      <c r="B13" s="4" t="s">
        <v>119</v>
      </c>
      <c r="C13" s="73">
        <v>170</v>
      </c>
      <c r="D13" s="36" t="s">
        <v>119</v>
      </c>
    </row>
    <row r="14" spans="1:4" ht="12.75">
      <c r="A14" t="s">
        <v>106</v>
      </c>
      <c r="B14" s="77">
        <v>2900</v>
      </c>
      <c r="C14" s="66">
        <v>2540</v>
      </c>
      <c r="D14" s="20">
        <v>2563</v>
      </c>
    </row>
    <row r="15" spans="2:3" ht="6" customHeight="1">
      <c r="B15" s="2"/>
      <c r="C15" s="8"/>
    </row>
    <row r="16" spans="1:3" ht="12.75">
      <c r="A16" s="2" t="s">
        <v>107</v>
      </c>
      <c r="B16" s="2"/>
      <c r="C16" s="8"/>
    </row>
    <row r="17" spans="1:4" ht="12.75">
      <c r="A17" t="s">
        <v>162</v>
      </c>
      <c r="B17" s="4">
        <v>155</v>
      </c>
      <c r="C17" s="73">
        <v>3</v>
      </c>
      <c r="D17" s="36">
        <v>130</v>
      </c>
    </row>
    <row r="18" spans="1:4" ht="12.75">
      <c r="A18" t="s">
        <v>106</v>
      </c>
      <c r="B18" s="2">
        <v>6</v>
      </c>
      <c r="C18" s="8">
        <v>1</v>
      </c>
      <c r="D18">
        <v>1</v>
      </c>
    </row>
    <row r="19" spans="2:3" ht="6" customHeight="1">
      <c r="B19" s="2"/>
      <c r="C19" s="8"/>
    </row>
    <row r="20" spans="1:4" ht="12.75">
      <c r="A20" s="2" t="s">
        <v>109</v>
      </c>
      <c r="B20" s="40">
        <v>1254</v>
      </c>
      <c r="C20" s="8">
        <v>502</v>
      </c>
      <c r="D20">
        <v>998</v>
      </c>
    </row>
    <row r="21" spans="1:3" ht="6" customHeight="1">
      <c r="A21" s="2"/>
      <c r="B21" s="2"/>
      <c r="C21" s="8"/>
    </row>
    <row r="22" spans="1:3" ht="12.75">
      <c r="A22" s="2" t="s">
        <v>117</v>
      </c>
      <c r="B22" s="2"/>
      <c r="C22" s="8"/>
    </row>
    <row r="23" spans="1:4" ht="12.75">
      <c r="A23" t="s">
        <v>118</v>
      </c>
      <c r="B23" s="2">
        <v>289</v>
      </c>
      <c r="C23" s="8">
        <v>357</v>
      </c>
      <c r="D23">
        <v>270</v>
      </c>
    </row>
    <row r="24" spans="1:4" ht="12.75">
      <c r="A24" s="8" t="s">
        <v>149</v>
      </c>
      <c r="B24" s="12">
        <v>489</v>
      </c>
      <c r="C24">
        <v>189</v>
      </c>
      <c r="D24">
        <v>251</v>
      </c>
    </row>
    <row r="30" ht="12.75">
      <c r="A30" t="s">
        <v>204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3" width="10.28125" style="0" customWidth="1"/>
    <col min="4" max="4" width="4.7109375" style="0" customWidth="1"/>
    <col min="5" max="5" width="10.28125" style="0" customWidth="1"/>
  </cols>
  <sheetData>
    <row r="1" spans="1:5" ht="12.75">
      <c r="A1" s="2" t="s">
        <v>217</v>
      </c>
      <c r="B1" s="2"/>
      <c r="C1" s="2"/>
      <c r="D1" s="2"/>
      <c r="E1" s="2"/>
    </row>
    <row r="2" ht="12.75">
      <c r="A2" t="s">
        <v>195</v>
      </c>
    </row>
    <row r="4" spans="2:5" ht="12.75">
      <c r="B4" s="223" t="s">
        <v>180</v>
      </c>
      <c r="C4" s="222" t="s">
        <v>180</v>
      </c>
      <c r="D4" s="36"/>
      <c r="E4" s="224" t="s">
        <v>180</v>
      </c>
    </row>
    <row r="5" spans="1:5" ht="12.75">
      <c r="A5" s="149"/>
      <c r="B5" s="218" t="s">
        <v>200</v>
      </c>
      <c r="C5" s="217" t="s">
        <v>201</v>
      </c>
      <c r="D5" s="205"/>
      <c r="E5" s="216" t="s">
        <v>165</v>
      </c>
    </row>
    <row r="6" spans="2:5" ht="12.75">
      <c r="B6" s="136"/>
      <c r="C6" s="149"/>
      <c r="E6" s="200"/>
    </row>
    <row r="7" spans="1:5" ht="12.75">
      <c r="A7" s="2" t="s">
        <v>1</v>
      </c>
      <c r="B7" s="128">
        <v>38048</v>
      </c>
      <c r="C7" s="179">
        <v>35341</v>
      </c>
      <c r="D7" s="66"/>
      <c r="E7" s="201">
        <v>51058</v>
      </c>
    </row>
    <row r="8" spans="1:5" ht="12.75">
      <c r="A8" t="s">
        <v>14</v>
      </c>
      <c r="B8" s="130">
        <v>-24738</v>
      </c>
      <c r="C8" s="196">
        <v>-23758</v>
      </c>
      <c r="D8" s="201"/>
      <c r="E8" s="202">
        <v>-33781</v>
      </c>
    </row>
    <row r="9" spans="2:5" ht="12.75">
      <c r="B9" s="128"/>
      <c r="C9" s="179"/>
      <c r="D9" s="20"/>
      <c r="E9" s="201"/>
    </row>
    <row r="10" spans="1:5" ht="12.75">
      <c r="A10" s="2" t="s">
        <v>2</v>
      </c>
      <c r="B10" s="128">
        <f>B7+B8</f>
        <v>13310</v>
      </c>
      <c r="C10" s="179">
        <f>C7+C8</f>
        <v>11583</v>
      </c>
      <c r="D10" s="66"/>
      <c r="E10" s="201">
        <f>E7+E8</f>
        <v>17277</v>
      </c>
    </row>
    <row r="11" spans="1:5" ht="12.75">
      <c r="A11" t="s">
        <v>31</v>
      </c>
      <c r="B11" s="128">
        <v>-4237</v>
      </c>
      <c r="C11" s="179">
        <v>-4019</v>
      </c>
      <c r="D11" s="20"/>
      <c r="E11" s="201">
        <v>-5636</v>
      </c>
    </row>
    <row r="12" spans="1:5" ht="12.75">
      <c r="A12" t="s">
        <v>15</v>
      </c>
      <c r="B12" s="128">
        <v>-3093</v>
      </c>
      <c r="C12" s="179">
        <v>-3083</v>
      </c>
      <c r="D12" s="20"/>
      <c r="E12" s="201">
        <v>-4379</v>
      </c>
    </row>
    <row r="13" spans="1:5" ht="12.75">
      <c r="A13" t="s">
        <v>16</v>
      </c>
      <c r="B13" s="128">
        <v>-939</v>
      </c>
      <c r="C13" s="179">
        <v>-812</v>
      </c>
      <c r="D13" s="20"/>
      <c r="E13" s="201">
        <v>-1165</v>
      </c>
    </row>
    <row r="14" spans="1:5" ht="12.75">
      <c r="A14" t="s">
        <v>17</v>
      </c>
      <c r="B14" s="137">
        <v>266</v>
      </c>
      <c r="C14" s="179">
        <v>2173</v>
      </c>
      <c r="D14" s="20"/>
      <c r="E14" s="201">
        <v>2312</v>
      </c>
    </row>
    <row r="15" spans="1:5" ht="12.75">
      <c r="A15" t="s">
        <v>18</v>
      </c>
      <c r="B15" s="130">
        <v>-833</v>
      </c>
      <c r="C15" s="196">
        <v>-349</v>
      </c>
      <c r="D15" s="201"/>
      <c r="E15" s="202">
        <v>-424</v>
      </c>
    </row>
    <row r="16" spans="2:5" ht="12.75">
      <c r="B16" s="128"/>
      <c r="C16" s="179"/>
      <c r="E16" s="201"/>
    </row>
    <row r="17" spans="1:5" ht="12.75">
      <c r="A17" s="2" t="s">
        <v>3</v>
      </c>
      <c r="B17" s="137">
        <f>SUM(B10:B15)</f>
        <v>4474</v>
      </c>
      <c r="C17" s="179">
        <f>SUM(C10:C15)</f>
        <v>5493</v>
      </c>
      <c r="D17" s="101"/>
      <c r="E17" s="201">
        <f>SUM(E10:E15)</f>
        <v>7985</v>
      </c>
    </row>
    <row r="18" spans="1:5" ht="12.75">
      <c r="A18" t="s">
        <v>19</v>
      </c>
      <c r="B18" s="128">
        <v>6</v>
      </c>
      <c r="C18" s="179">
        <v>27</v>
      </c>
      <c r="E18" s="201">
        <v>44</v>
      </c>
    </row>
    <row r="19" spans="1:5" ht="12.75">
      <c r="A19" t="s">
        <v>20</v>
      </c>
      <c r="B19" s="130">
        <v>14</v>
      </c>
      <c r="C19" s="196">
        <v>175</v>
      </c>
      <c r="D19" s="200"/>
      <c r="E19" s="202">
        <v>239</v>
      </c>
    </row>
    <row r="20" spans="2:5" ht="12.75">
      <c r="B20" s="128"/>
      <c r="C20" s="179"/>
      <c r="E20" s="201"/>
    </row>
    <row r="21" spans="1:5" ht="12.75">
      <c r="A21" s="2" t="s">
        <v>23</v>
      </c>
      <c r="B21" s="137">
        <f>B17+B18+B19</f>
        <v>4494</v>
      </c>
      <c r="C21" s="179">
        <f>C17+C18+C19</f>
        <v>5695</v>
      </c>
      <c r="D21" s="102"/>
      <c r="E21" s="201">
        <f>E17+E18+E19</f>
        <v>8268</v>
      </c>
    </row>
    <row r="22" spans="1:5" ht="12.75">
      <c r="A22" t="s">
        <v>22</v>
      </c>
      <c r="B22" s="130">
        <v>-1156</v>
      </c>
      <c r="C22" s="196">
        <v>-745</v>
      </c>
      <c r="D22" s="200"/>
      <c r="E22" s="202">
        <v>-1522</v>
      </c>
    </row>
    <row r="23" spans="2:5" ht="12.75">
      <c r="B23" s="128"/>
      <c r="C23" s="179"/>
      <c r="E23" s="201"/>
    </row>
    <row r="24" spans="1:5" ht="12.75">
      <c r="A24" s="2" t="s">
        <v>21</v>
      </c>
      <c r="B24" s="137">
        <f>B21+B22</f>
        <v>3338</v>
      </c>
      <c r="C24" s="179">
        <f>C21+C22</f>
        <v>4950</v>
      </c>
      <c r="D24" s="101"/>
      <c r="E24" s="201">
        <f>E21+E22</f>
        <v>6746</v>
      </c>
    </row>
    <row r="25" spans="1:5" ht="12.75">
      <c r="A25" t="s">
        <v>56</v>
      </c>
      <c r="B25" s="130">
        <v>74</v>
      </c>
      <c r="C25" s="196">
        <v>420</v>
      </c>
      <c r="D25" s="200"/>
      <c r="E25" s="202">
        <v>459</v>
      </c>
    </row>
    <row r="26" spans="2:5" ht="12.75">
      <c r="B26" s="128"/>
      <c r="C26" s="179"/>
      <c r="E26" s="201"/>
    </row>
    <row r="27" spans="1:5" ht="26.25" thickBot="1">
      <c r="A27" s="105" t="s">
        <v>24</v>
      </c>
      <c r="B27" s="145">
        <f>B24+B25</f>
        <v>3412</v>
      </c>
      <c r="C27" s="197">
        <f>C24+C25</f>
        <v>5370</v>
      </c>
      <c r="D27" s="102"/>
      <c r="E27" s="203">
        <f>E24+E25</f>
        <v>7205</v>
      </c>
    </row>
    <row r="28" spans="1:5" ht="13.5" thickTop="1">
      <c r="A28" s="112"/>
      <c r="B28" s="150"/>
      <c r="C28" s="149"/>
      <c r="D28" s="200"/>
      <c r="E28" s="200"/>
    </row>
    <row r="29" spans="1:5" ht="12.75">
      <c r="A29" s="112"/>
      <c r="B29" s="150"/>
      <c r="C29" s="149"/>
      <c r="E29" s="200"/>
    </row>
    <row r="30" spans="1:5" ht="12.75">
      <c r="A30" s="2" t="s">
        <v>25</v>
      </c>
      <c r="B30" s="150"/>
      <c r="C30" s="149"/>
      <c r="D30" s="2"/>
      <c r="E30" s="200"/>
    </row>
    <row r="31" spans="1:5" ht="12.75">
      <c r="A31" t="s">
        <v>179</v>
      </c>
      <c r="B31" s="150"/>
      <c r="C31" s="149"/>
      <c r="E31" s="200"/>
    </row>
    <row r="32" spans="1:5" ht="12.75">
      <c r="A32" t="s">
        <v>178</v>
      </c>
      <c r="B32" s="150"/>
      <c r="C32" s="149"/>
      <c r="E32" s="200"/>
    </row>
    <row r="33" spans="1:5" ht="12.75">
      <c r="A33" t="s">
        <v>26</v>
      </c>
      <c r="B33" s="198">
        <v>0.91</v>
      </c>
      <c r="C33" s="199">
        <v>1.37</v>
      </c>
      <c r="E33" s="200">
        <v>1.85</v>
      </c>
    </row>
    <row r="34" spans="1:5" ht="12.75">
      <c r="A34" t="s">
        <v>27</v>
      </c>
      <c r="B34" s="213">
        <v>0.9</v>
      </c>
      <c r="C34" s="199">
        <v>1.36</v>
      </c>
      <c r="E34" s="200">
        <v>1.83</v>
      </c>
    </row>
    <row r="35" spans="2:5" ht="12.75">
      <c r="B35" s="150"/>
      <c r="C35" s="199"/>
      <c r="E35" s="200"/>
    </row>
    <row r="36" spans="1:5" ht="12.75">
      <c r="A36" s="2" t="s">
        <v>28</v>
      </c>
      <c r="B36" s="150"/>
      <c r="C36" s="199"/>
      <c r="D36" s="2"/>
      <c r="E36" s="200"/>
    </row>
    <row r="37" spans="1:5" ht="12.75">
      <c r="A37" t="s">
        <v>26</v>
      </c>
      <c r="B37" s="137">
        <v>3759091</v>
      </c>
      <c r="C37" s="179">
        <v>3906862</v>
      </c>
      <c r="D37" s="20"/>
      <c r="E37" s="201">
        <v>3885408</v>
      </c>
    </row>
    <row r="38" spans="1:5" ht="12.75">
      <c r="A38" t="s">
        <v>27</v>
      </c>
      <c r="B38" s="137">
        <v>3802880</v>
      </c>
      <c r="C38" s="179">
        <v>3947207</v>
      </c>
      <c r="D38" s="20"/>
      <c r="E38" s="201">
        <v>3932008</v>
      </c>
    </row>
    <row r="39" spans="1:5" ht="12.75">
      <c r="A39" s="112"/>
      <c r="B39" s="150" t="s">
        <v>4</v>
      </c>
      <c r="C39" s="199" t="s">
        <v>4</v>
      </c>
      <c r="D39" s="200"/>
      <c r="E39" s="200"/>
    </row>
    <row r="40" spans="2:5" ht="12.75">
      <c r="B40" s="150"/>
      <c r="C40" s="199"/>
      <c r="E40" s="200"/>
    </row>
    <row r="41" spans="1:5" ht="12.75">
      <c r="A41" t="s">
        <v>29</v>
      </c>
      <c r="B41" s="128">
        <v>1171</v>
      </c>
      <c r="C41" s="199">
        <v>926</v>
      </c>
      <c r="E41" s="201">
        <v>1206</v>
      </c>
    </row>
    <row r="42" spans="2:5" ht="12.75">
      <c r="B42" s="150"/>
      <c r="C42" s="199"/>
      <c r="E42" s="200"/>
    </row>
    <row r="43" spans="1:5" ht="12.75">
      <c r="A43" s="41" t="s">
        <v>30</v>
      </c>
      <c r="B43" s="150">
        <v>127</v>
      </c>
      <c r="C43" s="199">
        <v>169</v>
      </c>
      <c r="E43" s="200">
        <v>236</v>
      </c>
    </row>
    <row r="44" spans="1:5" ht="12.75">
      <c r="A44" s="149"/>
      <c r="B44" s="147"/>
      <c r="C44" s="148"/>
      <c r="E44" s="204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3"/>
  <sheetViews>
    <sheetView workbookViewId="0" topLeftCell="A1">
      <selection activeCell="B2" sqref="B2"/>
    </sheetView>
  </sheetViews>
  <sheetFormatPr defaultColWidth="9.140625" defaultRowHeight="12.75"/>
  <cols>
    <col min="4" max="6" width="9.7109375" style="0" customWidth="1"/>
    <col min="7" max="7" width="11.28125" style="0" customWidth="1"/>
  </cols>
  <sheetData>
    <row r="3" spans="1:6" ht="12.75">
      <c r="A3" s="2" t="s">
        <v>5</v>
      </c>
      <c r="B3" s="2"/>
      <c r="C3" s="2"/>
      <c r="D3" s="2"/>
      <c r="E3" s="2"/>
      <c r="F3" s="2"/>
    </row>
    <row r="4" ht="12.75">
      <c r="A4" t="s">
        <v>0</v>
      </c>
    </row>
    <row r="5" spans="4:7" ht="12.75">
      <c r="D5" s="4"/>
      <c r="E5" s="5"/>
      <c r="F5" s="4"/>
      <c r="G5" s="4"/>
    </row>
    <row r="6" spans="1:7" ht="38.25">
      <c r="A6" s="220" t="s">
        <v>180</v>
      </c>
      <c r="B6" s="221"/>
      <c r="C6" s="221"/>
      <c r="D6" s="225" t="s">
        <v>205</v>
      </c>
      <c r="E6" s="124" t="s">
        <v>141</v>
      </c>
      <c r="F6" s="226" t="s">
        <v>206</v>
      </c>
      <c r="G6" s="226" t="s">
        <v>165</v>
      </c>
    </row>
    <row r="7" ht="12.75">
      <c r="F7" s="8"/>
    </row>
    <row r="8" spans="1:9" ht="12.75">
      <c r="A8" t="s">
        <v>6</v>
      </c>
      <c r="D8" s="40">
        <v>4386</v>
      </c>
      <c r="E8" s="2">
        <v>-11</v>
      </c>
      <c r="F8" s="66">
        <v>4913</v>
      </c>
      <c r="G8" s="66">
        <v>20030</v>
      </c>
      <c r="I8" s="20"/>
    </row>
    <row r="9" spans="1:9" ht="12.75">
      <c r="A9" t="s">
        <v>7</v>
      </c>
      <c r="D9" s="40">
        <v>1804</v>
      </c>
      <c r="E9" s="2">
        <v>-3</v>
      </c>
      <c r="F9" s="66">
        <v>1867</v>
      </c>
      <c r="G9" s="66">
        <v>7211</v>
      </c>
      <c r="I9" s="20"/>
    </row>
    <row r="10" spans="1:9" ht="12.75">
      <c r="A10" t="s">
        <v>8</v>
      </c>
      <c r="D10" s="40">
        <v>1722</v>
      </c>
      <c r="E10" s="4" t="s">
        <v>119</v>
      </c>
      <c r="F10" s="66">
        <v>1725</v>
      </c>
      <c r="G10" s="66">
        <v>6398</v>
      </c>
      <c r="I10" s="20"/>
    </row>
    <row r="11" spans="1:9" ht="12.75">
      <c r="A11" t="s">
        <v>9</v>
      </c>
      <c r="D11" s="40">
        <v>2711</v>
      </c>
      <c r="E11" s="2">
        <v>-4</v>
      </c>
      <c r="F11" s="66">
        <v>2812</v>
      </c>
      <c r="G11" s="66">
        <v>11295</v>
      </c>
      <c r="I11" s="20"/>
    </row>
    <row r="12" spans="1:9" ht="12.75">
      <c r="A12" t="s">
        <v>10</v>
      </c>
      <c r="D12" s="40">
        <v>554</v>
      </c>
      <c r="E12" s="2">
        <v>-9</v>
      </c>
      <c r="F12" s="66">
        <v>611</v>
      </c>
      <c r="G12" s="66">
        <v>2278</v>
      </c>
      <c r="I12" s="20"/>
    </row>
    <row r="13" spans="1:9" ht="12.75">
      <c r="A13" t="s">
        <v>11</v>
      </c>
      <c r="D13" s="64">
        <v>1060</v>
      </c>
      <c r="E13" s="3">
        <v>9</v>
      </c>
      <c r="F13" s="71">
        <v>970</v>
      </c>
      <c r="G13" s="71">
        <v>3846</v>
      </c>
      <c r="I13" s="20"/>
    </row>
    <row r="14" spans="4:9" ht="12.75">
      <c r="D14" s="40"/>
      <c r="E14" s="2"/>
      <c r="F14" s="66"/>
      <c r="G14" s="20"/>
      <c r="I14" s="20"/>
    </row>
    <row r="15" spans="1:9" ht="12.75">
      <c r="A15" t="s">
        <v>12</v>
      </c>
      <c r="D15" s="40">
        <f>SUM(D8:D13)</f>
        <v>12237</v>
      </c>
      <c r="E15" s="2">
        <v>-5</v>
      </c>
      <c r="F15" s="66">
        <f>SUM(F8:F13)</f>
        <v>12898</v>
      </c>
      <c r="G15" s="20">
        <f>SUM(G8:G13)</f>
        <v>51058</v>
      </c>
      <c r="I15" s="20"/>
    </row>
    <row r="16" spans="1:7" ht="12.75">
      <c r="A16" s="1"/>
      <c r="B16" s="1"/>
      <c r="C16" s="1"/>
      <c r="D16" s="1"/>
      <c r="E16" s="1"/>
      <c r="F16" s="1"/>
      <c r="G16" s="1"/>
    </row>
    <row r="21" spans="1:5" ht="12.75">
      <c r="A21" s="2" t="s">
        <v>13</v>
      </c>
      <c r="B21" s="2"/>
      <c r="C21" s="2"/>
      <c r="D21" s="2"/>
      <c r="E21" s="2"/>
    </row>
    <row r="22" spans="6:7" ht="12.75">
      <c r="F22" s="2"/>
      <c r="G22" s="2"/>
    </row>
    <row r="23" spans="1:7" ht="38.25">
      <c r="A23" s="221"/>
      <c r="B23" s="221"/>
      <c r="C23" s="221"/>
      <c r="D23" s="227" t="s">
        <v>202</v>
      </c>
      <c r="E23" s="124" t="s">
        <v>141</v>
      </c>
      <c r="F23" s="228" t="s">
        <v>203</v>
      </c>
      <c r="G23" s="228" t="s">
        <v>161</v>
      </c>
    </row>
    <row r="24" ht="12.75">
      <c r="F24" s="8"/>
    </row>
    <row r="25" spans="1:9" ht="12.75">
      <c r="A25" t="s">
        <v>6</v>
      </c>
      <c r="D25" s="40">
        <v>61268</v>
      </c>
      <c r="E25" s="4">
        <v>2</v>
      </c>
      <c r="F25" s="66">
        <v>60124</v>
      </c>
      <c r="G25" s="66">
        <v>58090</v>
      </c>
      <c r="I25" s="20"/>
    </row>
    <row r="26" spans="1:9" ht="12.75">
      <c r="A26" t="s">
        <v>7</v>
      </c>
      <c r="D26" s="40">
        <v>5161</v>
      </c>
      <c r="E26" s="4">
        <v>15</v>
      </c>
      <c r="F26" s="66">
        <v>4474</v>
      </c>
      <c r="G26" s="66">
        <v>4509</v>
      </c>
      <c r="I26" s="20"/>
    </row>
    <row r="27" spans="1:9" ht="12.75">
      <c r="A27" t="s">
        <v>8</v>
      </c>
      <c r="D27" s="40">
        <v>14319</v>
      </c>
      <c r="E27" s="4">
        <v>9</v>
      </c>
      <c r="F27" s="66">
        <v>13129</v>
      </c>
      <c r="G27" s="66">
        <v>13272</v>
      </c>
      <c r="I27" s="20"/>
    </row>
    <row r="28" spans="1:9" ht="12.75">
      <c r="A28" t="s">
        <v>9</v>
      </c>
      <c r="D28" s="40">
        <v>20646</v>
      </c>
      <c r="E28" s="4">
        <v>19</v>
      </c>
      <c r="F28" s="66">
        <v>17331</v>
      </c>
      <c r="G28" s="66">
        <v>18117</v>
      </c>
      <c r="I28" s="20"/>
    </row>
    <row r="29" spans="1:9" ht="12.75">
      <c r="A29" t="s">
        <v>10</v>
      </c>
      <c r="D29" s="40">
        <v>8547</v>
      </c>
      <c r="E29" s="4">
        <v>50</v>
      </c>
      <c r="F29" s="66">
        <v>5687</v>
      </c>
      <c r="G29" s="66">
        <v>5817</v>
      </c>
      <c r="I29" s="20"/>
    </row>
    <row r="30" spans="1:9" ht="12.75">
      <c r="A30" t="s">
        <v>11</v>
      </c>
      <c r="D30" s="64">
        <v>13065</v>
      </c>
      <c r="E30" s="6">
        <v>7</v>
      </c>
      <c r="F30" s="71">
        <v>12168</v>
      </c>
      <c r="G30" s="71">
        <v>12457</v>
      </c>
      <c r="I30" s="20"/>
    </row>
    <row r="31" spans="4:9" ht="12.75">
      <c r="D31" s="40"/>
      <c r="E31" s="4"/>
      <c r="F31" s="66"/>
      <c r="G31" s="20"/>
      <c r="I31" s="20"/>
    </row>
    <row r="32" spans="1:9" ht="12.75">
      <c r="A32" t="s">
        <v>12</v>
      </c>
      <c r="D32" s="40">
        <f>SUM(D25:D30)</f>
        <v>123006</v>
      </c>
      <c r="E32" s="4">
        <v>9</v>
      </c>
      <c r="F32" s="66">
        <f>SUM(F25:F30)</f>
        <v>112913</v>
      </c>
      <c r="G32" s="20">
        <f>SUM(G25:G30)</f>
        <v>112262</v>
      </c>
      <c r="I32" s="20"/>
    </row>
    <row r="33" spans="1:7" ht="12.75">
      <c r="A33" s="1"/>
      <c r="B33" s="1"/>
      <c r="C33" s="1"/>
      <c r="D33" s="1"/>
      <c r="E33" s="1"/>
      <c r="F33" s="1"/>
      <c r="G33" s="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34"/>
  <sheetViews>
    <sheetView workbookViewId="0" topLeftCell="A1">
      <selection activeCell="A4" sqref="A4"/>
    </sheetView>
  </sheetViews>
  <sheetFormatPr defaultColWidth="9.140625" defaultRowHeight="12.75"/>
  <cols>
    <col min="1" max="1" width="32.7109375" style="0" customWidth="1"/>
    <col min="3" max="3" width="8.7109375" style="0" customWidth="1"/>
    <col min="5" max="6" width="8.7109375" style="0" customWidth="1"/>
  </cols>
  <sheetData>
    <row r="3" ht="12.75">
      <c r="A3" s="12" t="s">
        <v>218</v>
      </c>
    </row>
    <row r="4" ht="12.75">
      <c r="A4" t="s">
        <v>0</v>
      </c>
    </row>
    <row r="5" ht="12.75">
      <c r="A5" s="12"/>
    </row>
    <row r="6" spans="1:7" ht="51">
      <c r="A6" s="209"/>
      <c r="B6" s="123" t="s">
        <v>192</v>
      </c>
      <c r="C6" s="124" t="s">
        <v>196</v>
      </c>
      <c r="D6" s="125" t="s">
        <v>194</v>
      </c>
      <c r="E6" s="153" t="s">
        <v>193</v>
      </c>
      <c r="F6" s="154" t="s">
        <v>197</v>
      </c>
      <c r="G6" s="155" t="s">
        <v>226</v>
      </c>
    </row>
    <row r="7" spans="1:7" ht="12.75">
      <c r="A7" s="200"/>
      <c r="B7" s="136"/>
      <c r="C7" s="112"/>
      <c r="D7" s="149"/>
      <c r="E7" s="136"/>
      <c r="F7" s="112"/>
      <c r="G7" s="149"/>
    </row>
    <row r="8" spans="1:7" ht="12.75">
      <c r="A8" s="210" t="s">
        <v>1</v>
      </c>
      <c r="B8" s="128">
        <v>8605</v>
      </c>
      <c r="C8" s="178" t="s">
        <v>119</v>
      </c>
      <c r="D8" s="129">
        <f>B8</f>
        <v>8605</v>
      </c>
      <c r="E8" s="158">
        <v>9238</v>
      </c>
      <c r="F8" s="189" t="s">
        <v>119</v>
      </c>
      <c r="G8" s="159">
        <f>E8</f>
        <v>9238</v>
      </c>
    </row>
    <row r="9" spans="1:7" ht="12.75">
      <c r="A9" s="204" t="s">
        <v>14</v>
      </c>
      <c r="B9" s="130">
        <v>-5464</v>
      </c>
      <c r="C9" s="120" t="s">
        <v>119</v>
      </c>
      <c r="D9" s="131">
        <f>B9</f>
        <v>-5464</v>
      </c>
      <c r="E9" s="160">
        <v>-5868</v>
      </c>
      <c r="F9" s="122" t="s">
        <v>119</v>
      </c>
      <c r="G9" s="161">
        <f>E9</f>
        <v>-5868</v>
      </c>
    </row>
    <row r="10" spans="1:7" ht="12.75">
      <c r="A10" s="200"/>
      <c r="B10" s="132"/>
      <c r="C10" s="191"/>
      <c r="D10" s="129"/>
      <c r="E10" s="132"/>
      <c r="F10" s="191"/>
      <c r="G10" s="159"/>
    </row>
    <row r="11" spans="1:7" ht="12.75">
      <c r="A11" s="211" t="s">
        <v>2</v>
      </c>
      <c r="B11" s="128">
        <f>B8+B9</f>
        <v>3141</v>
      </c>
      <c r="C11" s="178" t="s">
        <v>119</v>
      </c>
      <c r="D11" s="129">
        <f>D8+D9</f>
        <v>3141</v>
      </c>
      <c r="E11" s="158">
        <f>E8+E9</f>
        <v>3370</v>
      </c>
      <c r="F11" s="189" t="s">
        <v>119</v>
      </c>
      <c r="G11" s="179">
        <f>G8+G9</f>
        <v>3370</v>
      </c>
    </row>
    <row r="12" spans="1:7" ht="12.75">
      <c r="A12" s="211" t="s">
        <v>183</v>
      </c>
      <c r="B12" s="133">
        <f>B11/B8*100</f>
        <v>36.50203370133644</v>
      </c>
      <c r="C12" s="190"/>
      <c r="D12" s="135">
        <f>D11/D8*100</f>
        <v>36.50203370133644</v>
      </c>
      <c r="E12" s="162">
        <f>E11/E8*100</f>
        <v>36.479757523273435</v>
      </c>
      <c r="F12" s="190"/>
      <c r="G12" s="164">
        <f>G11/G8*100</f>
        <v>36.479757523273435</v>
      </c>
    </row>
    <row r="13" spans="1:7" ht="12.75">
      <c r="A13" s="211"/>
      <c r="B13" s="133"/>
      <c r="C13" s="190"/>
      <c r="D13" s="135"/>
      <c r="E13" s="162"/>
      <c r="F13" s="190"/>
      <c r="G13" s="164"/>
    </row>
    <row r="14" spans="1:7" ht="12.75">
      <c r="A14" s="200" t="s">
        <v>210</v>
      </c>
      <c r="B14" s="128">
        <v>-719</v>
      </c>
      <c r="C14" s="178" t="s">
        <v>119</v>
      </c>
      <c r="D14" s="129">
        <f>B14</f>
        <v>-719</v>
      </c>
      <c r="E14" s="132">
        <v>-694</v>
      </c>
      <c r="F14" s="191" t="s">
        <v>119</v>
      </c>
      <c r="G14" s="159">
        <f>E14</f>
        <v>-694</v>
      </c>
    </row>
    <row r="15" spans="1:7" ht="12.75">
      <c r="A15" s="211" t="s">
        <v>184</v>
      </c>
      <c r="B15" s="133">
        <f>B14/B8*100*-1</f>
        <v>8.355607205113307</v>
      </c>
      <c r="C15" s="181"/>
      <c r="D15" s="135">
        <f>D14/D8*100*-1</f>
        <v>8.355607205113307</v>
      </c>
      <c r="E15" s="165">
        <f>E14/E8*100*-1</f>
        <v>7.5124485819441436</v>
      </c>
      <c r="F15" s="192"/>
      <c r="G15" s="167">
        <f>G14/G8*100*-1</f>
        <v>7.5124485819441436</v>
      </c>
    </row>
    <row r="16" spans="1:7" ht="12.75">
      <c r="A16" s="211"/>
      <c r="B16" s="133"/>
      <c r="C16" s="181"/>
      <c r="D16" s="135"/>
      <c r="E16" s="165"/>
      <c r="F16" s="192"/>
      <c r="G16" s="167"/>
    </row>
    <row r="17" spans="1:7" ht="12.75">
      <c r="A17" s="200" t="s">
        <v>211</v>
      </c>
      <c r="B17" s="128">
        <v>-684</v>
      </c>
      <c r="C17" s="178" t="s">
        <v>119</v>
      </c>
      <c r="D17" s="129">
        <f>B17</f>
        <v>-684</v>
      </c>
      <c r="E17" s="132">
        <v>-679</v>
      </c>
      <c r="F17" s="191" t="s">
        <v>119</v>
      </c>
      <c r="G17" s="159">
        <f>E17</f>
        <v>-679</v>
      </c>
    </row>
    <row r="18" spans="1:7" ht="12.75">
      <c r="A18" s="211" t="s">
        <v>182</v>
      </c>
      <c r="B18" s="133">
        <f>B17/B8*100*-1</f>
        <v>7.948866937826844</v>
      </c>
      <c r="C18" s="181"/>
      <c r="D18" s="135">
        <f>D17/D8*100*-1</f>
        <v>7.948866937826844</v>
      </c>
      <c r="E18" s="162">
        <f>E17/E8*100*-1</f>
        <v>7.350075773977051</v>
      </c>
      <c r="F18" s="190"/>
      <c r="G18" s="164">
        <f>G17/G8*100*-1</f>
        <v>7.350075773977051</v>
      </c>
    </row>
    <row r="19" spans="1:7" ht="12.75">
      <c r="A19" s="211"/>
      <c r="B19" s="133"/>
      <c r="C19" s="181"/>
      <c r="D19" s="135"/>
      <c r="E19" s="162"/>
      <c r="F19" s="190"/>
      <c r="G19" s="164"/>
    </row>
    <row r="20" spans="1:7" ht="12.75">
      <c r="A20" s="200" t="s">
        <v>16</v>
      </c>
      <c r="B20" s="128">
        <v>-110</v>
      </c>
      <c r="C20" s="178" t="s">
        <v>119</v>
      </c>
      <c r="D20" s="129">
        <f>B20</f>
        <v>-110</v>
      </c>
      <c r="E20" s="132">
        <v>-64</v>
      </c>
      <c r="F20" s="191" t="s">
        <v>119</v>
      </c>
      <c r="G20" s="159">
        <f>E20</f>
        <v>-64</v>
      </c>
    </row>
    <row r="21" spans="1:7" ht="12.75">
      <c r="A21" s="211" t="s">
        <v>182</v>
      </c>
      <c r="B21" s="128"/>
      <c r="C21" s="178"/>
      <c r="D21" s="129"/>
      <c r="E21" s="132"/>
      <c r="F21" s="191"/>
      <c r="G21" s="159"/>
    </row>
    <row r="22" spans="1:7" ht="12.75">
      <c r="A22" s="211"/>
      <c r="B22" s="128"/>
      <c r="C22" s="178"/>
      <c r="D22" s="129"/>
      <c r="E22" s="132"/>
      <c r="F22" s="191"/>
      <c r="G22" s="159"/>
    </row>
    <row r="23" spans="1:7" ht="12.75">
      <c r="A23" s="204" t="s">
        <v>212</v>
      </c>
      <c r="B23" s="130">
        <v>-26</v>
      </c>
      <c r="C23" s="120" t="s">
        <v>119</v>
      </c>
      <c r="D23" s="131">
        <f>B23</f>
        <v>-26</v>
      </c>
      <c r="E23" s="160">
        <v>26</v>
      </c>
      <c r="F23" s="122" t="s">
        <v>119</v>
      </c>
      <c r="G23" s="161">
        <f>E23</f>
        <v>26</v>
      </c>
    </row>
    <row r="24" spans="1:7" ht="12.75">
      <c r="A24" s="200"/>
      <c r="B24" s="136"/>
      <c r="C24" s="143"/>
      <c r="D24" s="129"/>
      <c r="E24" s="136"/>
      <c r="F24" s="143"/>
      <c r="G24" s="159"/>
    </row>
    <row r="25" spans="1:7" ht="12.75">
      <c r="A25" s="211" t="s">
        <v>3</v>
      </c>
      <c r="B25" s="137">
        <f aca="true" t="shared" si="0" ref="B25:G25">B11+B14+B17+B20+B23</f>
        <v>1602</v>
      </c>
      <c r="C25" s="182" t="s">
        <v>119</v>
      </c>
      <c r="D25" s="138">
        <f t="shared" si="0"/>
        <v>1602</v>
      </c>
      <c r="E25" s="168">
        <f t="shared" si="0"/>
        <v>1959</v>
      </c>
      <c r="F25" s="195" t="s">
        <v>119</v>
      </c>
      <c r="G25" s="169">
        <f t="shared" si="0"/>
        <v>1959</v>
      </c>
    </row>
    <row r="26" spans="1:7" ht="12.75">
      <c r="A26" s="212" t="s">
        <v>182</v>
      </c>
      <c r="B26" s="183">
        <f>B25/B8*100</f>
        <v>18.617083091226032</v>
      </c>
      <c r="C26" s="184"/>
      <c r="D26" s="188">
        <f>D25/D8*100</f>
        <v>18.617083091226032</v>
      </c>
      <c r="E26" s="193">
        <f>E25/E8*100</f>
        <v>21.205888720502273</v>
      </c>
      <c r="F26" s="194"/>
      <c r="G26" s="185">
        <f>G25/G8*100</f>
        <v>21.205888720502273</v>
      </c>
    </row>
    <row r="27" ht="12.75">
      <c r="A27" s="12"/>
    </row>
    <row r="28" spans="1:7" ht="12.75">
      <c r="A28" s="106"/>
      <c r="B28" s="106"/>
      <c r="C28" s="106"/>
      <c r="D28" s="106"/>
      <c r="E28" s="106"/>
      <c r="F28" s="106"/>
      <c r="G28" s="106"/>
    </row>
    <row r="29" spans="1:7" ht="12.75">
      <c r="A29" s="106"/>
      <c r="B29" s="106"/>
      <c r="C29" s="106"/>
      <c r="D29" s="106"/>
      <c r="E29" s="106"/>
      <c r="F29" s="106"/>
      <c r="G29" s="106"/>
    </row>
    <row r="30" spans="1:7" ht="12.75">
      <c r="A30" s="106"/>
      <c r="B30" s="106"/>
      <c r="C30" s="106"/>
      <c r="D30" s="106"/>
      <c r="E30" s="106"/>
      <c r="F30" s="106"/>
      <c r="G30" s="106"/>
    </row>
    <row r="31" ht="12.75">
      <c r="A31" s="12"/>
    </row>
    <row r="32" ht="12.75">
      <c r="A32" s="12"/>
    </row>
    <row r="33" ht="12.75">
      <c r="A33" s="12"/>
    </row>
    <row r="34" ht="12.75">
      <c r="A34" s="1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34"/>
  <sheetViews>
    <sheetView workbookViewId="0" topLeftCell="A1">
      <selection activeCell="A35" sqref="A35"/>
    </sheetView>
  </sheetViews>
  <sheetFormatPr defaultColWidth="9.140625" defaultRowHeight="12.75"/>
  <cols>
    <col min="1" max="1" width="34.28125" style="0" customWidth="1"/>
  </cols>
  <sheetData>
    <row r="3" ht="12.75">
      <c r="A3" s="12" t="s">
        <v>220</v>
      </c>
    </row>
    <row r="4" ht="12.75">
      <c r="A4" t="s">
        <v>0</v>
      </c>
    </row>
    <row r="5" ht="12.75">
      <c r="A5" s="12"/>
    </row>
    <row r="6" spans="1:7" ht="51">
      <c r="A6" s="209"/>
      <c r="B6" s="123" t="s">
        <v>192</v>
      </c>
      <c r="C6" s="124" t="s">
        <v>224</v>
      </c>
      <c r="D6" s="125" t="s">
        <v>194</v>
      </c>
      <c r="E6" s="156"/>
      <c r="F6" s="114"/>
      <c r="G6" s="114"/>
    </row>
    <row r="7" spans="1:4" ht="12.75">
      <c r="A7" s="200"/>
      <c r="B7" s="136"/>
      <c r="C7" s="112"/>
      <c r="D7" s="149"/>
    </row>
    <row r="8" spans="1:7" ht="12.75">
      <c r="A8" s="210" t="s">
        <v>1</v>
      </c>
      <c r="B8" s="128">
        <v>156</v>
      </c>
      <c r="C8" s="121">
        <v>1</v>
      </c>
      <c r="D8" s="129">
        <f>B8+C8</f>
        <v>157</v>
      </c>
      <c r="E8" s="66"/>
      <c r="F8" s="66"/>
      <c r="G8" s="20"/>
    </row>
    <row r="9" spans="1:7" ht="12.75">
      <c r="A9" s="204" t="s">
        <v>227</v>
      </c>
      <c r="B9" s="130">
        <v>-18</v>
      </c>
      <c r="C9" s="64">
        <v>0</v>
      </c>
      <c r="D9" s="131">
        <f>B9+C9</f>
        <v>-18</v>
      </c>
      <c r="E9" s="132"/>
      <c r="F9" s="110"/>
      <c r="G9" s="110"/>
    </row>
    <row r="10" spans="1:7" ht="12.75">
      <c r="A10" s="200"/>
      <c r="B10" s="132"/>
      <c r="C10" s="110"/>
      <c r="D10" s="129"/>
      <c r="E10" s="20"/>
      <c r="F10" s="20"/>
      <c r="G10" s="20"/>
    </row>
    <row r="11" spans="1:7" ht="12.75">
      <c r="A11" s="211" t="s">
        <v>2</v>
      </c>
      <c r="B11" s="128">
        <f>B8+B9</f>
        <v>138</v>
      </c>
      <c r="C11" s="121">
        <f>C8+C9</f>
        <v>1</v>
      </c>
      <c r="D11" s="129">
        <f>D8+D9</f>
        <v>139</v>
      </c>
      <c r="E11" s="66"/>
      <c r="F11" s="66"/>
      <c r="G11" s="20"/>
    </row>
    <row r="12" spans="1:7" ht="12.75">
      <c r="A12" s="211" t="s">
        <v>183</v>
      </c>
      <c r="B12" s="133">
        <f>B11/B8*100</f>
        <v>88.46153846153845</v>
      </c>
      <c r="C12" s="163"/>
      <c r="D12" s="135">
        <f>D11/D8*100</f>
        <v>88.53503184713377</v>
      </c>
      <c r="E12" s="108"/>
      <c r="F12" s="108"/>
      <c r="G12" s="108"/>
    </row>
    <row r="13" spans="1:7" ht="12.75">
      <c r="A13" s="211"/>
      <c r="B13" s="133"/>
      <c r="C13" s="163"/>
      <c r="D13" s="135"/>
      <c r="E13" s="108"/>
      <c r="F13" s="108"/>
      <c r="G13" s="108"/>
    </row>
    <row r="14" spans="1:7" ht="12.75">
      <c r="A14" s="200" t="s">
        <v>228</v>
      </c>
      <c r="B14" s="128">
        <v>-158</v>
      </c>
      <c r="C14" s="121">
        <v>81</v>
      </c>
      <c r="D14" s="129">
        <f>B14+C14</f>
        <v>-77</v>
      </c>
      <c r="E14" s="20"/>
      <c r="F14" s="20"/>
      <c r="G14" s="20"/>
    </row>
    <row r="15" spans="1:7" ht="12.75">
      <c r="A15" s="211" t="s">
        <v>184</v>
      </c>
      <c r="B15" s="133">
        <f>B14/B8*100*-1</f>
        <v>101.28205128205127</v>
      </c>
      <c r="C15" s="134"/>
      <c r="D15" s="135">
        <f>D14/D8*100*-1</f>
        <v>49.044585987261144</v>
      </c>
      <c r="E15" s="107"/>
      <c r="F15" s="107"/>
      <c r="G15" s="107"/>
    </row>
    <row r="16" spans="1:7" ht="12.75">
      <c r="A16" s="211"/>
      <c r="B16" s="133"/>
      <c r="C16" s="134"/>
      <c r="D16" s="135"/>
      <c r="E16" s="107"/>
      <c r="F16" s="107"/>
      <c r="G16" s="107"/>
    </row>
    <row r="17" spans="1:7" ht="12.75">
      <c r="A17" s="200" t="s">
        <v>229</v>
      </c>
      <c r="B17" s="128">
        <v>-50</v>
      </c>
      <c r="C17" s="121">
        <v>27</v>
      </c>
      <c r="D17" s="129">
        <f>B17+C17</f>
        <v>-23</v>
      </c>
      <c r="E17" s="20"/>
      <c r="F17" s="20"/>
      <c r="G17" s="20"/>
    </row>
    <row r="18" spans="1:7" ht="12.75">
      <c r="A18" s="211" t="s">
        <v>182</v>
      </c>
      <c r="B18" s="133">
        <f>B17/B8*100*-1</f>
        <v>32.05128205128205</v>
      </c>
      <c r="C18" s="134"/>
      <c r="D18" s="135">
        <f>D17/D8*100*-1</f>
        <v>14.64968152866242</v>
      </c>
      <c r="E18" s="108"/>
      <c r="F18" s="108"/>
      <c r="G18" s="108"/>
    </row>
    <row r="19" spans="1:7" ht="12.75">
      <c r="A19" s="211"/>
      <c r="B19" s="133"/>
      <c r="C19" s="134"/>
      <c r="D19" s="135"/>
      <c r="E19" s="108"/>
      <c r="F19" s="108"/>
      <c r="G19" s="108"/>
    </row>
    <row r="20" spans="1:7" ht="12.75">
      <c r="A20" s="200" t="s">
        <v>16</v>
      </c>
      <c r="B20" s="128">
        <v>-13</v>
      </c>
      <c r="C20" s="121">
        <v>0</v>
      </c>
      <c r="D20" s="129">
        <f>B20+C20</f>
        <v>-13</v>
      </c>
      <c r="E20" s="20"/>
      <c r="F20" s="20"/>
      <c r="G20" s="20"/>
    </row>
    <row r="21" spans="1:7" ht="12.75">
      <c r="A21" s="211" t="s">
        <v>182</v>
      </c>
      <c r="B21" s="128"/>
      <c r="C21" s="121"/>
      <c r="D21" s="129"/>
      <c r="E21" s="20"/>
      <c r="F21" s="20"/>
      <c r="G21" s="20"/>
    </row>
    <row r="22" spans="1:7" ht="12.75">
      <c r="A22" s="211"/>
      <c r="B22" s="128"/>
      <c r="C22" s="121"/>
      <c r="D22" s="129"/>
      <c r="E22" s="20"/>
      <c r="F22" s="20"/>
      <c r="G22" s="20"/>
    </row>
    <row r="23" spans="1:7" ht="12.75">
      <c r="A23" s="204" t="s">
        <v>191</v>
      </c>
      <c r="B23" s="130">
        <v>3</v>
      </c>
      <c r="C23" s="64">
        <v>0</v>
      </c>
      <c r="D23" s="131">
        <f>B23+C23</f>
        <v>3</v>
      </c>
      <c r="E23" s="132"/>
      <c r="F23" s="110"/>
      <c r="G23" s="110"/>
    </row>
    <row r="24" spans="1:7" ht="12.75">
      <c r="A24" s="200"/>
      <c r="B24" s="136"/>
      <c r="C24" s="112"/>
      <c r="D24" s="129"/>
      <c r="G24" s="20"/>
    </row>
    <row r="25" spans="1:7" ht="12.75">
      <c r="A25" s="211" t="s">
        <v>3</v>
      </c>
      <c r="B25" s="137">
        <f>B11+B14+B17+B20+B23</f>
        <v>-80</v>
      </c>
      <c r="C25" s="78">
        <f>C11+C14+C17+C20+C23</f>
        <v>109</v>
      </c>
      <c r="D25" s="138">
        <f>D11+D14+D17+D20+D23</f>
        <v>29</v>
      </c>
      <c r="E25" s="101"/>
      <c r="F25" s="101"/>
      <c r="G25" s="101"/>
    </row>
    <row r="26" spans="1:7" ht="12.75">
      <c r="A26" s="212" t="s">
        <v>182</v>
      </c>
      <c r="B26" s="183">
        <f>B25/B8*100</f>
        <v>-51.28205128205128</v>
      </c>
      <c r="C26" s="184"/>
      <c r="D26" s="188">
        <f>D25/D8*100</f>
        <v>18.471337579617835</v>
      </c>
      <c r="E26" s="109"/>
      <c r="F26" s="109"/>
      <c r="G26" s="109"/>
    </row>
    <row r="27" ht="12.75">
      <c r="A27" s="12"/>
    </row>
    <row r="28" ht="12.75">
      <c r="A28" s="12"/>
    </row>
    <row r="29" ht="12.75">
      <c r="A29" s="12"/>
    </row>
    <row r="30" spans="1:7" ht="12.75">
      <c r="A30" s="214" t="s">
        <v>233</v>
      </c>
      <c r="B30" s="106"/>
      <c r="C30" s="106"/>
      <c r="D30" s="106"/>
      <c r="E30" s="106"/>
      <c r="F30" s="106"/>
      <c r="G30" s="106"/>
    </row>
    <row r="31" spans="1:7" ht="12.75">
      <c r="A31" s="106"/>
      <c r="B31" s="106"/>
      <c r="C31" s="106"/>
      <c r="D31" s="106"/>
      <c r="E31" s="106"/>
      <c r="F31" s="106"/>
      <c r="G31" s="106"/>
    </row>
    <row r="32" spans="1:7" ht="12.75">
      <c r="A32" s="214" t="s">
        <v>234</v>
      </c>
      <c r="B32" s="106"/>
      <c r="C32" s="106"/>
      <c r="D32" s="106"/>
      <c r="E32" s="106"/>
      <c r="F32" s="106"/>
      <c r="G32" s="106"/>
    </row>
    <row r="33" spans="1:7" ht="12.75">
      <c r="A33" s="106"/>
      <c r="B33" s="106"/>
      <c r="C33" s="106"/>
      <c r="D33" s="106"/>
      <c r="E33" s="106"/>
      <c r="F33" s="106"/>
      <c r="G33" s="106"/>
    </row>
    <row r="34" ht="12.75">
      <c r="A34" s="214" t="s">
        <v>235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3" sqref="A3"/>
    </sheetView>
  </sheetViews>
  <sheetFormatPr defaultColWidth="9.140625" defaultRowHeight="12.75"/>
  <cols>
    <col min="1" max="1" width="33.7109375" style="0" customWidth="1"/>
    <col min="3" max="3" width="8.7109375" style="0" customWidth="1"/>
    <col min="5" max="6" width="8.7109375" style="0" customWidth="1"/>
  </cols>
  <sheetData>
    <row r="1" spans="1:6" ht="12.75">
      <c r="A1" s="2"/>
      <c r="B1" s="2"/>
      <c r="C1" s="2"/>
      <c r="D1" s="2"/>
      <c r="E1" s="2"/>
      <c r="F1" s="2"/>
    </row>
    <row r="3" ht="12.75">
      <c r="A3" s="12" t="s">
        <v>219</v>
      </c>
    </row>
    <row r="4" ht="12.75">
      <c r="A4" t="s">
        <v>0</v>
      </c>
    </row>
    <row r="5" ht="12.75">
      <c r="A5" s="12"/>
    </row>
    <row r="6" spans="1:7" ht="51">
      <c r="A6" s="209"/>
      <c r="B6" s="123" t="s">
        <v>192</v>
      </c>
      <c r="C6" s="124" t="s">
        <v>196</v>
      </c>
      <c r="D6" s="125" t="s">
        <v>194</v>
      </c>
      <c r="E6" s="153" t="s">
        <v>193</v>
      </c>
      <c r="F6" s="154" t="s">
        <v>197</v>
      </c>
      <c r="G6" s="155" t="s">
        <v>226</v>
      </c>
    </row>
    <row r="7" spans="1:7" ht="12.75">
      <c r="A7" s="200"/>
      <c r="B7" s="136"/>
      <c r="C7" s="112"/>
      <c r="D7" s="149"/>
      <c r="E7" s="136"/>
      <c r="F7" s="112"/>
      <c r="G7" s="149"/>
    </row>
    <row r="8" spans="1:7" ht="12.75">
      <c r="A8" s="210" t="s">
        <v>185</v>
      </c>
      <c r="B8" s="128">
        <v>3503</v>
      </c>
      <c r="C8" s="121">
        <v>1</v>
      </c>
      <c r="D8" s="129">
        <f>B8+C8</f>
        <v>3504</v>
      </c>
      <c r="E8" s="158">
        <v>3674</v>
      </c>
      <c r="F8" s="111">
        <v>29</v>
      </c>
      <c r="G8" s="159">
        <f>E8+F8</f>
        <v>3703</v>
      </c>
    </row>
    <row r="9" spans="1:7" ht="12.75">
      <c r="A9" s="204" t="s">
        <v>186</v>
      </c>
      <c r="B9" s="130">
        <v>-2423</v>
      </c>
      <c r="C9" s="64">
        <v>11</v>
      </c>
      <c r="D9" s="131">
        <f>B9+C9</f>
        <v>-2412</v>
      </c>
      <c r="E9" s="160">
        <v>-2636</v>
      </c>
      <c r="F9" s="21">
        <v>14</v>
      </c>
      <c r="G9" s="161">
        <f>E9+F9</f>
        <v>-2622</v>
      </c>
    </row>
    <row r="10" spans="1:7" ht="12.75">
      <c r="A10" s="200"/>
      <c r="B10" s="132"/>
      <c r="C10" s="110" t="s">
        <v>209</v>
      </c>
      <c r="D10" s="129"/>
      <c r="E10" s="132"/>
      <c r="F10" s="110"/>
      <c r="G10" s="159"/>
    </row>
    <row r="11" spans="1:7" ht="12.75">
      <c r="A11" s="211" t="s">
        <v>2</v>
      </c>
      <c r="B11" s="128">
        <f>B8+B9</f>
        <v>1080</v>
      </c>
      <c r="C11" s="121">
        <f>C8+C9</f>
        <v>12</v>
      </c>
      <c r="D11" s="129">
        <f>D8+D9</f>
        <v>1092</v>
      </c>
      <c r="E11" s="158">
        <f>E8+E9</f>
        <v>1038</v>
      </c>
      <c r="F11" s="111">
        <f>F8+F9</f>
        <v>43</v>
      </c>
      <c r="G11" s="159">
        <f>E11+F11</f>
        <v>1081</v>
      </c>
    </row>
    <row r="12" spans="1:7" ht="12.75">
      <c r="A12" s="211" t="s">
        <v>183</v>
      </c>
      <c r="B12" s="133">
        <f>B11/B8*100</f>
        <v>30.830716528689695</v>
      </c>
      <c r="C12" s="163"/>
      <c r="D12" s="135">
        <f>D11/D8*100</f>
        <v>31.164383561643838</v>
      </c>
      <c r="E12" s="162">
        <f>E11/E8*100</f>
        <v>28.252585737615675</v>
      </c>
      <c r="F12" s="163"/>
      <c r="G12" s="164">
        <f>G11/G8*100</f>
        <v>29.19254658385093</v>
      </c>
    </row>
    <row r="13" spans="1:7" ht="12.75">
      <c r="A13" s="211"/>
      <c r="B13" s="133"/>
      <c r="C13" s="163"/>
      <c r="D13" s="135"/>
      <c r="E13" s="162"/>
      <c r="F13" s="163"/>
      <c r="G13" s="164"/>
    </row>
    <row r="14" spans="1:7" ht="12.75">
      <c r="A14" s="200" t="s">
        <v>187</v>
      </c>
      <c r="B14" s="128">
        <v>-586</v>
      </c>
      <c r="C14" s="121">
        <v>48</v>
      </c>
      <c r="D14" s="129">
        <f>B14+C14</f>
        <v>-538</v>
      </c>
      <c r="E14" s="132">
        <v>-686</v>
      </c>
      <c r="F14" s="110">
        <v>91</v>
      </c>
      <c r="G14" s="159">
        <f>E14+F14</f>
        <v>-595</v>
      </c>
    </row>
    <row r="15" spans="1:7" ht="12.75">
      <c r="A15" s="211" t="s">
        <v>184</v>
      </c>
      <c r="B15" s="133">
        <f>B14/B8*100*-1</f>
        <v>16.728518412789036</v>
      </c>
      <c r="C15" s="134"/>
      <c r="D15" s="135">
        <f>D14/D8*100*-1</f>
        <v>15.353881278538815</v>
      </c>
      <c r="E15" s="165">
        <f>E14/E8*100*-1</f>
        <v>18.671747414262384</v>
      </c>
      <c r="F15" s="166"/>
      <c r="G15" s="167">
        <f>G14/G8*100*-1</f>
        <v>16.068052930056712</v>
      </c>
    </row>
    <row r="16" spans="1:7" ht="12.75">
      <c r="A16" s="211"/>
      <c r="B16" s="133"/>
      <c r="C16" s="134"/>
      <c r="D16" s="135"/>
      <c r="E16" s="165"/>
      <c r="F16" s="166"/>
      <c r="G16" s="167"/>
    </row>
    <row r="17" spans="1:7" ht="12.75">
      <c r="A17" s="200" t="s">
        <v>188</v>
      </c>
      <c r="B17" s="128">
        <v>-334</v>
      </c>
      <c r="C17" s="121">
        <v>74</v>
      </c>
      <c r="D17" s="129">
        <f>B17+C17</f>
        <v>-260</v>
      </c>
      <c r="E17" s="132">
        <v>-352</v>
      </c>
      <c r="F17" s="110">
        <v>82</v>
      </c>
      <c r="G17" s="159">
        <f>E17+F17</f>
        <v>-270</v>
      </c>
    </row>
    <row r="18" spans="1:7" ht="12.75">
      <c r="A18" s="211" t="s">
        <v>182</v>
      </c>
      <c r="B18" s="133">
        <f>B17/B8*100*-1</f>
        <v>9.534684556094776</v>
      </c>
      <c r="C18" s="134"/>
      <c r="D18" s="135">
        <f>D17/D8*100*-1</f>
        <v>7.4200913242009126</v>
      </c>
      <c r="E18" s="162">
        <f>E17/E8*100*-1</f>
        <v>9.580838323353294</v>
      </c>
      <c r="F18" s="163"/>
      <c r="G18" s="164">
        <f>G17/G8*100*-1</f>
        <v>7.291385363219012</v>
      </c>
    </row>
    <row r="19" spans="1:7" ht="12.75">
      <c r="A19" s="211"/>
      <c r="B19" s="133"/>
      <c r="C19" s="134"/>
      <c r="D19" s="135"/>
      <c r="E19" s="162"/>
      <c r="F19" s="163"/>
      <c r="G19" s="164"/>
    </row>
    <row r="20" spans="1:7" ht="12.75">
      <c r="A20" s="200" t="s">
        <v>189</v>
      </c>
      <c r="B20" s="128">
        <v>-141</v>
      </c>
      <c r="C20" s="121">
        <v>27</v>
      </c>
      <c r="D20" s="129">
        <f>B20+C20</f>
        <v>-114</v>
      </c>
      <c r="E20" s="132">
        <v>-146</v>
      </c>
      <c r="F20" s="110">
        <v>14</v>
      </c>
      <c r="G20" s="159">
        <f>E20+F20</f>
        <v>-132</v>
      </c>
    </row>
    <row r="21" spans="1:7" ht="12.75">
      <c r="A21" s="211" t="s">
        <v>182</v>
      </c>
      <c r="B21" s="128"/>
      <c r="C21" s="121"/>
      <c r="D21" s="129"/>
      <c r="E21" s="132"/>
      <c r="F21" s="110"/>
      <c r="G21" s="159"/>
    </row>
    <row r="22" spans="1:7" ht="12.75">
      <c r="A22" s="211"/>
      <c r="B22" s="128"/>
      <c r="C22" s="121"/>
      <c r="D22" s="129"/>
      <c r="E22" s="132"/>
      <c r="F22" s="110"/>
      <c r="G22" s="159"/>
    </row>
    <row r="23" spans="1:7" ht="12.75">
      <c r="A23" s="204" t="s">
        <v>215</v>
      </c>
      <c r="B23" s="130">
        <v>-20</v>
      </c>
      <c r="C23" s="64">
        <v>17</v>
      </c>
      <c r="D23" s="131">
        <f>B23+C23</f>
        <v>-3</v>
      </c>
      <c r="E23" s="160">
        <v>26</v>
      </c>
      <c r="F23" s="21">
        <v>0</v>
      </c>
      <c r="G23" s="161">
        <f>E23+F23</f>
        <v>26</v>
      </c>
    </row>
    <row r="24" spans="1:7" ht="12.75">
      <c r="A24" s="200"/>
      <c r="B24" s="136"/>
      <c r="C24" s="112"/>
      <c r="D24" s="129"/>
      <c r="E24" s="136"/>
      <c r="F24" s="112"/>
      <c r="G24" s="159"/>
    </row>
    <row r="25" spans="1:7" ht="12.75">
      <c r="A25" s="211" t="s">
        <v>3</v>
      </c>
      <c r="B25" s="137">
        <f aca="true" t="shared" si="0" ref="B25:G25">B11+B14+B17+B20+B23</f>
        <v>-1</v>
      </c>
      <c r="C25" s="78">
        <f t="shared" si="0"/>
        <v>178</v>
      </c>
      <c r="D25" s="138">
        <f t="shared" si="0"/>
        <v>177</v>
      </c>
      <c r="E25" s="168">
        <f t="shared" si="0"/>
        <v>-120</v>
      </c>
      <c r="F25" s="102">
        <f t="shared" si="0"/>
        <v>230</v>
      </c>
      <c r="G25" s="169">
        <f t="shared" si="0"/>
        <v>110</v>
      </c>
    </row>
    <row r="26" spans="1:7" ht="12.75">
      <c r="A26" s="212" t="s">
        <v>182</v>
      </c>
      <c r="B26" s="183">
        <f>B25/B8*100</f>
        <v>-0.028546959748786755</v>
      </c>
      <c r="C26" s="184"/>
      <c r="D26" s="188">
        <f>D25/D8*100</f>
        <v>5.051369863013699</v>
      </c>
      <c r="E26" s="193">
        <f>E25/E8*100</f>
        <v>-3.26619488296135</v>
      </c>
      <c r="F26" s="194"/>
      <c r="G26" s="185">
        <f>G25/G8*100</f>
        <v>2.9705644072373754</v>
      </c>
    </row>
    <row r="27" ht="12.75">
      <c r="A27" s="12"/>
    </row>
    <row r="28" spans="1:8" ht="12.75">
      <c r="A28" s="214" t="s">
        <v>236</v>
      </c>
      <c r="B28" s="214"/>
      <c r="C28" s="214"/>
      <c r="D28" s="214"/>
      <c r="E28" s="214"/>
      <c r="F28" s="214"/>
      <c r="G28" s="214"/>
      <c r="H28" s="214"/>
    </row>
    <row r="29" spans="1:8" ht="12.75">
      <c r="A29" s="214"/>
      <c r="B29" s="214"/>
      <c r="C29" s="214"/>
      <c r="D29" s="214"/>
      <c r="E29" s="214"/>
      <c r="F29" s="214"/>
      <c r="G29" s="214"/>
      <c r="H29" s="214"/>
    </row>
    <row r="30" spans="1:8" ht="12.75">
      <c r="A30" s="214" t="s">
        <v>222</v>
      </c>
      <c r="B30" s="214"/>
      <c r="C30" s="214"/>
      <c r="D30" s="214"/>
      <c r="E30" s="214"/>
      <c r="F30" s="214"/>
      <c r="G30" s="214"/>
      <c r="H30" s="214"/>
    </row>
    <row r="31" spans="1:8" ht="12.75">
      <c r="A31" s="214"/>
      <c r="B31" s="214"/>
      <c r="C31" s="214"/>
      <c r="D31" s="214"/>
      <c r="E31" s="214"/>
      <c r="F31" s="214"/>
      <c r="G31" s="214"/>
      <c r="H31" s="214"/>
    </row>
    <row r="32" spans="1:8" ht="12.75">
      <c r="A32" s="214" t="s">
        <v>237</v>
      </c>
      <c r="B32" s="214"/>
      <c r="C32" s="214"/>
      <c r="D32" s="214"/>
      <c r="E32" s="214"/>
      <c r="F32" s="214"/>
      <c r="G32" s="214"/>
      <c r="H32" s="214"/>
    </row>
    <row r="33" spans="1:8" ht="12.75">
      <c r="A33" s="214" t="s">
        <v>238</v>
      </c>
      <c r="B33" s="214"/>
      <c r="C33" s="214"/>
      <c r="D33" s="214"/>
      <c r="E33" s="214"/>
      <c r="F33" s="214"/>
      <c r="G33" s="214"/>
      <c r="H33" s="214"/>
    </row>
    <row r="34" spans="1:8" ht="12.75">
      <c r="A34" s="214"/>
      <c r="B34" s="214"/>
      <c r="C34" s="214"/>
      <c r="D34" s="214"/>
      <c r="E34" s="214"/>
      <c r="F34" s="214"/>
      <c r="G34" s="214"/>
      <c r="H34" s="214"/>
    </row>
    <row r="35" spans="1:8" ht="12.75">
      <c r="A35" s="214" t="s">
        <v>239</v>
      </c>
      <c r="B35" s="214"/>
      <c r="C35" s="214"/>
      <c r="D35" s="214"/>
      <c r="E35" s="214"/>
      <c r="F35" s="214"/>
      <c r="G35" s="214"/>
      <c r="H35" s="214"/>
    </row>
    <row r="36" spans="1:8" ht="12.75">
      <c r="A36" s="214" t="s">
        <v>240</v>
      </c>
      <c r="B36" s="214"/>
      <c r="C36" s="214"/>
      <c r="D36" s="214"/>
      <c r="E36" s="214"/>
      <c r="F36" s="214"/>
      <c r="G36" s="214"/>
      <c r="H36" s="214"/>
    </row>
    <row r="37" spans="1:8" ht="12.75">
      <c r="A37" s="214"/>
      <c r="B37" s="214"/>
      <c r="C37" s="214"/>
      <c r="D37" s="214"/>
      <c r="E37" s="214"/>
      <c r="F37" s="214"/>
      <c r="G37" s="214"/>
      <c r="H37" s="214"/>
    </row>
    <row r="38" spans="1:8" ht="12.75">
      <c r="A38" s="214" t="s">
        <v>241</v>
      </c>
      <c r="B38" s="214"/>
      <c r="C38" s="214"/>
      <c r="D38" s="214"/>
      <c r="E38" s="214"/>
      <c r="F38" s="214"/>
      <c r="G38" s="214"/>
      <c r="H38" s="214"/>
    </row>
    <row r="39" spans="1:8" ht="12.75">
      <c r="A39" s="214"/>
      <c r="B39" s="214"/>
      <c r="C39" s="214"/>
      <c r="D39" s="214"/>
      <c r="E39" s="214"/>
      <c r="F39" s="214"/>
      <c r="G39" s="214"/>
      <c r="H39" s="214"/>
    </row>
    <row r="40" spans="1:8" ht="12.75">
      <c r="A40" s="214" t="s">
        <v>242</v>
      </c>
      <c r="B40" s="214"/>
      <c r="C40" s="214"/>
      <c r="D40" s="214"/>
      <c r="E40" s="214"/>
      <c r="F40" s="214"/>
      <c r="G40" s="214"/>
      <c r="H40" s="214"/>
    </row>
    <row r="41" ht="12.75">
      <c r="A41" s="10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26"/>
  <sheetViews>
    <sheetView workbookViewId="0" topLeftCell="A1">
      <selection activeCell="A2" sqref="A2"/>
    </sheetView>
  </sheetViews>
  <sheetFormatPr defaultColWidth="9.140625" defaultRowHeight="12.75"/>
  <cols>
    <col min="1" max="1" width="32.7109375" style="0" customWidth="1"/>
  </cols>
  <sheetData>
    <row r="3" ht="12.75">
      <c r="A3" s="12" t="s">
        <v>221</v>
      </c>
    </row>
    <row r="4" ht="12.75">
      <c r="A4" t="s">
        <v>0</v>
      </c>
    </row>
    <row r="6" spans="1:7" ht="51">
      <c r="A6" s="209"/>
      <c r="B6" s="123" t="s">
        <v>192</v>
      </c>
      <c r="C6" s="124" t="s">
        <v>214</v>
      </c>
      <c r="D6" s="125" t="s">
        <v>194</v>
      </c>
      <c r="E6" s="153" t="s">
        <v>193</v>
      </c>
      <c r="F6" s="154" t="s">
        <v>197</v>
      </c>
      <c r="G6" s="155" t="s">
        <v>226</v>
      </c>
    </row>
    <row r="7" spans="1:7" ht="12.75">
      <c r="A7" s="200"/>
      <c r="B7" s="136"/>
      <c r="C7" s="112"/>
      <c r="D7" s="149"/>
      <c r="E7" s="136"/>
      <c r="F7" s="112"/>
      <c r="G7" s="149"/>
    </row>
    <row r="8" spans="1:7" ht="12.75">
      <c r="A8" s="210" t="s">
        <v>1</v>
      </c>
      <c r="B8" s="177" t="s">
        <v>119</v>
      </c>
      <c r="C8" s="178" t="s">
        <v>119</v>
      </c>
      <c r="D8" s="186" t="s">
        <v>119</v>
      </c>
      <c r="E8" s="158">
        <v>21</v>
      </c>
      <c r="F8" s="189" t="s">
        <v>119</v>
      </c>
      <c r="G8" s="159">
        <f>E8</f>
        <v>21</v>
      </c>
    </row>
    <row r="9" spans="1:7" ht="12.75">
      <c r="A9" s="204" t="s">
        <v>14</v>
      </c>
      <c r="B9" s="180" t="s">
        <v>119</v>
      </c>
      <c r="C9" s="120" t="s">
        <v>119</v>
      </c>
      <c r="D9" s="187" t="s">
        <v>119</v>
      </c>
      <c r="E9" s="160">
        <v>-14</v>
      </c>
      <c r="F9" s="122" t="s">
        <v>119</v>
      </c>
      <c r="G9" s="161">
        <f>E9</f>
        <v>-14</v>
      </c>
    </row>
    <row r="10" spans="1:7" ht="12.75">
      <c r="A10" s="200"/>
      <c r="B10" s="132"/>
      <c r="C10" s="110"/>
      <c r="D10" s="129"/>
      <c r="E10" s="132"/>
      <c r="F10" s="110"/>
      <c r="G10" s="159"/>
    </row>
    <row r="11" spans="1:7" ht="12.75">
      <c r="A11" s="211" t="s">
        <v>2</v>
      </c>
      <c r="B11" s="177" t="s">
        <v>119</v>
      </c>
      <c r="C11" s="178" t="s">
        <v>119</v>
      </c>
      <c r="D11" s="186" t="s">
        <v>119</v>
      </c>
      <c r="E11" s="158">
        <f>E8+E9</f>
        <v>7</v>
      </c>
      <c r="F11" s="189" t="s">
        <v>119</v>
      </c>
      <c r="G11" s="159">
        <f>E11</f>
        <v>7</v>
      </c>
    </row>
    <row r="12" spans="1:7" ht="12.75">
      <c r="A12" s="211"/>
      <c r="B12" s="133"/>
      <c r="C12" s="163"/>
      <c r="D12" s="135"/>
      <c r="E12" s="162"/>
      <c r="F12" s="190"/>
      <c r="G12" s="164"/>
    </row>
    <row r="13" spans="1:7" ht="12.75">
      <c r="A13" s="200" t="s">
        <v>31</v>
      </c>
      <c r="B13" s="128">
        <v>-3</v>
      </c>
      <c r="C13" s="178" t="s">
        <v>119</v>
      </c>
      <c r="D13" s="129">
        <f>B13</f>
        <v>-3</v>
      </c>
      <c r="E13" s="132">
        <v>-3</v>
      </c>
      <c r="F13" s="191" t="s">
        <v>119</v>
      </c>
      <c r="G13" s="159">
        <f>E13</f>
        <v>-3</v>
      </c>
    </row>
    <row r="14" spans="1:7" ht="12.75">
      <c r="A14" s="211"/>
      <c r="B14" s="133"/>
      <c r="C14" s="181"/>
      <c r="D14" s="135"/>
      <c r="E14" s="165"/>
      <c r="F14" s="192"/>
      <c r="G14" s="167"/>
    </row>
    <row r="15" spans="1:7" ht="12.75">
      <c r="A15" s="200" t="s">
        <v>15</v>
      </c>
      <c r="B15" s="177" t="s">
        <v>119</v>
      </c>
      <c r="C15" s="178" t="s">
        <v>119</v>
      </c>
      <c r="D15" s="186" t="s">
        <v>119</v>
      </c>
      <c r="E15" s="132">
        <v>-1</v>
      </c>
      <c r="F15" s="191" t="s">
        <v>119</v>
      </c>
      <c r="G15" s="159">
        <f>E15</f>
        <v>-1</v>
      </c>
    </row>
    <row r="16" spans="1:7" ht="12.75">
      <c r="A16" s="211"/>
      <c r="B16" s="133"/>
      <c r="C16" s="181"/>
      <c r="D16" s="135"/>
      <c r="E16" s="162"/>
      <c r="F16" s="190"/>
      <c r="G16" s="164"/>
    </row>
    <row r="17" spans="1:7" ht="12.75">
      <c r="A17" s="200" t="s">
        <v>16</v>
      </c>
      <c r="B17" s="128">
        <v>-29</v>
      </c>
      <c r="C17" s="178" t="s">
        <v>119</v>
      </c>
      <c r="D17" s="129">
        <f>B17</f>
        <v>-29</v>
      </c>
      <c r="E17" s="132">
        <v>-28</v>
      </c>
      <c r="F17" s="191" t="s">
        <v>119</v>
      </c>
      <c r="G17" s="159">
        <f>E17</f>
        <v>-28</v>
      </c>
    </row>
    <row r="18" spans="1:7" ht="12.75">
      <c r="A18" s="211"/>
      <c r="B18" s="128"/>
      <c r="C18" s="178"/>
      <c r="D18" s="129"/>
      <c r="E18" s="132"/>
      <c r="F18" s="110"/>
      <c r="G18" s="159"/>
    </row>
    <row r="19" spans="1:7" ht="12.75">
      <c r="A19" s="204" t="s">
        <v>232</v>
      </c>
      <c r="B19" s="130">
        <v>-20</v>
      </c>
      <c r="C19" s="120" t="s">
        <v>119</v>
      </c>
      <c r="D19" s="131">
        <f>B19</f>
        <v>-20</v>
      </c>
      <c r="E19" s="160">
        <v>48</v>
      </c>
      <c r="F19" s="21">
        <v>-60</v>
      </c>
      <c r="G19" s="161">
        <f>E19+F19</f>
        <v>-12</v>
      </c>
    </row>
    <row r="20" spans="1:7" ht="12.75">
      <c r="A20" s="200"/>
      <c r="B20" s="136"/>
      <c r="C20" s="112"/>
      <c r="D20" s="129"/>
      <c r="E20" s="136"/>
      <c r="F20" s="112"/>
      <c r="G20" s="159"/>
    </row>
    <row r="21" spans="1:7" ht="12.75">
      <c r="A21" s="211" t="s">
        <v>3</v>
      </c>
      <c r="B21" s="137">
        <f>SUM(B11:B19)</f>
        <v>-52</v>
      </c>
      <c r="C21" s="182" t="s">
        <v>119</v>
      </c>
      <c r="D21" s="138">
        <f>SUM(D11:D19)</f>
        <v>-52</v>
      </c>
      <c r="E21" s="168">
        <f>SUM(E11:E19)</f>
        <v>23</v>
      </c>
      <c r="F21" s="102">
        <f>SUM(F11:F19)</f>
        <v>-60</v>
      </c>
      <c r="G21" s="159">
        <f>E21+F21</f>
        <v>-37</v>
      </c>
    </row>
    <row r="22" spans="1:7" ht="12.75">
      <c r="A22" s="212"/>
      <c r="B22" s="183"/>
      <c r="C22" s="184"/>
      <c r="D22" s="188"/>
      <c r="E22" s="193"/>
      <c r="F22" s="194"/>
      <c r="G22" s="185"/>
    </row>
    <row r="23" ht="12.75">
      <c r="A23" s="12"/>
    </row>
    <row r="24" spans="1:7" ht="12.75">
      <c r="A24" s="214" t="s">
        <v>243</v>
      </c>
      <c r="B24" s="106"/>
      <c r="C24" s="106"/>
      <c r="D24" s="106"/>
      <c r="E24" s="106"/>
      <c r="F24" s="106"/>
      <c r="G24" s="106"/>
    </row>
    <row r="25" spans="1:7" ht="12.75">
      <c r="A25" s="106"/>
      <c r="B25" s="106"/>
      <c r="C25" s="106"/>
      <c r="D25" s="106"/>
      <c r="E25" s="106"/>
      <c r="F25" s="106"/>
      <c r="G25" s="106"/>
    </row>
    <row r="26" spans="1:7" ht="12.75">
      <c r="A26" s="106"/>
      <c r="B26" s="106"/>
      <c r="C26" s="106"/>
      <c r="D26" s="106"/>
      <c r="E26" s="106"/>
      <c r="F26" s="106"/>
      <c r="G26" s="10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73"/>
  <sheetViews>
    <sheetView workbookViewId="0" topLeftCell="A1">
      <selection activeCell="A1" sqref="A1"/>
    </sheetView>
  </sheetViews>
  <sheetFormatPr defaultColWidth="9.140625" defaultRowHeight="12.75"/>
  <cols>
    <col min="1" max="1" width="32.7109375" style="0" customWidth="1"/>
  </cols>
  <sheetData>
    <row r="1" spans="1:25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4" ht="12.75">
      <c r="A2" s="2" t="s">
        <v>217</v>
      </c>
      <c r="B2" s="2"/>
      <c r="C2" s="2"/>
      <c r="D2" s="2"/>
    </row>
    <row r="3" spans="1:4" ht="12.75">
      <c r="A3" t="s">
        <v>0</v>
      </c>
      <c r="B3" s="2"/>
      <c r="C3" s="2"/>
      <c r="D3" s="2"/>
    </row>
    <row r="4" spans="2:4" ht="12.75">
      <c r="B4" s="2"/>
      <c r="C4" s="2"/>
      <c r="D4" s="2"/>
    </row>
    <row r="5" ht="12.75">
      <c r="A5" s="12" t="s">
        <v>181</v>
      </c>
    </row>
    <row r="6" spans="1:7" ht="51">
      <c r="A6" s="12"/>
      <c r="B6" s="123" t="s">
        <v>192</v>
      </c>
      <c r="C6" s="124" t="s">
        <v>214</v>
      </c>
      <c r="D6" s="125" t="s">
        <v>194</v>
      </c>
      <c r="E6" s="153" t="s">
        <v>193</v>
      </c>
      <c r="F6" s="154" t="s">
        <v>197</v>
      </c>
      <c r="G6" s="155" t="s">
        <v>226</v>
      </c>
    </row>
    <row r="7" spans="1:7" ht="12.75">
      <c r="A7" s="112"/>
      <c r="B7" s="126"/>
      <c r="C7" s="113"/>
      <c r="D7" s="127"/>
      <c r="E7" s="156"/>
      <c r="F7" s="114"/>
      <c r="G7" s="157"/>
    </row>
    <row r="8" spans="1:7" ht="12.75">
      <c r="A8" s="8" t="s">
        <v>185</v>
      </c>
      <c r="B8" s="128">
        <v>12237</v>
      </c>
      <c r="C8" s="121">
        <v>2</v>
      </c>
      <c r="D8" s="129">
        <f>B8+C8</f>
        <v>12239</v>
      </c>
      <c r="E8" s="158">
        <v>12898</v>
      </c>
      <c r="F8" s="111">
        <v>29</v>
      </c>
      <c r="G8" s="159">
        <f>E8+F8</f>
        <v>12927</v>
      </c>
    </row>
    <row r="9" spans="1:7" ht="12.75">
      <c r="A9" t="s">
        <v>186</v>
      </c>
      <c r="B9" s="130">
        <v>-7878</v>
      </c>
      <c r="C9" s="64">
        <v>11</v>
      </c>
      <c r="D9" s="131">
        <f>B9+C9</f>
        <v>-7867</v>
      </c>
      <c r="E9" s="160">
        <v>-8483</v>
      </c>
      <c r="F9" s="21">
        <v>14</v>
      </c>
      <c r="G9" s="161">
        <f>E9+F9</f>
        <v>-8469</v>
      </c>
    </row>
    <row r="10" spans="2:7" ht="12.75">
      <c r="B10" s="132"/>
      <c r="C10" s="110"/>
      <c r="D10" s="129"/>
      <c r="E10" s="132"/>
      <c r="F10" s="110"/>
      <c r="G10" s="159"/>
    </row>
    <row r="11" spans="1:7" ht="12.75">
      <c r="A11" s="2" t="s">
        <v>2</v>
      </c>
      <c r="B11" s="128">
        <f>B8+B9</f>
        <v>4359</v>
      </c>
      <c r="C11" s="121">
        <f>C8+C9</f>
        <v>13</v>
      </c>
      <c r="D11" s="129">
        <f>D8+D9</f>
        <v>4372</v>
      </c>
      <c r="E11" s="158">
        <f>E8+E9</f>
        <v>4415</v>
      </c>
      <c r="F11" s="111">
        <f>F8+F9</f>
        <v>43</v>
      </c>
      <c r="G11" s="159">
        <f>E11+F11</f>
        <v>4458</v>
      </c>
    </row>
    <row r="12" spans="1:7" ht="12.75">
      <c r="A12" s="8" t="s">
        <v>190</v>
      </c>
      <c r="B12" s="133">
        <f>B11/B8*100</f>
        <v>35.62147585192449</v>
      </c>
      <c r="C12" s="134"/>
      <c r="D12" s="135">
        <f>D11/D8*100</f>
        <v>35.72187270201814</v>
      </c>
      <c r="E12" s="162">
        <f>E11/E8*100</f>
        <v>34.23011319584432</v>
      </c>
      <c r="F12" s="163"/>
      <c r="G12" s="164">
        <f>G11/G8*100</f>
        <v>34.48595961940125</v>
      </c>
    </row>
    <row r="13" spans="1:7" ht="12.75">
      <c r="A13" s="2"/>
      <c r="B13" s="128"/>
      <c r="C13" s="121"/>
      <c r="D13" s="129"/>
      <c r="E13" s="158"/>
      <c r="F13" s="111"/>
      <c r="G13" s="159"/>
    </row>
    <row r="14" spans="1:7" ht="12.75">
      <c r="A14" t="s">
        <v>187</v>
      </c>
      <c r="B14" s="128">
        <v>-1466</v>
      </c>
      <c r="C14" s="121">
        <v>129</v>
      </c>
      <c r="D14" s="129">
        <f>B14+C14</f>
        <v>-1337</v>
      </c>
      <c r="E14" s="132">
        <v>-1383</v>
      </c>
      <c r="F14" s="110">
        <v>91</v>
      </c>
      <c r="G14" s="159">
        <f>E14+F14</f>
        <v>-1292</v>
      </c>
    </row>
    <row r="15" spans="1:7" ht="12.75">
      <c r="A15" s="8" t="s">
        <v>190</v>
      </c>
      <c r="B15" s="133">
        <f>B14/B8*100*-1</f>
        <v>11.98006047233799</v>
      </c>
      <c r="C15" s="134"/>
      <c r="D15" s="135">
        <f>D14/D8*100*-1</f>
        <v>10.924095105809299</v>
      </c>
      <c r="E15" s="162">
        <f>E14/E8*100*-1</f>
        <v>10.722592650023259</v>
      </c>
      <c r="F15" s="163"/>
      <c r="G15" s="164">
        <f>G14/G8*100*-1</f>
        <v>9.994584977179546</v>
      </c>
    </row>
    <row r="16" spans="2:7" ht="12.75">
      <c r="B16" s="128"/>
      <c r="C16" s="121"/>
      <c r="D16" s="129"/>
      <c r="E16" s="132"/>
      <c r="F16" s="110"/>
      <c r="G16" s="159"/>
    </row>
    <row r="17" spans="1:7" ht="12.75">
      <c r="A17" t="s">
        <v>188</v>
      </c>
      <c r="B17" s="128">
        <v>-1068</v>
      </c>
      <c r="C17" s="121">
        <v>101</v>
      </c>
      <c r="D17" s="129">
        <f>B17+C17</f>
        <v>-967</v>
      </c>
      <c r="E17" s="132">
        <v>-1032</v>
      </c>
      <c r="F17" s="110">
        <v>82</v>
      </c>
      <c r="G17" s="159">
        <f>E17+F17</f>
        <v>-950</v>
      </c>
    </row>
    <row r="18" spans="1:7" ht="12.75">
      <c r="A18" s="8" t="s">
        <v>190</v>
      </c>
      <c r="B18" s="133">
        <f>B17/B8*100*-1</f>
        <v>8.727629320911987</v>
      </c>
      <c r="C18" s="134"/>
      <c r="D18" s="135">
        <f>D17/D8*100*-1</f>
        <v>7.900972301658632</v>
      </c>
      <c r="E18" s="165">
        <f>E17/E8*100*-1</f>
        <v>8.001240502403473</v>
      </c>
      <c r="F18" s="166"/>
      <c r="G18" s="167">
        <f>G17/G8*100*-1</f>
        <v>7.348959542043784</v>
      </c>
    </row>
    <row r="19" spans="2:7" ht="12.75">
      <c r="B19" s="128"/>
      <c r="C19" s="121"/>
      <c r="D19" s="129"/>
      <c r="E19" s="132"/>
      <c r="F19" s="110"/>
      <c r="G19" s="159"/>
    </row>
    <row r="20" spans="1:7" ht="12.75">
      <c r="A20" t="s">
        <v>189</v>
      </c>
      <c r="B20" s="128">
        <v>-293</v>
      </c>
      <c r="C20" s="121">
        <v>27</v>
      </c>
      <c r="D20" s="129">
        <f>B20+C20</f>
        <v>-266</v>
      </c>
      <c r="E20" s="132">
        <v>-238</v>
      </c>
      <c r="F20" s="110">
        <v>14</v>
      </c>
      <c r="G20" s="159">
        <f>E20+F20</f>
        <v>-224</v>
      </c>
    </row>
    <row r="21" spans="1:7" ht="12.75">
      <c r="A21" s="8" t="s">
        <v>190</v>
      </c>
      <c r="B21" s="133">
        <f>B20/B8*100*-1</f>
        <v>2.394377706954319</v>
      </c>
      <c r="C21" s="134"/>
      <c r="D21" s="135">
        <f>D20/D8*100*-1</f>
        <v>2.1733801781191273</v>
      </c>
      <c r="E21" s="162">
        <f>E20/E8*100*-1</f>
        <v>1.8452473251666923</v>
      </c>
      <c r="F21" s="163"/>
      <c r="G21" s="164">
        <f>G20/G8*100*-1</f>
        <v>1.7328073025450605</v>
      </c>
    </row>
    <row r="22" spans="2:7" ht="12.75">
      <c r="B22" s="128"/>
      <c r="C22" s="121"/>
      <c r="D22" s="129"/>
      <c r="E22" s="132"/>
      <c r="F22" s="110"/>
      <c r="G22" s="159"/>
    </row>
    <row r="23" spans="1:7" ht="12.75">
      <c r="A23" t="s">
        <v>215</v>
      </c>
      <c r="B23" s="130">
        <v>-63</v>
      </c>
      <c r="C23" s="64">
        <v>17</v>
      </c>
      <c r="D23" s="131">
        <f>B23+C23</f>
        <v>-46</v>
      </c>
      <c r="E23" s="160">
        <v>100</v>
      </c>
      <c r="F23" s="21">
        <v>-60</v>
      </c>
      <c r="G23" s="161">
        <f>E23+F23</f>
        <v>40</v>
      </c>
    </row>
    <row r="24" spans="2:7" ht="12.75">
      <c r="B24" s="136"/>
      <c r="C24" s="112"/>
      <c r="D24" s="129"/>
      <c r="E24" s="136"/>
      <c r="F24" s="112"/>
      <c r="G24" s="159"/>
    </row>
    <row r="25" spans="1:7" ht="12.75">
      <c r="A25" s="2" t="s">
        <v>3</v>
      </c>
      <c r="B25" s="137">
        <f aca="true" t="shared" si="0" ref="B25:G25">B11+B14+B17+B20+B23</f>
        <v>1469</v>
      </c>
      <c r="C25" s="78">
        <f t="shared" si="0"/>
        <v>287</v>
      </c>
      <c r="D25" s="78">
        <f t="shared" si="0"/>
        <v>1756</v>
      </c>
      <c r="E25" s="168">
        <f t="shared" si="0"/>
        <v>1862</v>
      </c>
      <c r="F25" s="102">
        <f t="shared" si="0"/>
        <v>170</v>
      </c>
      <c r="G25" s="169">
        <f t="shared" si="0"/>
        <v>2032</v>
      </c>
    </row>
    <row r="26" spans="1:7" ht="12.75">
      <c r="A26" s="8" t="s">
        <v>190</v>
      </c>
      <c r="B26" s="139">
        <f>B25/B8*100</f>
        <v>12.004576285037183</v>
      </c>
      <c r="C26" s="140"/>
      <c r="D26" s="141">
        <f>D25/D8*100</f>
        <v>14.347577416455593</v>
      </c>
      <c r="E26" s="170">
        <f>E25/E8*100</f>
        <v>14.436346720421772</v>
      </c>
      <c r="F26" s="171"/>
      <c r="G26" s="172">
        <f>G25/G8*100</f>
        <v>15.719037673087335</v>
      </c>
    </row>
    <row r="27" spans="1:7" ht="12.75">
      <c r="A27" s="2"/>
      <c r="B27" s="137"/>
      <c r="C27" s="78"/>
      <c r="D27" s="138"/>
      <c r="E27" s="168"/>
      <c r="F27" s="102"/>
      <c r="G27" s="159"/>
    </row>
    <row r="28" spans="1:7" ht="12.75">
      <c r="A28" t="s">
        <v>19</v>
      </c>
      <c r="B28" s="142">
        <v>-2</v>
      </c>
      <c r="C28" s="143"/>
      <c r="D28" s="129">
        <f>B28+C28</f>
        <v>-2</v>
      </c>
      <c r="E28" s="136">
        <v>-5</v>
      </c>
      <c r="F28" s="112"/>
      <c r="G28" s="159">
        <f>E28</f>
        <v>-5</v>
      </c>
    </row>
    <row r="29" spans="1:7" ht="12.75">
      <c r="A29" t="s">
        <v>20</v>
      </c>
      <c r="B29" s="144">
        <v>-57</v>
      </c>
      <c r="C29" s="3"/>
      <c r="D29" s="131">
        <f>B29+C29</f>
        <v>-57</v>
      </c>
      <c r="E29" s="147">
        <v>67</v>
      </c>
      <c r="F29" s="1"/>
      <c r="G29" s="161">
        <f>E29</f>
        <v>67</v>
      </c>
    </row>
    <row r="30" spans="2:7" ht="12.75">
      <c r="B30" s="136"/>
      <c r="C30" s="112"/>
      <c r="D30" s="129"/>
      <c r="E30" s="136"/>
      <c r="F30" s="112"/>
      <c r="G30" s="159"/>
    </row>
    <row r="31" spans="1:7" ht="12.75">
      <c r="A31" s="2" t="s">
        <v>23</v>
      </c>
      <c r="B31" s="137">
        <f aca="true" t="shared" si="1" ref="B31:G31">B25+B29+B28</f>
        <v>1410</v>
      </c>
      <c r="C31" s="78">
        <f t="shared" si="1"/>
        <v>287</v>
      </c>
      <c r="D31" s="138">
        <f t="shared" si="1"/>
        <v>1697</v>
      </c>
      <c r="E31" s="168">
        <f t="shared" si="1"/>
        <v>1924</v>
      </c>
      <c r="F31" s="102">
        <f t="shared" si="1"/>
        <v>170</v>
      </c>
      <c r="G31" s="169">
        <f t="shared" si="1"/>
        <v>2094</v>
      </c>
    </row>
    <row r="32" spans="1:7" ht="12.75">
      <c r="A32" t="s">
        <v>22</v>
      </c>
      <c r="B32" s="144">
        <v>-355</v>
      </c>
      <c r="C32" s="3">
        <v>-89</v>
      </c>
      <c r="D32" s="131">
        <f>B32+C32</f>
        <v>-444</v>
      </c>
      <c r="E32" s="147">
        <v>-364</v>
      </c>
      <c r="F32" s="1">
        <v>-55</v>
      </c>
      <c r="G32" s="161">
        <f>E32+F32</f>
        <v>-419</v>
      </c>
    </row>
    <row r="33" spans="2:7" ht="12.75">
      <c r="B33" s="136"/>
      <c r="C33" s="112"/>
      <c r="D33" s="129"/>
      <c r="E33" s="136"/>
      <c r="F33" s="112"/>
      <c r="G33" s="159"/>
    </row>
    <row r="34" spans="1:7" ht="12.75">
      <c r="A34" s="2" t="s">
        <v>21</v>
      </c>
      <c r="B34" s="137">
        <f>B31+B32</f>
        <v>1055</v>
      </c>
      <c r="C34" s="78">
        <f>C31+C32</f>
        <v>198</v>
      </c>
      <c r="D34" s="138">
        <f>D31+D32</f>
        <v>1253</v>
      </c>
      <c r="E34" s="168">
        <f>E31+E32</f>
        <v>1560</v>
      </c>
      <c r="F34" s="102">
        <f>F31+F32</f>
        <v>115</v>
      </c>
      <c r="G34" s="159">
        <f>E34+F34</f>
        <v>1675</v>
      </c>
    </row>
    <row r="35" spans="1:7" ht="12.75">
      <c r="A35" t="s">
        <v>56</v>
      </c>
      <c r="B35" s="144">
        <v>32</v>
      </c>
      <c r="C35" s="3">
        <v>-66</v>
      </c>
      <c r="D35" s="131">
        <f>B35+C35</f>
        <v>-34</v>
      </c>
      <c r="E35" s="147">
        <v>3</v>
      </c>
      <c r="F35" s="1">
        <v>-80</v>
      </c>
      <c r="G35" s="161">
        <f>E35+F35</f>
        <v>-77</v>
      </c>
    </row>
    <row r="36" spans="2:7" ht="12.75">
      <c r="B36" s="136"/>
      <c r="C36" s="112"/>
      <c r="D36" s="129"/>
      <c r="E36" s="136"/>
      <c r="F36" s="112"/>
      <c r="G36" s="159"/>
    </row>
    <row r="37" spans="1:7" ht="25.5" customHeight="1" thickBot="1">
      <c r="A37" s="105" t="s">
        <v>24</v>
      </c>
      <c r="B37" s="145">
        <f>B34+B35</f>
        <v>1087</v>
      </c>
      <c r="C37" s="79">
        <f>C34+C35</f>
        <v>132</v>
      </c>
      <c r="D37" s="146">
        <f>D34+D35</f>
        <v>1219</v>
      </c>
      <c r="E37" s="173">
        <f>E34+E35</f>
        <v>1563</v>
      </c>
      <c r="F37" s="103">
        <f>F34+F35</f>
        <v>35</v>
      </c>
      <c r="G37" s="174">
        <f>E37+F37</f>
        <v>1598</v>
      </c>
    </row>
    <row r="38" spans="1:7" ht="13.5" thickTop="1">
      <c r="A38" s="1"/>
      <c r="B38" s="147"/>
      <c r="C38" s="1"/>
      <c r="D38" s="148"/>
      <c r="E38" s="147"/>
      <c r="F38" s="1"/>
      <c r="G38" s="148"/>
    </row>
    <row r="39" spans="2:7" ht="12.75">
      <c r="B39" s="136"/>
      <c r="C39" s="112"/>
      <c r="D39" s="149"/>
      <c r="E39" s="136"/>
      <c r="F39" s="112"/>
      <c r="G39" s="149"/>
    </row>
    <row r="40" spans="1:7" ht="12.75">
      <c r="A40" s="2" t="s">
        <v>25</v>
      </c>
      <c r="B40" s="150"/>
      <c r="C40" s="151"/>
      <c r="D40" s="152"/>
      <c r="E40" s="150"/>
      <c r="F40" s="151"/>
      <c r="G40" s="149"/>
    </row>
    <row r="41" spans="1:7" ht="12.75">
      <c r="A41" t="s">
        <v>179</v>
      </c>
      <c r="B41" s="136"/>
      <c r="C41" s="112"/>
      <c r="D41" s="149"/>
      <c r="E41" s="136"/>
      <c r="F41" s="112"/>
      <c r="G41" s="149"/>
    </row>
    <row r="42" spans="1:7" ht="12.75">
      <c r="A42" t="s">
        <v>178</v>
      </c>
      <c r="B42" s="136"/>
      <c r="C42" s="112"/>
      <c r="D42" s="149"/>
      <c r="E42" s="136"/>
      <c r="F42" s="112"/>
      <c r="G42" s="149"/>
    </row>
    <row r="43" spans="1:7" ht="12.75">
      <c r="A43" t="s">
        <v>26</v>
      </c>
      <c r="B43" s="150">
        <v>0.29</v>
      </c>
      <c r="C43" s="151">
        <f>D43-B43</f>
        <v>0.040000000000000036</v>
      </c>
      <c r="D43" s="152">
        <v>0.33</v>
      </c>
      <c r="E43" s="175">
        <v>0.4</v>
      </c>
      <c r="F43" s="176">
        <f>G43-E43</f>
        <v>0.009999999999999953</v>
      </c>
      <c r="G43" s="149">
        <v>0.41</v>
      </c>
    </row>
    <row r="44" spans="1:7" ht="12.75">
      <c r="A44" t="s">
        <v>27</v>
      </c>
      <c r="B44" s="150">
        <v>0.29</v>
      </c>
      <c r="C44" s="151">
        <f>D44-B44</f>
        <v>0.040000000000000036</v>
      </c>
      <c r="D44" s="152">
        <v>0.33</v>
      </c>
      <c r="E44" s="175">
        <v>0.4</v>
      </c>
      <c r="F44" s="176">
        <f>G44-E44</f>
        <v>0.009999999999999953</v>
      </c>
      <c r="G44" s="149">
        <v>0.41</v>
      </c>
    </row>
    <row r="45" spans="2:7" ht="12.75">
      <c r="B45" s="136"/>
      <c r="C45" s="112"/>
      <c r="D45" s="149"/>
      <c r="E45" s="136"/>
      <c r="F45" s="112"/>
      <c r="G45" s="149"/>
    </row>
    <row r="46" spans="1:7" ht="12.75">
      <c r="A46" s="2" t="s">
        <v>28</v>
      </c>
      <c r="B46" s="150"/>
      <c r="C46" s="151"/>
      <c r="D46" s="152"/>
      <c r="E46" s="150"/>
      <c r="F46" s="151"/>
      <c r="G46" s="149"/>
    </row>
    <row r="47" spans="1:7" ht="12.75">
      <c r="A47" t="s">
        <v>26</v>
      </c>
      <c r="B47" s="128">
        <v>3700704</v>
      </c>
      <c r="C47" s="121"/>
      <c r="D47" s="121">
        <v>3700704</v>
      </c>
      <c r="E47" s="132">
        <v>3865207</v>
      </c>
      <c r="F47" s="110"/>
      <c r="G47" s="159">
        <v>3865207</v>
      </c>
    </row>
    <row r="48" spans="1:7" ht="12.75">
      <c r="A48" t="s">
        <v>27</v>
      </c>
      <c r="B48" s="128">
        <v>3736440</v>
      </c>
      <c r="C48" s="121"/>
      <c r="D48" s="121">
        <v>3736440</v>
      </c>
      <c r="E48" s="132">
        <v>3919284</v>
      </c>
      <c r="F48" s="110"/>
      <c r="G48" s="159">
        <v>3919284</v>
      </c>
    </row>
    <row r="49" spans="1:7" ht="12.75">
      <c r="A49" s="1"/>
      <c r="B49" s="147"/>
      <c r="C49" s="1"/>
      <c r="D49" s="148"/>
      <c r="E49" s="147"/>
      <c r="F49" s="1"/>
      <c r="G49" s="148"/>
    </row>
    <row r="50" spans="2:7" ht="12.75">
      <c r="B50" s="150"/>
      <c r="C50" s="151"/>
      <c r="D50" s="152"/>
      <c r="E50" s="136"/>
      <c r="F50" s="112"/>
      <c r="G50" s="149"/>
    </row>
    <row r="51" spans="1:7" ht="12.75">
      <c r="A51" t="s">
        <v>29</v>
      </c>
      <c r="B51" s="150">
        <v>490</v>
      </c>
      <c r="C51" s="151">
        <v>-228</v>
      </c>
      <c r="D51" s="152">
        <f>B51+C51</f>
        <v>262</v>
      </c>
      <c r="E51" s="136">
        <v>367</v>
      </c>
      <c r="F51" s="208">
        <v>-144</v>
      </c>
      <c r="G51" s="159">
        <f>E51+F51</f>
        <v>223</v>
      </c>
    </row>
    <row r="52" spans="2:7" ht="12.75">
      <c r="B52" s="150"/>
      <c r="C52" s="151"/>
      <c r="D52" s="152"/>
      <c r="E52" s="136"/>
      <c r="F52" s="208"/>
      <c r="G52" s="149"/>
    </row>
    <row r="53" spans="1:7" ht="25.5" customHeight="1">
      <c r="A53" s="41" t="s">
        <v>30</v>
      </c>
      <c r="B53" s="150">
        <v>31</v>
      </c>
      <c r="C53" s="229" t="s">
        <v>119</v>
      </c>
      <c r="D53" s="152">
        <v>31</v>
      </c>
      <c r="E53" s="136">
        <v>65</v>
      </c>
      <c r="F53" s="230" t="s">
        <v>119</v>
      </c>
      <c r="G53" s="159">
        <v>65</v>
      </c>
    </row>
    <row r="54" spans="2:7" ht="12.75">
      <c r="B54" s="147"/>
      <c r="C54" s="1"/>
      <c r="D54" s="148"/>
      <c r="E54" s="147"/>
      <c r="F54" s="1"/>
      <c r="G54" s="148"/>
    </row>
    <row r="60" ht="12.75">
      <c r="A60" s="214" t="s">
        <v>244</v>
      </c>
    </row>
    <row r="61" ht="12.75">
      <c r="A61" s="214"/>
    </row>
    <row r="62" ht="12.75">
      <c r="A62" s="214" t="s">
        <v>222</v>
      </c>
    </row>
    <row r="63" ht="12.75">
      <c r="A63" s="214"/>
    </row>
    <row r="64" ht="12.75">
      <c r="A64" s="214" t="s">
        <v>245</v>
      </c>
    </row>
    <row r="65" ht="12.75">
      <c r="A65" s="214" t="s">
        <v>238</v>
      </c>
    </row>
    <row r="66" ht="12.75">
      <c r="A66" s="214"/>
    </row>
    <row r="67" ht="12.75">
      <c r="A67" s="214" t="s">
        <v>246</v>
      </c>
    </row>
    <row r="68" ht="12.75">
      <c r="A68" s="214" t="s">
        <v>247</v>
      </c>
    </row>
    <row r="69" ht="12.75">
      <c r="A69" s="214"/>
    </row>
    <row r="70" ht="12.75">
      <c r="A70" s="214" t="s">
        <v>230</v>
      </c>
    </row>
    <row r="71" ht="12.75">
      <c r="A71" s="214"/>
    </row>
    <row r="72" ht="12.75">
      <c r="A72" s="214" t="s">
        <v>242</v>
      </c>
    </row>
    <row r="73" ht="12.75">
      <c r="A73" s="214" t="s">
        <v>248</v>
      </c>
    </row>
  </sheetData>
  <sheetProtection sheet="1" objects="1" scenarios="1"/>
  <printOptions/>
  <pageMargins left="0.75" right="0.75" top="0.55" bottom="0.54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F63"/>
  <sheetViews>
    <sheetView workbookViewId="0" topLeftCell="A1">
      <selection activeCell="A2" sqref="A2"/>
    </sheetView>
  </sheetViews>
  <sheetFormatPr defaultColWidth="9.140625" defaultRowHeight="12.75"/>
  <cols>
    <col min="1" max="1" width="51.7109375" style="0" customWidth="1"/>
    <col min="2" max="4" width="11.7109375" style="0" customWidth="1"/>
  </cols>
  <sheetData>
    <row r="3" spans="1:2" ht="12.75">
      <c r="A3" s="2" t="s">
        <v>68</v>
      </c>
      <c r="B3" s="2"/>
    </row>
    <row r="5" spans="1:4" ht="12.75">
      <c r="A5" s="14" t="s">
        <v>32</v>
      </c>
      <c r="B5" s="15" t="s">
        <v>198</v>
      </c>
      <c r="C5" s="52" t="s">
        <v>199</v>
      </c>
      <c r="D5" s="52" t="s">
        <v>170</v>
      </c>
    </row>
    <row r="6" spans="1:4" ht="12.75">
      <c r="A6" s="14" t="s">
        <v>33</v>
      </c>
      <c r="B6" s="16"/>
      <c r="C6" s="16"/>
      <c r="D6" s="16"/>
    </row>
    <row r="7" spans="1:4" ht="12.75">
      <c r="A7" s="16" t="s">
        <v>34</v>
      </c>
      <c r="B7" s="22">
        <v>328</v>
      </c>
      <c r="C7" s="23">
        <v>396</v>
      </c>
      <c r="D7" s="23">
        <v>378</v>
      </c>
    </row>
    <row r="8" spans="1:4" ht="12.75">
      <c r="A8" s="16" t="s">
        <v>35</v>
      </c>
      <c r="B8" s="22">
        <v>5577</v>
      </c>
      <c r="C8" s="23">
        <v>1366</v>
      </c>
      <c r="D8" s="23">
        <v>1384</v>
      </c>
    </row>
    <row r="9" spans="1:4" ht="12.75">
      <c r="A9" s="16" t="s">
        <v>36</v>
      </c>
      <c r="B9" s="22">
        <v>4117</v>
      </c>
      <c r="C9" s="23">
        <v>2433</v>
      </c>
      <c r="D9" s="23">
        <v>2358</v>
      </c>
    </row>
    <row r="10" spans="1:4" ht="12.75">
      <c r="A10" s="16" t="s">
        <v>37</v>
      </c>
      <c r="B10" s="22">
        <v>2047</v>
      </c>
      <c r="C10" s="23">
        <v>1911</v>
      </c>
      <c r="D10" s="23">
        <v>1912</v>
      </c>
    </row>
    <row r="11" spans="1:4" ht="12.75">
      <c r="A11" s="16" t="s">
        <v>38</v>
      </c>
      <c r="B11" s="22">
        <v>335</v>
      </c>
      <c r="C11" s="23">
        <v>328</v>
      </c>
      <c r="D11" s="23">
        <v>325</v>
      </c>
    </row>
    <row r="12" spans="1:4" ht="12.75">
      <c r="A12" s="16" t="s">
        <v>39</v>
      </c>
      <c r="B12" s="22">
        <v>492</v>
      </c>
      <c r="C12" s="23">
        <v>335</v>
      </c>
      <c r="D12" s="23">
        <v>341</v>
      </c>
    </row>
    <row r="13" spans="1:4" ht="12.75">
      <c r="A13" s="16" t="s">
        <v>40</v>
      </c>
      <c r="B13" s="22">
        <v>1904</v>
      </c>
      <c r="C13" s="23">
        <v>1527</v>
      </c>
      <c r="D13" s="23">
        <v>1553</v>
      </c>
    </row>
    <row r="14" spans="1:4" ht="12.75">
      <c r="A14" s="16" t="s">
        <v>41</v>
      </c>
      <c r="B14" s="22">
        <v>40</v>
      </c>
      <c r="C14" s="23">
        <v>132</v>
      </c>
      <c r="D14" s="23">
        <v>10</v>
      </c>
    </row>
    <row r="15" spans="1:4" ht="12.75">
      <c r="A15" s="16" t="s">
        <v>42</v>
      </c>
      <c r="B15" s="83">
        <v>20</v>
      </c>
      <c r="C15" s="25">
        <v>25</v>
      </c>
      <c r="D15" s="25">
        <v>44</v>
      </c>
    </row>
    <row r="16" spans="1:4" ht="12.75">
      <c r="A16" s="16"/>
      <c r="B16" s="80">
        <f>SUM(B7:B15)</f>
        <v>14860</v>
      </c>
      <c r="C16" s="26">
        <f>SUM(C7:C15)</f>
        <v>8453</v>
      </c>
      <c r="D16" s="26">
        <f>SUM(D7:D15)</f>
        <v>8305</v>
      </c>
    </row>
    <row r="17" spans="1:4" ht="12.75">
      <c r="A17" s="14" t="s">
        <v>43</v>
      </c>
      <c r="B17" s="22"/>
      <c r="C17" s="23"/>
      <c r="D17" s="23"/>
    </row>
    <row r="18" spans="1:4" ht="12.75">
      <c r="A18" s="16" t="s">
        <v>44</v>
      </c>
      <c r="B18" s="22">
        <v>3246</v>
      </c>
      <c r="C18" s="23">
        <v>2890</v>
      </c>
      <c r="D18" s="23">
        <v>2876</v>
      </c>
    </row>
    <row r="19" spans="1:4" ht="12.75">
      <c r="A19" s="16" t="s">
        <v>45</v>
      </c>
      <c r="B19" s="22">
        <v>10772</v>
      </c>
      <c r="C19" s="23">
        <v>9754</v>
      </c>
      <c r="D19" s="23">
        <v>11200</v>
      </c>
    </row>
    <row r="20" spans="1:4" ht="12.75">
      <c r="A20" s="16" t="s">
        <v>46</v>
      </c>
      <c r="B20" s="76">
        <v>3741</v>
      </c>
      <c r="C20" s="23">
        <v>2999</v>
      </c>
      <c r="D20" s="23">
        <v>3070</v>
      </c>
    </row>
    <row r="21" spans="1:4" ht="12.75">
      <c r="A21" s="16" t="s">
        <v>171</v>
      </c>
      <c r="B21" s="76">
        <v>100</v>
      </c>
      <c r="C21" s="74" t="s">
        <v>119</v>
      </c>
      <c r="D21" s="23">
        <v>156</v>
      </c>
    </row>
    <row r="22" spans="1:4" ht="12.75">
      <c r="A22" s="16" t="s">
        <v>110</v>
      </c>
      <c r="B22" s="76">
        <v>325</v>
      </c>
      <c r="C22" s="23">
        <v>528</v>
      </c>
      <c r="D22" s="23">
        <v>239</v>
      </c>
    </row>
    <row r="23" spans="1:4" ht="12.75">
      <c r="A23" s="16" t="s">
        <v>47</v>
      </c>
      <c r="B23" s="22">
        <v>1466</v>
      </c>
      <c r="C23" s="23">
        <v>5779</v>
      </c>
      <c r="D23" s="23">
        <v>4903</v>
      </c>
    </row>
    <row r="24" spans="1:4" ht="12.75">
      <c r="A24" s="16" t="s">
        <v>48</v>
      </c>
      <c r="B24" s="27">
        <v>4040</v>
      </c>
      <c r="C24" s="28">
        <v>1617</v>
      </c>
      <c r="D24" s="28">
        <v>4725</v>
      </c>
    </row>
    <row r="25" spans="1:4" ht="12.75">
      <c r="A25" s="16" t="s">
        <v>111</v>
      </c>
      <c r="B25" s="83">
        <v>1726</v>
      </c>
      <c r="C25" s="25">
        <v>1762</v>
      </c>
      <c r="D25" s="25">
        <v>2125</v>
      </c>
    </row>
    <row r="26" spans="1:4" ht="12.75">
      <c r="A26" s="16"/>
      <c r="B26" s="80">
        <f>SUM(B18:B25)</f>
        <v>25416</v>
      </c>
      <c r="C26" s="26">
        <f>SUM(C18:C25)</f>
        <v>25329</v>
      </c>
      <c r="D26" s="26">
        <f>SUM(D18:D25)</f>
        <v>29294</v>
      </c>
    </row>
    <row r="27" spans="1:4" ht="16.5" customHeight="1" thickBot="1">
      <c r="A27" s="14" t="s">
        <v>49</v>
      </c>
      <c r="B27" s="81">
        <f>B16+B26</f>
        <v>40276</v>
      </c>
      <c r="C27" s="29">
        <f>C16+C26</f>
        <v>33782</v>
      </c>
      <c r="D27" s="29">
        <f>D16+D26</f>
        <v>37599</v>
      </c>
    </row>
    <row r="28" spans="1:4" ht="13.5" thickTop="1">
      <c r="A28" s="16"/>
      <c r="B28" s="16"/>
      <c r="C28" s="16"/>
      <c r="D28" s="16"/>
    </row>
    <row r="29" spans="1:4" ht="12.75">
      <c r="A29" s="14" t="s">
        <v>50</v>
      </c>
      <c r="B29" s="14"/>
      <c r="C29" s="16"/>
      <c r="D29" s="16"/>
    </row>
    <row r="30" spans="1:4" ht="12.75">
      <c r="A30" s="14" t="s">
        <v>112</v>
      </c>
      <c r="B30" s="14"/>
      <c r="C30" s="16"/>
      <c r="D30" s="16"/>
    </row>
    <row r="31" spans="1:4" ht="12.75">
      <c r="A31" s="16" t="s">
        <v>51</v>
      </c>
      <c r="B31" s="22">
        <v>246</v>
      </c>
      <c r="C31" s="23">
        <v>246</v>
      </c>
      <c r="D31" s="23">
        <v>246</v>
      </c>
    </row>
    <row r="32" spans="1:4" ht="12.75">
      <c r="A32" s="16" t="s">
        <v>52</v>
      </c>
      <c r="B32" s="22">
        <v>533</v>
      </c>
      <c r="C32" s="23">
        <v>575</v>
      </c>
      <c r="D32" s="23">
        <v>644</v>
      </c>
    </row>
    <row r="33" spans="1:4" ht="12.75">
      <c r="A33" s="16" t="s">
        <v>53</v>
      </c>
      <c r="B33" s="22">
        <v>-1919</v>
      </c>
      <c r="C33" s="23">
        <v>-2211</v>
      </c>
      <c r="D33" s="23">
        <v>-3146</v>
      </c>
    </row>
    <row r="34" spans="1:4" ht="12.75">
      <c r="A34" s="16" t="s">
        <v>54</v>
      </c>
      <c r="B34" s="76">
        <v>213</v>
      </c>
      <c r="C34" s="23">
        <v>-102</v>
      </c>
      <c r="D34" s="23">
        <v>-163</v>
      </c>
    </row>
    <row r="35" spans="1:4" ht="12.75">
      <c r="A35" s="16" t="s">
        <v>55</v>
      </c>
      <c r="B35" s="22">
        <v>51</v>
      </c>
      <c r="C35" s="23">
        <v>19</v>
      </c>
      <c r="D35" s="23">
        <v>23</v>
      </c>
    </row>
    <row r="36" spans="1:4" ht="12.75">
      <c r="A36" s="16" t="s">
        <v>152</v>
      </c>
      <c r="B36" s="22">
        <v>3321</v>
      </c>
      <c r="C36" s="74">
        <v>2460</v>
      </c>
      <c r="D36" s="74">
        <v>3299</v>
      </c>
    </row>
    <row r="37" spans="1:4" ht="12.75">
      <c r="A37" s="16" t="s">
        <v>157</v>
      </c>
      <c r="B37" s="83">
        <v>11145</v>
      </c>
      <c r="C37" s="25">
        <v>12149</v>
      </c>
      <c r="D37" s="25">
        <v>13870</v>
      </c>
    </row>
    <row r="38" spans="1:4" ht="12.75">
      <c r="A38" s="16"/>
      <c r="B38" s="76">
        <f>SUM(B31:B37)</f>
        <v>13590</v>
      </c>
      <c r="C38" s="23">
        <f>SUM(C31:C37)</f>
        <v>13136</v>
      </c>
      <c r="D38" s="23">
        <f>SUM(D31:D37)</f>
        <v>14773</v>
      </c>
    </row>
    <row r="39" spans="1:4" ht="12.75">
      <c r="A39" s="14" t="s">
        <v>56</v>
      </c>
      <c r="B39" s="83">
        <v>2355</v>
      </c>
      <c r="C39" s="25">
        <v>2570</v>
      </c>
      <c r="D39" s="25">
        <v>2565</v>
      </c>
    </row>
    <row r="40" spans="1:4" ht="12.75">
      <c r="A40" s="14" t="s">
        <v>57</v>
      </c>
      <c r="B40" s="80">
        <f>B38+B39</f>
        <v>15945</v>
      </c>
      <c r="C40" s="26">
        <f>C38+C39</f>
        <v>15706</v>
      </c>
      <c r="D40" s="26">
        <f>D38+D39</f>
        <v>17338</v>
      </c>
    </row>
    <row r="41" spans="1:4" ht="12.75">
      <c r="A41" s="16"/>
      <c r="B41" s="14"/>
      <c r="C41" s="16"/>
      <c r="D41" s="16"/>
    </row>
    <row r="42" spans="1:4" ht="12.75">
      <c r="A42" s="14" t="s">
        <v>113</v>
      </c>
      <c r="B42" s="14"/>
      <c r="C42" s="16"/>
      <c r="D42" s="16"/>
    </row>
    <row r="43" spans="1:4" ht="12.75">
      <c r="A43" s="16" t="s">
        <v>58</v>
      </c>
      <c r="B43" s="76">
        <v>174</v>
      </c>
      <c r="C43" s="23">
        <v>242</v>
      </c>
      <c r="D43" s="23">
        <v>203</v>
      </c>
    </row>
    <row r="44" spans="1:4" ht="12.75">
      <c r="A44" s="16" t="s">
        <v>59</v>
      </c>
      <c r="B44" s="22">
        <v>1797</v>
      </c>
      <c r="C44" s="23">
        <v>1029</v>
      </c>
      <c r="D44" s="23">
        <v>963</v>
      </c>
    </row>
    <row r="45" spans="1:4" ht="12.75">
      <c r="A45" s="16" t="s">
        <v>60</v>
      </c>
      <c r="B45" s="24">
        <v>159</v>
      </c>
      <c r="C45" s="25">
        <v>129</v>
      </c>
      <c r="D45" s="25">
        <v>119</v>
      </c>
    </row>
    <row r="46" spans="1:4" ht="12.75">
      <c r="A46" s="16"/>
      <c r="B46" s="80">
        <f>SUM(B43:B45)</f>
        <v>2130</v>
      </c>
      <c r="C46" s="26">
        <f>SUM(C43:C45)</f>
        <v>1400</v>
      </c>
      <c r="D46" s="26">
        <f>SUM(D43:D45)</f>
        <v>1285</v>
      </c>
    </row>
    <row r="47" spans="1:4" ht="12.75">
      <c r="A47" s="14" t="s">
        <v>61</v>
      </c>
      <c r="B47" s="22"/>
      <c r="C47" s="23"/>
      <c r="D47" s="23"/>
    </row>
    <row r="48" spans="1:4" ht="12.75">
      <c r="A48" s="16" t="s">
        <v>153</v>
      </c>
      <c r="B48" s="22">
        <v>62</v>
      </c>
      <c r="C48" s="74">
        <v>25</v>
      </c>
      <c r="D48" s="74">
        <v>173</v>
      </c>
    </row>
    <row r="49" spans="1:4" ht="12.75">
      <c r="A49" s="16" t="s">
        <v>62</v>
      </c>
      <c r="B49" s="76">
        <v>4050</v>
      </c>
      <c r="C49" s="23">
        <v>504</v>
      </c>
      <c r="D49" s="23">
        <v>714</v>
      </c>
    </row>
    <row r="50" spans="1:4" ht="12.75">
      <c r="A50" s="16" t="s">
        <v>231</v>
      </c>
      <c r="B50" s="76">
        <v>526</v>
      </c>
      <c r="C50" s="23">
        <v>175</v>
      </c>
      <c r="D50" s="23">
        <v>184</v>
      </c>
    </row>
    <row r="51" spans="1:4" ht="12.75">
      <c r="A51" s="16" t="s">
        <v>63</v>
      </c>
      <c r="B51" s="22">
        <v>6369</v>
      </c>
      <c r="C51" s="23">
        <v>6542</v>
      </c>
      <c r="D51" s="23">
        <v>7074</v>
      </c>
    </row>
    <row r="52" spans="1:4" ht="12.75">
      <c r="A52" s="16" t="s">
        <v>154</v>
      </c>
      <c r="B52" s="76">
        <v>7686</v>
      </c>
      <c r="C52" s="23">
        <v>5629</v>
      </c>
      <c r="D52" s="23">
        <v>7114</v>
      </c>
    </row>
    <row r="53" spans="1:4" ht="12.75">
      <c r="A53" s="16" t="s">
        <v>64</v>
      </c>
      <c r="B53" s="24">
        <v>3508</v>
      </c>
      <c r="C53" s="25">
        <v>3801</v>
      </c>
      <c r="D53" s="25">
        <v>3717</v>
      </c>
    </row>
    <row r="54" spans="1:4" ht="12.75">
      <c r="A54" s="16"/>
      <c r="B54" s="80">
        <f>SUM(B48:B53)</f>
        <v>22201</v>
      </c>
      <c r="C54" s="26">
        <f>SUM(C48:C53)</f>
        <v>16676</v>
      </c>
      <c r="D54" s="26">
        <f>SUM(D48:D53)</f>
        <v>18976</v>
      </c>
    </row>
    <row r="55" spans="1:4" ht="16.5" customHeight="1" thickBot="1">
      <c r="A55" s="14" t="s">
        <v>65</v>
      </c>
      <c r="B55" s="81">
        <f>B40+B46+B54</f>
        <v>40276</v>
      </c>
      <c r="C55" s="29">
        <f>C40+C46+C54</f>
        <v>33782</v>
      </c>
      <c r="D55" s="29">
        <f>D40+D46+D54</f>
        <v>37599</v>
      </c>
    </row>
    <row r="56" spans="1:4" ht="13.5" thickTop="1">
      <c r="A56" s="14" t="s">
        <v>66</v>
      </c>
      <c r="B56" s="76">
        <v>4286</v>
      </c>
      <c r="C56" s="16">
        <v>771</v>
      </c>
      <c r="D56" s="23">
        <v>1090</v>
      </c>
    </row>
    <row r="57" spans="1:4" ht="12.75">
      <c r="A57" s="14"/>
      <c r="B57" s="76"/>
      <c r="C57" s="16"/>
      <c r="D57" s="23"/>
    </row>
    <row r="58" spans="1:4" ht="12.75">
      <c r="A58" s="18" t="s">
        <v>67</v>
      </c>
      <c r="B58" s="82">
        <v>3.68</v>
      </c>
      <c r="C58" s="104">
        <v>3.43</v>
      </c>
      <c r="D58" s="17">
        <v>3.84</v>
      </c>
    </row>
    <row r="59" spans="1:4" ht="12.75">
      <c r="A59" s="14" t="s">
        <v>155</v>
      </c>
      <c r="B59" s="76">
        <v>3696490</v>
      </c>
      <c r="C59" s="23">
        <v>3833549</v>
      </c>
      <c r="D59" s="23">
        <v>3845950</v>
      </c>
    </row>
    <row r="60" spans="1:6" ht="12.75">
      <c r="A60" s="19" t="s">
        <v>156</v>
      </c>
      <c r="B60" s="19"/>
      <c r="C60" s="19"/>
      <c r="D60" s="19"/>
      <c r="E60" s="8"/>
      <c r="F60" s="8"/>
    </row>
    <row r="61" spans="1:4" ht="12.75">
      <c r="A61" s="16"/>
      <c r="B61" s="16"/>
      <c r="C61" s="16"/>
      <c r="D61" s="16"/>
    </row>
    <row r="62" spans="1:4" ht="12.75">
      <c r="A62" s="16"/>
      <c r="B62" s="16"/>
      <c r="C62" s="16"/>
      <c r="D62" s="16"/>
    </row>
    <row r="63" spans="1:4" ht="12.75">
      <c r="A63" s="16"/>
      <c r="B63" s="16"/>
      <c r="C63" s="16"/>
      <c r="D63" s="16"/>
    </row>
  </sheetData>
  <sheetProtection sheet="1" objects="1" scenarios="1"/>
  <printOptions/>
  <pageMargins left="0.7480314960629921" right="0.7480314960629921" top="0.7874015748031497" bottom="0.4" header="0.5118110236220472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Nokia Oyj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NOkia's Q3 figures</dc:title>
  <dc:subject/>
  <dc:creator/>
  <cp:keywords/>
  <dc:description/>
  <cp:lastModifiedBy>Kausamo Kirsi</cp:lastModifiedBy>
  <cp:lastPrinted>2008-10-16T09:17:25Z</cp:lastPrinted>
  <dcterms:created xsi:type="dcterms:W3CDTF">2006-03-27T14:54:02Z</dcterms:created>
  <dcterms:modified xsi:type="dcterms:W3CDTF">2008-10-16T09:51:46Z</dcterms:modified>
  <cp:category/>
  <cp:version/>
  <cp:contentType/>
  <cp:contentStatus/>
</cp:coreProperties>
</file>