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1725" windowWidth="9720" windowHeight="7320" activeTab="0"/>
  </bookViews>
  <sheets>
    <sheet name="Income Statement " sheetId="1" r:id="rId1"/>
  </sheets>
  <definedNames>
    <definedName name="_xlnm.Print_Area" localSheetId="0">'Income Statement '!$A$1:$O$78</definedName>
    <definedName name="_xlnm.Print_Titles" localSheetId="0">'Income Statement '!$A:$A</definedName>
  </definedNames>
  <calcPr fullCalcOnLoad="1"/>
</workbook>
</file>

<file path=xl/sharedStrings.xml><?xml version="1.0" encoding="utf-8"?>
<sst xmlns="http://schemas.openxmlformats.org/spreadsheetml/2006/main" count="67" uniqueCount="41">
  <si>
    <t>Cisco Systems, Inc.</t>
  </si>
  <si>
    <t>PRO FORMA</t>
  </si>
  <si>
    <t>Qtr Ending</t>
  </si>
  <si>
    <t>Net Sales</t>
  </si>
  <si>
    <t>Cost of Sales</t>
  </si>
  <si>
    <t>Gross Profit</t>
  </si>
  <si>
    <t>Research and Development</t>
  </si>
  <si>
    <t>Sales and Marketing</t>
  </si>
  <si>
    <t>General and Administrative</t>
  </si>
  <si>
    <t>Year Ending</t>
  </si>
  <si>
    <t>Amortization of Goodwill and Purchased Intangible Assets</t>
  </si>
  <si>
    <t>Shares Used in Per Share Calculation-- Diluted</t>
  </si>
  <si>
    <t xml:space="preserve">
</t>
  </si>
  <si>
    <t>Net Income Per Share-- Diluted</t>
  </si>
  <si>
    <t>Income Statements</t>
  </si>
  <si>
    <t>(In millions, except per share amounts)</t>
  </si>
  <si>
    <t>Historical Financials (Restated)</t>
  </si>
  <si>
    <t>Recalculation:</t>
  </si>
  <si>
    <t>Net Income Per Share -- Diluted (3 Decimals)</t>
  </si>
  <si>
    <t>Shares Used in Per Share Calculation-- Diluted (Original multiply by 2)</t>
  </si>
  <si>
    <t>Check</t>
  </si>
  <si>
    <t>FY1995</t>
  </si>
  <si>
    <t>Note 2:  Cisco provides pro forma net income and pro forma net income per share data as additional information for its operating results.  These measures are not in accordance with, or an alternative for,</t>
  </si>
  <si>
    <t>generally accepted accounting principles and may be different from pro forma measures used by other companies. Cisco believes that this presentation of pro forma net income and pro forma net income per share</t>
  </si>
  <si>
    <t>provides useful information to management and investors regarding certain additional financial and business trends relating to its financial condition and results of operations.</t>
  </si>
  <si>
    <t>In addition, Cisco's management uses these measures for reviewing the financial results of Cisco and for budget planning purposes.</t>
  </si>
  <si>
    <t>A reconciliation between net income on a GAAP basis and pro forma net income follows and the above pro forma income statement excludes the items listed (a) through (d) below:</t>
  </si>
  <si>
    <t>GAAP net income</t>
  </si>
  <si>
    <t>In-process Research and Development</t>
  </si>
  <si>
    <t>(a) In-process Research and Development</t>
  </si>
  <si>
    <t>(b) Amortization of Goodwill and Purchased Intangible Assets</t>
  </si>
  <si>
    <t xml:space="preserve">(d) Income Tax Effect </t>
  </si>
  <si>
    <t>Pro forma net income</t>
  </si>
  <si>
    <t>(c) Gains on Public Equity Investments</t>
  </si>
  <si>
    <t>Total Operating Expenses (a) (b)</t>
  </si>
  <si>
    <t>Operating Income (a) (b)</t>
  </si>
  <si>
    <t>Interest and Other Income, Net (c)</t>
  </si>
  <si>
    <t>Pretax Income (a) (b) (c)</t>
  </si>
  <si>
    <t>Taxes (d)</t>
  </si>
  <si>
    <t>Net Income (1)</t>
  </si>
  <si>
    <t>GAAP</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</si>
</sst>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yy"/>
    <numFmt numFmtId="166" formatCode="\'yy"/>
    <numFmt numFmtId="167" formatCode="&quot;$&quot;#,##0"/>
    <numFmt numFmtId="168" formatCode="#,##0.0_);[Red]\(#,##0.0\)"/>
    <numFmt numFmtId="169" formatCode="&quot;$&quot;#,##0.0_);[Red]\(&quot;$&quot;#,##0.0\)"/>
    <numFmt numFmtId="170" formatCode="&quot;$&quot;#,##0.000_);[Red]\(&quot;$&quot;#,##0.000\)"/>
    <numFmt numFmtId="171" formatCode="#,##0.000_);[Red]\(#,##0.000\)"/>
    <numFmt numFmtId="172" formatCode="#,##0.0000_);[Red]\(#,##0.0000\)"/>
    <numFmt numFmtId="173" formatCode="0.0%"/>
  </numFmts>
  <fonts count="5">
    <font>
      <sz val="10"/>
      <name val="Geneva"/>
      <family val="0"/>
    </font>
    <font>
      <b/>
      <sz val="10"/>
      <name val="Geneva"/>
      <family val="0"/>
    </font>
    <font>
      <i/>
      <sz val="10"/>
      <name val="Geneva"/>
      <family val="0"/>
    </font>
    <font>
      <b/>
      <i/>
      <sz val="10"/>
      <name val="Geneva"/>
      <family val="0"/>
    </font>
    <font>
      <sz val="8"/>
      <name val="Geneva"/>
      <family val="0"/>
    </font>
  </fonts>
  <fills count="2">
    <fill>
      <patternFill/>
    </fill>
    <fill>
      <patternFill patternType="gray125"/>
    </fill>
  </fills>
  <borders count="22">
    <border>
      <left/>
      <right/>
      <top/>
      <bottom/>
      <diagonal/>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double"/>
    </border>
    <border>
      <left style="medium"/>
      <right>
        <color indexed="63"/>
      </right>
      <top>
        <color indexed="63"/>
      </top>
      <bottom style="double"/>
    </border>
    <border>
      <left>
        <color indexed="63"/>
      </left>
      <right style="medium"/>
      <top>
        <color indexed="63"/>
      </top>
      <bottom style="double"/>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1" fillId="0" borderId="0" xfId="0" applyFont="1" applyAlignment="1">
      <alignment/>
    </xf>
    <xf numFmtId="0" fontId="0" fillId="0" borderId="0" xfId="0" applyFont="1" applyAlignment="1">
      <alignment/>
    </xf>
    <xf numFmtId="167" fontId="0" fillId="0" borderId="0" xfId="0" applyNumberFormat="1" applyAlignment="1">
      <alignment/>
    </xf>
    <xf numFmtId="37" fontId="1" fillId="0" borderId="1" xfId="0" applyNumberFormat="1" applyFont="1" applyBorder="1" applyAlignment="1">
      <alignment horizontal="center"/>
    </xf>
    <xf numFmtId="0" fontId="0" fillId="0" borderId="2" xfId="0" applyBorder="1" applyAlignment="1">
      <alignment/>
    </xf>
    <xf numFmtId="0" fontId="1" fillId="0" borderId="2" xfId="0" applyFont="1" applyBorder="1" applyAlignment="1">
      <alignment horizontal="centerContinuous"/>
    </xf>
    <xf numFmtId="0" fontId="1" fillId="0" borderId="3" xfId="0" applyFont="1" applyBorder="1" applyAlignment="1">
      <alignment horizontal="centerContinuous"/>
    </xf>
    <xf numFmtId="14" fontId="1" fillId="0" borderId="4" xfId="0" applyNumberFormat="1" applyFont="1" applyBorder="1" applyAlignment="1">
      <alignment horizontal="center"/>
    </xf>
    <xf numFmtId="14" fontId="1" fillId="0" borderId="5" xfId="0" applyNumberFormat="1"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xf>
    <xf numFmtId="38" fontId="0" fillId="0" borderId="0" xfId="15" applyNumberFormat="1" applyAlignment="1">
      <alignment/>
    </xf>
    <xf numFmtId="0" fontId="0" fillId="0" borderId="0" xfId="0" applyFill="1" applyAlignment="1">
      <alignment/>
    </xf>
    <xf numFmtId="38" fontId="0" fillId="0" borderId="0" xfId="15" applyNumberFormat="1" applyFill="1" applyBorder="1" applyAlignment="1">
      <alignment horizontal="right"/>
    </xf>
    <xf numFmtId="38" fontId="0" fillId="0" borderId="2" xfId="15" applyNumberFormat="1" applyFill="1" applyBorder="1" applyAlignment="1">
      <alignment horizontal="right"/>
    </xf>
    <xf numFmtId="38" fontId="0" fillId="0" borderId="3" xfId="15" applyNumberFormat="1" applyFill="1" applyBorder="1" applyAlignment="1">
      <alignment horizontal="right"/>
    </xf>
    <xf numFmtId="38" fontId="0" fillId="0" borderId="0" xfId="15" applyNumberFormat="1" applyFill="1" applyBorder="1" applyAlignment="1">
      <alignment/>
    </xf>
    <xf numFmtId="0" fontId="3" fillId="0" borderId="0" xfId="0" applyFont="1" applyBorder="1" applyAlignment="1">
      <alignment wrapText="1"/>
    </xf>
    <xf numFmtId="38" fontId="0" fillId="0" borderId="0" xfId="15" applyNumberFormat="1" applyFill="1" applyBorder="1" applyAlignment="1">
      <alignment horizontal="center"/>
    </xf>
    <xf numFmtId="38" fontId="0" fillId="0" borderId="0" xfId="15" applyNumberFormat="1" applyFont="1" applyFill="1" applyBorder="1" applyAlignment="1">
      <alignment/>
    </xf>
    <xf numFmtId="6" fontId="0" fillId="0" borderId="0" xfId="17" applyNumberFormat="1" applyFont="1" applyFill="1" applyBorder="1" applyAlignment="1">
      <alignment/>
    </xf>
    <xf numFmtId="38" fontId="0" fillId="0" borderId="0" xfId="15" applyNumberFormat="1" applyFont="1" applyAlignment="1">
      <alignment/>
    </xf>
    <xf numFmtId="6" fontId="0" fillId="0" borderId="6" xfId="17" applyNumberFormat="1" applyFont="1" applyFill="1" applyBorder="1" applyAlignment="1">
      <alignment/>
    </xf>
    <xf numFmtId="38" fontId="0" fillId="0" borderId="0" xfId="15" applyNumberFormat="1" applyFont="1" applyFill="1" applyAlignment="1">
      <alignment/>
    </xf>
    <xf numFmtId="5" fontId="0" fillId="0" borderId="2" xfId="0" applyNumberFormat="1" applyFill="1" applyBorder="1" applyAlignment="1">
      <alignment horizontal="right"/>
    </xf>
    <xf numFmtId="5" fontId="0" fillId="0" borderId="3" xfId="0" applyNumberFormat="1" applyFill="1" applyBorder="1" applyAlignment="1">
      <alignment horizontal="right"/>
    </xf>
    <xf numFmtId="38" fontId="0" fillId="0" borderId="4" xfId="15" applyNumberFormat="1" applyFill="1" applyBorder="1" applyAlignment="1">
      <alignment horizontal="right"/>
    </xf>
    <xf numFmtId="38" fontId="0" fillId="0" borderId="5" xfId="15" applyNumberFormat="1" applyFill="1" applyBorder="1" applyAlignment="1">
      <alignment horizontal="right"/>
    </xf>
    <xf numFmtId="5" fontId="0" fillId="0" borderId="7" xfId="0" applyNumberFormat="1" applyFill="1" applyBorder="1" applyAlignment="1">
      <alignment horizontal="right"/>
    </xf>
    <xf numFmtId="5" fontId="0" fillId="0" borderId="8" xfId="0" applyNumberFormat="1" applyFill="1" applyBorder="1" applyAlignment="1">
      <alignment horizontal="right"/>
    </xf>
    <xf numFmtId="167" fontId="0" fillId="0" borderId="2" xfId="0" applyNumberFormat="1" applyBorder="1" applyAlignment="1">
      <alignment/>
    </xf>
    <xf numFmtId="167" fontId="0" fillId="0" borderId="3" xfId="0" applyNumberFormat="1" applyBorder="1" applyAlignment="1">
      <alignment/>
    </xf>
    <xf numFmtId="0" fontId="0" fillId="0" borderId="3" xfId="0" applyBorder="1" applyAlignment="1">
      <alignment/>
    </xf>
    <xf numFmtId="37" fontId="1" fillId="0" borderId="9" xfId="0" applyNumberFormat="1" applyFont="1" applyBorder="1" applyAlignment="1">
      <alignment horizontal="center"/>
    </xf>
    <xf numFmtId="0" fontId="0" fillId="0" borderId="0" xfId="0" applyFill="1" applyAlignment="1">
      <alignment horizontal="right"/>
    </xf>
    <xf numFmtId="167" fontId="0" fillId="0" borderId="2" xfId="0" applyNumberFormat="1" applyFill="1" applyBorder="1" applyAlignment="1">
      <alignment horizontal="right"/>
    </xf>
    <xf numFmtId="0" fontId="0" fillId="0" borderId="2" xfId="0" applyFill="1" applyBorder="1" applyAlignment="1">
      <alignment horizontal="right"/>
    </xf>
    <xf numFmtId="0" fontId="0" fillId="0" borderId="3" xfId="0" applyFill="1" applyBorder="1" applyAlignment="1">
      <alignment horizontal="right"/>
    </xf>
    <xf numFmtId="38" fontId="0" fillId="0" borderId="10" xfId="15" applyNumberFormat="1" applyFill="1" applyBorder="1" applyAlignment="1">
      <alignment horizontal="right"/>
    </xf>
    <xf numFmtId="38" fontId="0" fillId="0" borderId="11" xfId="15" applyNumberFormat="1" applyFill="1" applyBorder="1" applyAlignment="1">
      <alignment horizontal="right"/>
    </xf>
    <xf numFmtId="38" fontId="0" fillId="0" borderId="12" xfId="15" applyNumberFormat="1" applyFill="1" applyBorder="1" applyAlignment="1">
      <alignment horizontal="center"/>
    </xf>
    <xf numFmtId="38" fontId="0" fillId="0" borderId="12" xfId="15" applyNumberFormat="1" applyFill="1" applyBorder="1" applyAlignment="1">
      <alignment/>
    </xf>
    <xf numFmtId="38" fontId="0" fillId="0" borderId="13" xfId="15" applyNumberFormat="1" applyFill="1" applyBorder="1" applyAlignment="1">
      <alignment/>
    </xf>
    <xf numFmtId="0" fontId="0" fillId="0" borderId="14" xfId="0" applyBorder="1" applyAlignment="1">
      <alignment/>
    </xf>
    <xf numFmtId="38" fontId="0" fillId="0" borderId="15" xfId="15" applyNumberFormat="1" applyFill="1" applyBorder="1" applyAlignment="1">
      <alignment/>
    </xf>
    <xf numFmtId="0" fontId="0" fillId="0" borderId="14" xfId="0" applyFont="1" applyBorder="1" applyAlignment="1">
      <alignment/>
    </xf>
    <xf numFmtId="38" fontId="0" fillId="0" borderId="15" xfId="15" applyNumberFormat="1" applyFont="1" applyFill="1" applyBorder="1" applyAlignment="1">
      <alignment/>
    </xf>
    <xf numFmtId="0" fontId="0" fillId="0" borderId="16" xfId="0" applyFont="1" applyBorder="1" applyAlignment="1">
      <alignment/>
    </xf>
    <xf numFmtId="38" fontId="0" fillId="0" borderId="17" xfId="15" applyNumberFormat="1" applyFont="1" applyFill="1" applyBorder="1" applyAlignment="1">
      <alignment/>
    </xf>
    <xf numFmtId="38" fontId="0" fillId="0" borderId="18" xfId="15" applyNumberFormat="1" applyFont="1" applyFill="1" applyBorder="1" applyAlignment="1">
      <alignment/>
    </xf>
    <xf numFmtId="6" fontId="0" fillId="0" borderId="2" xfId="17" applyNumberFormat="1" applyFill="1" applyBorder="1" applyAlignment="1">
      <alignment horizontal="right"/>
    </xf>
    <xf numFmtId="6" fontId="0" fillId="0" borderId="7" xfId="17" applyNumberFormat="1" applyFill="1" applyBorder="1" applyAlignment="1">
      <alignment horizontal="right"/>
    </xf>
    <xf numFmtId="171" fontId="0" fillId="0" borderId="0" xfId="15" applyNumberFormat="1" applyFill="1" applyBorder="1" applyAlignment="1">
      <alignment horizontal="right"/>
    </xf>
    <xf numFmtId="172" fontId="0" fillId="0" borderId="0" xfId="15" applyNumberFormat="1" applyFill="1" applyBorder="1" applyAlignment="1">
      <alignment horizontal="right"/>
    </xf>
    <xf numFmtId="8" fontId="0" fillId="0" borderId="0" xfId="17" applyFill="1" applyBorder="1" applyAlignment="1">
      <alignment horizontal="right"/>
    </xf>
    <xf numFmtId="0" fontId="4" fillId="0" borderId="0" xfId="0" applyFont="1" applyBorder="1" applyAlignment="1">
      <alignment/>
    </xf>
    <xf numFmtId="0" fontId="0" fillId="0" borderId="0" xfId="0" applyAlignment="1">
      <alignment horizontal="right"/>
    </xf>
    <xf numFmtId="0" fontId="1" fillId="0" borderId="0" xfId="0" applyFont="1" applyAlignment="1">
      <alignment horizontal="right"/>
    </xf>
    <xf numFmtId="40" fontId="0" fillId="0" borderId="0" xfId="15" applyNumberFormat="1" applyBorder="1" applyAlignment="1">
      <alignment horizontal="right"/>
    </xf>
    <xf numFmtId="38" fontId="0" fillId="0" borderId="0" xfId="15" applyNumberFormat="1" applyBorder="1" applyAlignment="1">
      <alignment horizontal="right"/>
    </xf>
    <xf numFmtId="38" fontId="0" fillId="0" borderId="0" xfId="15" applyNumberFormat="1" applyFont="1" applyAlignment="1">
      <alignment horizontal="right"/>
    </xf>
    <xf numFmtId="38" fontId="0" fillId="0" borderId="0" xfId="15" applyNumberFormat="1" applyAlignment="1">
      <alignment horizontal="right"/>
    </xf>
    <xf numFmtId="41" fontId="0" fillId="0" borderId="0" xfId="17" applyNumberFormat="1" applyFont="1" applyFill="1" applyBorder="1" applyAlignment="1">
      <alignment/>
    </xf>
    <xf numFmtId="41" fontId="0" fillId="0" borderId="3" xfId="15" applyNumberFormat="1" applyFill="1" applyBorder="1" applyAlignment="1">
      <alignment horizontal="right"/>
    </xf>
    <xf numFmtId="41" fontId="0" fillId="0" borderId="5" xfId="15" applyNumberFormat="1" applyFill="1" applyBorder="1" applyAlignment="1">
      <alignment horizontal="right"/>
    </xf>
    <xf numFmtId="41" fontId="0" fillId="0" borderId="4" xfId="15" applyNumberFormat="1" applyFill="1" applyBorder="1" applyAlignment="1">
      <alignment horizontal="right"/>
    </xf>
    <xf numFmtId="38" fontId="0" fillId="0" borderId="0" xfId="17" applyNumberFormat="1" applyFont="1" applyFill="1" applyBorder="1" applyAlignment="1">
      <alignment/>
    </xf>
    <xf numFmtId="38" fontId="0" fillId="0" borderId="0" xfId="0" applyNumberFormat="1" applyAlignment="1">
      <alignment/>
    </xf>
    <xf numFmtId="0" fontId="1" fillId="0" borderId="0" xfId="0" applyFont="1" applyBorder="1" applyAlignment="1">
      <alignment/>
    </xf>
    <xf numFmtId="0" fontId="0" fillId="0" borderId="0" xfId="0" applyFill="1" applyBorder="1" applyAlignment="1">
      <alignment horizontal="right"/>
    </xf>
    <xf numFmtId="0" fontId="1" fillId="0" borderId="3" xfId="0" applyFont="1" applyBorder="1" applyAlignment="1">
      <alignment horizontal="center"/>
    </xf>
    <xf numFmtId="8" fontId="0" fillId="0" borderId="2" xfId="17" applyFill="1" applyBorder="1" applyAlignment="1">
      <alignment horizontal="right"/>
    </xf>
    <xf numFmtId="8" fontId="0" fillId="0" borderId="3" xfId="17" applyFill="1" applyBorder="1" applyAlignment="1">
      <alignment horizontal="right"/>
    </xf>
    <xf numFmtId="6" fontId="0" fillId="0" borderId="3" xfId="17" applyNumberFormat="1" applyFill="1" applyBorder="1" applyAlignment="1">
      <alignment horizontal="right"/>
    </xf>
    <xf numFmtId="167" fontId="0" fillId="0" borderId="3" xfId="0" applyNumberFormat="1" applyFill="1" applyBorder="1" applyAlignment="1">
      <alignment horizontal="right"/>
    </xf>
    <xf numFmtId="0" fontId="1" fillId="0" borderId="17" xfId="0" applyFont="1" applyBorder="1" applyAlignment="1">
      <alignment/>
    </xf>
    <xf numFmtId="0" fontId="0" fillId="0" borderId="17" xfId="0" applyBorder="1" applyAlignment="1">
      <alignment/>
    </xf>
    <xf numFmtId="38" fontId="0" fillId="0" borderId="17" xfId="15" applyNumberFormat="1" applyFill="1" applyBorder="1" applyAlignment="1">
      <alignment horizontal="right"/>
    </xf>
    <xf numFmtId="0" fontId="0" fillId="0" borderId="19" xfId="0" applyFill="1" applyBorder="1" applyAlignment="1">
      <alignment horizontal="right"/>
    </xf>
    <xf numFmtId="6" fontId="0" fillId="0" borderId="8" xfId="17" applyNumberFormat="1" applyFill="1" applyBorder="1" applyAlignment="1">
      <alignment horizontal="right"/>
    </xf>
    <xf numFmtId="0" fontId="0" fillId="0" borderId="20" xfId="0" applyFont="1" applyBorder="1" applyAlignment="1">
      <alignment horizontal="left"/>
    </xf>
    <xf numFmtId="0" fontId="0" fillId="0" borderId="14" xfId="0" applyFont="1" applyBorder="1" applyAlignment="1">
      <alignment horizontal="left"/>
    </xf>
    <xf numFmtId="6" fontId="0" fillId="0" borderId="0" xfId="17" applyNumberFormat="1" applyFill="1" applyBorder="1" applyAlignment="1">
      <alignment/>
    </xf>
    <xf numFmtId="0" fontId="1" fillId="0" borderId="0" xfId="0" applyFont="1" applyAlignment="1">
      <alignment horizontal="center"/>
    </xf>
    <xf numFmtId="0" fontId="1" fillId="0" borderId="2" xfId="0" applyFont="1" applyBorder="1" applyAlignment="1">
      <alignment horizontal="center"/>
    </xf>
    <xf numFmtId="0" fontId="1" fillId="0" borderId="0" xfId="0" applyFont="1" applyBorder="1" applyAlignment="1">
      <alignment horizontal="center"/>
    </xf>
    <xf numFmtId="6" fontId="0" fillId="0" borderId="15" xfId="17" applyNumberFormat="1" applyFill="1" applyBorder="1" applyAlignment="1">
      <alignment/>
    </xf>
    <xf numFmtId="6" fontId="0" fillId="0" borderId="21" xfId="17" applyNumberFormat="1" applyFont="1" applyFill="1" applyBorder="1" applyAlignment="1">
      <alignment/>
    </xf>
    <xf numFmtId="0" fontId="1" fillId="0" borderId="14" xfId="0" applyFont="1" applyBorder="1" applyAlignment="1">
      <alignment/>
    </xf>
    <xf numFmtId="0" fontId="0" fillId="0" borderId="0" xfId="0" applyFill="1" applyBorder="1" applyAlignment="1">
      <alignment/>
    </xf>
    <xf numFmtId="38" fontId="0" fillId="0" borderId="0" xfId="15" applyNumberFormat="1" applyBorder="1" applyAlignment="1">
      <alignment/>
    </xf>
    <xf numFmtId="173" fontId="0" fillId="0" borderId="0" xfId="19" applyNumberFormat="1" applyBorder="1" applyAlignment="1">
      <alignment/>
    </xf>
    <xf numFmtId="0" fontId="0" fillId="0" borderId="0" xfId="0"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85725</xdr:rowOff>
    </xdr:from>
    <xdr:to>
      <xdr:col>11</xdr:col>
      <xdr:colOff>1200150</xdr:colOff>
      <xdr:row>47</xdr:row>
      <xdr:rowOff>152400</xdr:rowOff>
    </xdr:to>
    <xdr:sp>
      <xdr:nvSpPr>
        <xdr:cNvPr id="1" name="TextBox 1"/>
        <xdr:cNvSpPr txBox="1">
          <a:spLocks noChangeArrowheads="1"/>
        </xdr:cNvSpPr>
      </xdr:nvSpPr>
      <xdr:spPr>
        <a:xfrm>
          <a:off x="0" y="5953125"/>
          <a:ext cx="14506575"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Geneva"/>
              <a:ea typeface="Geneva"/>
              <a:cs typeface="Geneva"/>
            </a:rPr>
            <a:t>(1)</a:t>
          </a:r>
          <a:r>
            <a:rPr lang="en-US" cap="none" sz="1000" b="0" i="0" u="none" baseline="0">
              <a:latin typeface="Geneva"/>
              <a:ea typeface="Geneva"/>
              <a:cs typeface="Geneva"/>
            </a:rPr>
            <a:t> All historical financial information has been restated to reflect the acquisitions which were accounted for as poolings of interests.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7"/>
  <sheetViews>
    <sheetView tabSelected="1" workbookViewId="0" topLeftCell="A1">
      <selection activeCell="A1" sqref="A1"/>
    </sheetView>
  </sheetViews>
  <sheetFormatPr defaultColWidth="9.00390625" defaultRowHeight="12.75"/>
  <cols>
    <col min="1" max="1" width="54.125" style="0" customWidth="1"/>
    <col min="2" max="3" width="16.00390625" style="0" customWidth="1"/>
    <col min="4" max="4" width="2.75390625" style="0" customWidth="1"/>
    <col min="5" max="6" width="16.00390625" style="3" customWidth="1"/>
    <col min="7" max="7" width="2.875" style="0" customWidth="1"/>
    <col min="8" max="9" width="16.00390625" style="0" customWidth="1"/>
    <col min="10" max="10" width="2.875" style="0" customWidth="1"/>
    <col min="11" max="12" width="16.00390625" style="0" customWidth="1"/>
    <col min="13" max="13" width="2.875" style="0" customWidth="1"/>
    <col min="14" max="15" width="16.00390625" style="0" customWidth="1"/>
    <col min="16" max="17" width="11.375" style="58" customWidth="1"/>
    <col min="18" max="16384" width="11.375" style="0" customWidth="1"/>
  </cols>
  <sheetData>
    <row r="1" spans="1:6" ht="12.75">
      <c r="A1" s="1" t="s">
        <v>0</v>
      </c>
      <c r="F1"/>
    </row>
    <row r="2" spans="1:6" ht="12.75">
      <c r="A2" s="1" t="s">
        <v>16</v>
      </c>
      <c r="F2"/>
    </row>
    <row r="3" spans="1:6" ht="12.75">
      <c r="A3" s="1" t="s">
        <v>14</v>
      </c>
      <c r="F3"/>
    </row>
    <row r="4" ht="13.5" thickBot="1">
      <c r="A4" s="1" t="s">
        <v>15</v>
      </c>
    </row>
    <row r="5" spans="1:15" ht="12.75">
      <c r="A5" s="1"/>
      <c r="B5" s="35">
        <v>-1</v>
      </c>
      <c r="C5" s="4">
        <v>-2</v>
      </c>
      <c r="D5" s="12"/>
      <c r="E5" s="35">
        <v>-1</v>
      </c>
      <c r="F5" s="4">
        <v>-2</v>
      </c>
      <c r="G5" s="12"/>
      <c r="H5" s="35">
        <v>-1</v>
      </c>
      <c r="I5" s="4">
        <v>-2</v>
      </c>
      <c r="J5" s="12"/>
      <c r="K5" s="35">
        <v>-1</v>
      </c>
      <c r="L5" s="4">
        <v>-2</v>
      </c>
      <c r="M5" s="12"/>
      <c r="N5" s="35">
        <v>-1</v>
      </c>
      <c r="O5" s="4">
        <v>-2</v>
      </c>
    </row>
    <row r="6" spans="2:15" s="85" customFormat="1" ht="12.75">
      <c r="B6" s="86" t="s">
        <v>40</v>
      </c>
      <c r="C6" s="72" t="s">
        <v>1</v>
      </c>
      <c r="D6" s="87"/>
      <c r="E6" s="86" t="s">
        <v>40</v>
      </c>
      <c r="F6" s="72" t="s">
        <v>1</v>
      </c>
      <c r="G6" s="87"/>
      <c r="H6" s="86" t="s">
        <v>40</v>
      </c>
      <c r="I6" s="72" t="s">
        <v>1</v>
      </c>
      <c r="J6" s="87"/>
      <c r="K6" s="86" t="s">
        <v>40</v>
      </c>
      <c r="L6" s="72" t="s">
        <v>1</v>
      </c>
      <c r="M6" s="87"/>
      <c r="N6" s="86" t="s">
        <v>40</v>
      </c>
      <c r="O6" s="72" t="s">
        <v>1</v>
      </c>
    </row>
    <row r="7" spans="2:18" s="1" customFormat="1" ht="12.75">
      <c r="B7" s="6" t="s">
        <v>21</v>
      </c>
      <c r="C7" s="7" t="s">
        <v>21</v>
      </c>
      <c r="D7" s="70"/>
      <c r="E7" s="6" t="s">
        <v>21</v>
      </c>
      <c r="F7" s="7" t="s">
        <v>21</v>
      </c>
      <c r="G7" s="70"/>
      <c r="H7" s="6" t="s">
        <v>21</v>
      </c>
      <c r="I7" s="7" t="s">
        <v>21</v>
      </c>
      <c r="J7" s="70"/>
      <c r="K7" s="6" t="s">
        <v>21</v>
      </c>
      <c r="L7" s="7" t="s">
        <v>21</v>
      </c>
      <c r="M7" s="12"/>
      <c r="N7" s="6" t="s">
        <v>21</v>
      </c>
      <c r="O7" s="7" t="s">
        <v>21</v>
      </c>
      <c r="P7" s="59"/>
      <c r="Q7" s="58"/>
      <c r="R7"/>
    </row>
    <row r="8" spans="2:18" s="1" customFormat="1" ht="12.75">
      <c r="B8" s="6" t="s">
        <v>2</v>
      </c>
      <c r="C8" s="7" t="s">
        <v>2</v>
      </c>
      <c r="D8" s="70"/>
      <c r="E8" s="6" t="s">
        <v>2</v>
      </c>
      <c r="F8" s="7" t="s">
        <v>2</v>
      </c>
      <c r="G8" s="70"/>
      <c r="H8" s="6" t="s">
        <v>2</v>
      </c>
      <c r="I8" s="7" t="s">
        <v>2</v>
      </c>
      <c r="J8" s="70"/>
      <c r="K8" s="6" t="s">
        <v>2</v>
      </c>
      <c r="L8" s="7" t="s">
        <v>2</v>
      </c>
      <c r="M8" s="12"/>
      <c r="N8" s="6" t="s">
        <v>9</v>
      </c>
      <c r="O8" s="7" t="s">
        <v>9</v>
      </c>
      <c r="P8" s="59"/>
      <c r="Q8" s="58"/>
      <c r="R8"/>
    </row>
    <row r="9" spans="2:18" s="1" customFormat="1" ht="12.75">
      <c r="B9" s="8">
        <v>33175</v>
      </c>
      <c r="C9" s="9">
        <f>+B9</f>
        <v>33175</v>
      </c>
      <c r="D9" s="77"/>
      <c r="E9" s="8">
        <v>33266</v>
      </c>
      <c r="F9" s="9">
        <f>+E9</f>
        <v>33266</v>
      </c>
      <c r="G9" s="77"/>
      <c r="H9" s="8">
        <v>33357</v>
      </c>
      <c r="I9" s="9">
        <f>+H9</f>
        <v>33357</v>
      </c>
      <c r="J9" s="77"/>
      <c r="K9" s="8">
        <v>33448</v>
      </c>
      <c r="L9" s="9">
        <f>+K9</f>
        <v>33448</v>
      </c>
      <c r="M9" s="78"/>
      <c r="N9" s="8">
        <f>+K9</f>
        <v>33448</v>
      </c>
      <c r="O9" s="9">
        <f>+L9</f>
        <v>33448</v>
      </c>
      <c r="P9" s="59"/>
      <c r="Q9" s="58"/>
      <c r="R9"/>
    </row>
    <row r="10" spans="2:15" ht="12.75">
      <c r="B10" s="10"/>
      <c r="C10" s="11"/>
      <c r="D10" s="12"/>
      <c r="E10" s="32"/>
      <c r="F10" s="33"/>
      <c r="G10" s="12"/>
      <c r="H10" s="5"/>
      <c r="I10" s="34"/>
      <c r="J10" s="12"/>
      <c r="K10" s="5"/>
      <c r="L10" s="34"/>
      <c r="M10" s="12"/>
      <c r="N10" s="10"/>
      <c r="O10" s="11"/>
    </row>
    <row r="11" spans="1:16" ht="12.75">
      <c r="A11" t="s">
        <v>3</v>
      </c>
      <c r="B11" s="26">
        <v>434</v>
      </c>
      <c r="C11" s="27">
        <v>434</v>
      </c>
      <c r="D11" s="71"/>
      <c r="E11" s="52">
        <v>516</v>
      </c>
      <c r="F11" s="75">
        <v>516</v>
      </c>
      <c r="G11" s="71"/>
      <c r="H11" s="52">
        <v>581</v>
      </c>
      <c r="I11" s="75">
        <v>581</v>
      </c>
      <c r="J11" s="71"/>
      <c r="K11" s="52">
        <v>701</v>
      </c>
      <c r="L11" s="75">
        <v>701</v>
      </c>
      <c r="M11" s="71"/>
      <c r="N11" s="26">
        <f>K11+H11+E11+B11</f>
        <v>2232</v>
      </c>
      <c r="O11" s="27">
        <f>L11+I11+F11+C11</f>
        <v>2232</v>
      </c>
      <c r="P11" s="36"/>
    </row>
    <row r="12" spans="1:16" ht="12.75">
      <c r="A12" t="s">
        <v>4</v>
      </c>
      <c r="B12" s="28">
        <v>144</v>
      </c>
      <c r="C12" s="29">
        <v>144</v>
      </c>
      <c r="D12" s="79"/>
      <c r="E12" s="28">
        <v>172</v>
      </c>
      <c r="F12" s="29">
        <v>172</v>
      </c>
      <c r="G12" s="79"/>
      <c r="H12" s="28">
        <v>193</v>
      </c>
      <c r="I12" s="29">
        <v>193</v>
      </c>
      <c r="J12" s="79"/>
      <c r="K12" s="28">
        <v>233</v>
      </c>
      <c r="L12" s="29">
        <v>233</v>
      </c>
      <c r="M12" s="79"/>
      <c r="N12" s="28">
        <f>K12+H12+E12+B12</f>
        <v>742</v>
      </c>
      <c r="O12" s="29">
        <f>L12+I12+F12+C12</f>
        <v>742</v>
      </c>
      <c r="P12" s="36"/>
    </row>
    <row r="13" spans="1:16" ht="12.75">
      <c r="A13" t="s">
        <v>5</v>
      </c>
      <c r="B13" s="16">
        <f>B11-B12</f>
        <v>290</v>
      </c>
      <c r="C13" s="17">
        <f>C11-C12</f>
        <v>290</v>
      </c>
      <c r="D13" s="15"/>
      <c r="E13" s="16">
        <f>E11-E12</f>
        <v>344</v>
      </c>
      <c r="F13" s="17">
        <f>F11-F12</f>
        <v>344</v>
      </c>
      <c r="G13" s="15"/>
      <c r="H13" s="16">
        <f>H11-H12</f>
        <v>388</v>
      </c>
      <c r="I13" s="17">
        <f>I11-I12</f>
        <v>388</v>
      </c>
      <c r="J13" s="15"/>
      <c r="K13" s="16">
        <f>K11-K12</f>
        <v>468</v>
      </c>
      <c r="L13" s="17">
        <f>L11-L12</f>
        <v>468</v>
      </c>
      <c r="M13" s="15"/>
      <c r="N13" s="16">
        <f>N11-N12</f>
        <v>1490</v>
      </c>
      <c r="O13" s="17">
        <f>O11-O12</f>
        <v>1490</v>
      </c>
      <c r="P13" s="36"/>
    </row>
    <row r="14" spans="2:16" ht="12.75">
      <c r="B14" s="26"/>
      <c r="C14" s="27"/>
      <c r="D14" s="71"/>
      <c r="E14" s="16"/>
      <c r="F14" s="17"/>
      <c r="G14" s="71"/>
      <c r="H14" s="16"/>
      <c r="I14" s="17"/>
      <c r="J14" s="71"/>
      <c r="K14" s="16"/>
      <c r="L14" s="17"/>
      <c r="M14" s="71"/>
      <c r="N14" s="26"/>
      <c r="O14" s="27"/>
      <c r="P14" s="36"/>
    </row>
    <row r="15" spans="1:16" ht="12.75">
      <c r="A15" t="s">
        <v>6</v>
      </c>
      <c r="B15" s="16">
        <v>37</v>
      </c>
      <c r="C15" s="17">
        <v>37</v>
      </c>
      <c r="D15" s="15"/>
      <c r="E15" s="16">
        <v>51</v>
      </c>
      <c r="F15" s="17">
        <v>51</v>
      </c>
      <c r="G15" s="15"/>
      <c r="H15" s="16">
        <v>56</v>
      </c>
      <c r="I15" s="17">
        <v>56</v>
      </c>
      <c r="J15" s="15"/>
      <c r="K15" s="16">
        <f>67+5</f>
        <v>72</v>
      </c>
      <c r="L15" s="17">
        <f>+K15</f>
        <v>72</v>
      </c>
      <c r="M15" s="15"/>
      <c r="N15" s="16">
        <f aca="true" t="shared" si="0" ref="N15:O19">K15+H15+E15+B15</f>
        <v>216</v>
      </c>
      <c r="O15" s="17">
        <f t="shared" si="0"/>
        <v>216</v>
      </c>
      <c r="P15" s="36"/>
    </row>
    <row r="16" spans="1:16" ht="12.75">
      <c r="A16" t="s">
        <v>7</v>
      </c>
      <c r="B16" s="16">
        <v>77</v>
      </c>
      <c r="C16" s="17">
        <v>77</v>
      </c>
      <c r="D16" s="15"/>
      <c r="E16" s="16">
        <v>88</v>
      </c>
      <c r="F16" s="17">
        <v>88</v>
      </c>
      <c r="G16" s="15"/>
      <c r="H16" s="16">
        <v>102</v>
      </c>
      <c r="I16" s="17">
        <v>102</v>
      </c>
      <c r="J16" s="15"/>
      <c r="K16" s="16">
        <v>133</v>
      </c>
      <c r="L16" s="17">
        <v>133</v>
      </c>
      <c r="M16" s="15"/>
      <c r="N16" s="16">
        <f t="shared" si="0"/>
        <v>400</v>
      </c>
      <c r="O16" s="17">
        <f t="shared" si="0"/>
        <v>400</v>
      </c>
      <c r="P16" s="36"/>
    </row>
    <row r="17" spans="1:16" ht="12.75">
      <c r="A17" t="s">
        <v>8</v>
      </c>
      <c r="B17" s="16">
        <v>17</v>
      </c>
      <c r="C17" s="17">
        <v>17</v>
      </c>
      <c r="D17" s="15"/>
      <c r="E17" s="16">
        <v>18</v>
      </c>
      <c r="F17" s="17">
        <v>18</v>
      </c>
      <c r="G17" s="15"/>
      <c r="H17" s="16">
        <f>23-H18</f>
        <v>21</v>
      </c>
      <c r="I17" s="17">
        <f>+H17</f>
        <v>21</v>
      </c>
      <c r="J17" s="15"/>
      <c r="K17" s="16">
        <f>27-K18</f>
        <v>25</v>
      </c>
      <c r="L17" s="17">
        <f>+K17</f>
        <v>25</v>
      </c>
      <c r="M17" s="15"/>
      <c r="N17" s="16">
        <f t="shared" si="0"/>
        <v>81</v>
      </c>
      <c r="O17" s="17">
        <f t="shared" si="0"/>
        <v>81</v>
      </c>
      <c r="P17" s="36"/>
    </row>
    <row r="18" spans="1:16" ht="12.75">
      <c r="A18" t="s">
        <v>10</v>
      </c>
      <c r="B18" s="16">
        <v>0</v>
      </c>
      <c r="C18" s="17">
        <v>0</v>
      </c>
      <c r="D18" s="15"/>
      <c r="E18" s="16">
        <v>0</v>
      </c>
      <c r="F18" s="17">
        <v>0</v>
      </c>
      <c r="G18" s="15"/>
      <c r="H18" s="16">
        <v>2</v>
      </c>
      <c r="I18" s="17">
        <v>0</v>
      </c>
      <c r="J18" s="15"/>
      <c r="K18" s="16">
        <v>2</v>
      </c>
      <c r="L18" s="17">
        <v>0</v>
      </c>
      <c r="M18" s="15"/>
      <c r="N18" s="16">
        <f t="shared" si="0"/>
        <v>4</v>
      </c>
      <c r="O18" s="65">
        <v>0</v>
      </c>
      <c r="P18" s="36"/>
    </row>
    <row r="19" spans="1:16" ht="12.75">
      <c r="A19" t="s">
        <v>28</v>
      </c>
      <c r="B19" s="28">
        <v>0</v>
      </c>
      <c r="C19" s="29">
        <v>0</v>
      </c>
      <c r="D19" s="79"/>
      <c r="E19" s="67">
        <v>96</v>
      </c>
      <c r="F19" s="66">
        <v>0</v>
      </c>
      <c r="G19" s="79"/>
      <c r="H19" s="28">
        <v>0</v>
      </c>
      <c r="I19" s="29">
        <v>0</v>
      </c>
      <c r="J19" s="79"/>
      <c r="K19" s="28">
        <v>0</v>
      </c>
      <c r="L19" s="29">
        <v>0</v>
      </c>
      <c r="M19" s="79"/>
      <c r="N19" s="28">
        <f t="shared" si="0"/>
        <v>96</v>
      </c>
      <c r="O19" s="66">
        <v>0</v>
      </c>
      <c r="P19" s="36"/>
    </row>
    <row r="20" spans="1:16" ht="12.75">
      <c r="A20" t="s">
        <v>34</v>
      </c>
      <c r="B20" s="16">
        <f>SUM(B15:B19)</f>
        <v>131</v>
      </c>
      <c r="C20" s="17">
        <f>SUM(C15:C19)</f>
        <v>131</v>
      </c>
      <c r="D20" s="15"/>
      <c r="E20" s="16">
        <f>SUM(E15:E19)</f>
        <v>253</v>
      </c>
      <c r="F20" s="17">
        <f>SUM(F15:F19)</f>
        <v>157</v>
      </c>
      <c r="G20" s="15"/>
      <c r="H20" s="16">
        <f>SUM(H15:H19)</f>
        <v>181</v>
      </c>
      <c r="I20" s="17">
        <f>SUM(I15:I19)</f>
        <v>179</v>
      </c>
      <c r="J20" s="15"/>
      <c r="K20" s="16">
        <f>SUM(K15:K19)</f>
        <v>232</v>
      </c>
      <c r="L20" s="17">
        <f>SUM(L15:L19)</f>
        <v>230</v>
      </c>
      <c r="M20" s="15"/>
      <c r="N20" s="16">
        <f>SUM(N15:N19)</f>
        <v>797</v>
      </c>
      <c r="O20" s="17">
        <f>SUM(O15:O19)</f>
        <v>697</v>
      </c>
      <c r="P20" s="36"/>
    </row>
    <row r="21" spans="2:16" ht="12.75">
      <c r="B21" s="16"/>
      <c r="C21" s="17"/>
      <c r="D21" s="15"/>
      <c r="E21" s="16"/>
      <c r="F21" s="17"/>
      <c r="G21" s="15"/>
      <c r="H21" s="16"/>
      <c r="I21" s="17"/>
      <c r="J21" s="15"/>
      <c r="K21" s="16"/>
      <c r="L21" s="17"/>
      <c r="M21" s="15"/>
      <c r="N21" s="16"/>
      <c r="O21" s="17"/>
      <c r="P21" s="36"/>
    </row>
    <row r="22" spans="1:16" ht="12.75">
      <c r="A22" t="s">
        <v>35</v>
      </c>
      <c r="B22" s="16">
        <f>B13-B20</f>
        <v>159</v>
      </c>
      <c r="C22" s="17">
        <f>C13-C20</f>
        <v>159</v>
      </c>
      <c r="D22" s="15"/>
      <c r="E22" s="16">
        <f>E13-E20</f>
        <v>91</v>
      </c>
      <c r="F22" s="17">
        <f>F13-F20</f>
        <v>187</v>
      </c>
      <c r="G22" s="15"/>
      <c r="H22" s="16">
        <f>H13-H20</f>
        <v>207</v>
      </c>
      <c r="I22" s="17">
        <f>I13-I20</f>
        <v>209</v>
      </c>
      <c r="J22" s="15"/>
      <c r="K22" s="16">
        <f>K13-K20</f>
        <v>236</v>
      </c>
      <c r="L22" s="17">
        <f>L13-L20</f>
        <v>238</v>
      </c>
      <c r="M22" s="15"/>
      <c r="N22" s="16">
        <f>N13-N20</f>
        <v>693</v>
      </c>
      <c r="O22" s="17">
        <f>O13-O20</f>
        <v>793</v>
      </c>
      <c r="P22" s="36"/>
    </row>
    <row r="23" spans="2:16" ht="12.75">
      <c r="B23" s="16"/>
      <c r="C23" s="17"/>
      <c r="D23" s="15"/>
      <c r="E23" s="16"/>
      <c r="F23" s="17"/>
      <c r="G23" s="15"/>
      <c r="H23" s="16"/>
      <c r="I23" s="17"/>
      <c r="J23" s="15"/>
      <c r="K23" s="16"/>
      <c r="L23" s="17"/>
      <c r="M23" s="15"/>
      <c r="N23" s="16"/>
      <c r="O23" s="17"/>
      <c r="P23" s="36"/>
    </row>
    <row r="24" spans="1:16" ht="12.75">
      <c r="A24" t="s">
        <v>36</v>
      </c>
      <c r="B24" s="28">
        <v>8</v>
      </c>
      <c r="C24" s="29">
        <v>8</v>
      </c>
      <c r="D24" s="79"/>
      <c r="E24" s="28">
        <v>9</v>
      </c>
      <c r="F24" s="29">
        <v>9</v>
      </c>
      <c r="G24" s="79"/>
      <c r="H24" s="28">
        <v>12</v>
      </c>
      <c r="I24" s="29">
        <v>12</v>
      </c>
      <c r="J24" s="79"/>
      <c r="K24" s="28">
        <v>11</v>
      </c>
      <c r="L24" s="29">
        <v>11</v>
      </c>
      <c r="M24" s="79"/>
      <c r="N24" s="28">
        <f>K24+H24+E24+B24</f>
        <v>40</v>
      </c>
      <c r="O24" s="29">
        <f>L24+I24+F24+C24</f>
        <v>40</v>
      </c>
      <c r="P24" s="36"/>
    </row>
    <row r="25" spans="2:16" ht="12.75">
      <c r="B25" s="16"/>
      <c r="C25" s="17"/>
      <c r="D25" s="15"/>
      <c r="E25" s="16"/>
      <c r="F25" s="17"/>
      <c r="G25" s="15"/>
      <c r="H25" s="16"/>
      <c r="I25" s="17"/>
      <c r="J25" s="15"/>
      <c r="K25" s="16"/>
      <c r="L25" s="17"/>
      <c r="M25" s="15"/>
      <c r="N25" s="16"/>
      <c r="O25" s="17"/>
      <c r="P25" s="36"/>
    </row>
    <row r="26" spans="1:16" ht="12.75">
      <c r="A26" t="s">
        <v>37</v>
      </c>
      <c r="B26" s="16">
        <f>B22+B24</f>
        <v>167</v>
      </c>
      <c r="C26" s="17">
        <f>C22+C24</f>
        <v>167</v>
      </c>
      <c r="D26" s="15"/>
      <c r="E26" s="16">
        <f>E22+E24</f>
        <v>100</v>
      </c>
      <c r="F26" s="17">
        <f>F22+F24</f>
        <v>196</v>
      </c>
      <c r="G26" s="15"/>
      <c r="H26" s="16">
        <f>H22+H24</f>
        <v>219</v>
      </c>
      <c r="I26" s="17">
        <f>I22+I24</f>
        <v>221</v>
      </c>
      <c r="J26" s="15"/>
      <c r="K26" s="16">
        <f>K22+K24</f>
        <v>247</v>
      </c>
      <c r="L26" s="17">
        <f>L22+L24</f>
        <v>249</v>
      </c>
      <c r="M26" s="15"/>
      <c r="N26" s="16">
        <f>N22+N24</f>
        <v>733</v>
      </c>
      <c r="O26" s="17">
        <f>O22+O24</f>
        <v>833</v>
      </c>
      <c r="P26" s="36"/>
    </row>
    <row r="27" spans="2:16" ht="12.75">
      <c r="B27" s="16"/>
      <c r="C27" s="17"/>
      <c r="D27" s="15"/>
      <c r="E27" s="16"/>
      <c r="F27" s="17"/>
      <c r="G27" s="15"/>
      <c r="H27" s="16"/>
      <c r="I27" s="17"/>
      <c r="J27" s="15"/>
      <c r="K27" s="16"/>
      <c r="L27" s="17"/>
      <c r="M27" s="15"/>
      <c r="N27" s="16"/>
      <c r="O27" s="17"/>
      <c r="P27" s="36"/>
    </row>
    <row r="28" spans="1:16" ht="12.75">
      <c r="A28" t="s">
        <v>38</v>
      </c>
      <c r="B28" s="28">
        <v>63</v>
      </c>
      <c r="C28" s="29">
        <v>63</v>
      </c>
      <c r="D28" s="79"/>
      <c r="E28" s="28">
        <f>38</f>
        <v>38</v>
      </c>
      <c r="F28" s="29">
        <f>38+36</f>
        <v>74</v>
      </c>
      <c r="G28" s="79"/>
      <c r="H28" s="28">
        <v>84</v>
      </c>
      <c r="I28" s="29">
        <v>84</v>
      </c>
      <c r="J28" s="79"/>
      <c r="K28" s="28">
        <v>96</v>
      </c>
      <c r="L28" s="29">
        <v>96</v>
      </c>
      <c r="M28" s="79"/>
      <c r="N28" s="28">
        <f>K28+H28+E28+B28</f>
        <v>281</v>
      </c>
      <c r="O28" s="29">
        <f>L28+I28+F28+C28</f>
        <v>317</v>
      </c>
      <c r="P28" s="36"/>
    </row>
    <row r="29" spans="2:16" ht="12.75">
      <c r="B29" s="26"/>
      <c r="C29" s="27"/>
      <c r="D29" s="71"/>
      <c r="E29" s="16"/>
      <c r="F29" s="17"/>
      <c r="G29" s="71"/>
      <c r="H29" s="16"/>
      <c r="I29" s="17"/>
      <c r="J29" s="71"/>
      <c r="K29" s="16"/>
      <c r="L29" s="17"/>
      <c r="M29" s="71"/>
      <c r="N29" s="26"/>
      <c r="O29" s="27"/>
      <c r="P29" s="36"/>
    </row>
    <row r="30" spans="1:15" ht="13.5" thickBot="1">
      <c r="A30" t="s">
        <v>39</v>
      </c>
      <c r="B30" s="30">
        <f>B26-B28</f>
        <v>104</v>
      </c>
      <c r="C30" s="31">
        <f>C26-C28</f>
        <v>104</v>
      </c>
      <c r="D30" s="80"/>
      <c r="E30" s="53">
        <f>E26-E28</f>
        <v>62</v>
      </c>
      <c r="F30" s="81">
        <f>F26-F28</f>
        <v>122</v>
      </c>
      <c r="G30" s="80"/>
      <c r="H30" s="53">
        <f>H26-H28</f>
        <v>135</v>
      </c>
      <c r="I30" s="81">
        <f>I26-I28</f>
        <v>137</v>
      </c>
      <c r="J30" s="80"/>
      <c r="K30" s="53">
        <f>K26-K28</f>
        <v>151</v>
      </c>
      <c r="L30" s="81">
        <f>L26-L28</f>
        <v>153</v>
      </c>
      <c r="M30" s="80"/>
      <c r="N30" s="30">
        <f>N26-N28</f>
        <v>452</v>
      </c>
      <c r="O30" s="31">
        <f>O26-O28</f>
        <v>516</v>
      </c>
    </row>
    <row r="31" spans="2:15" ht="13.5" thickTop="1">
      <c r="B31" s="38"/>
      <c r="C31" s="39"/>
      <c r="D31" s="71"/>
      <c r="E31" s="37"/>
      <c r="F31" s="76"/>
      <c r="G31" s="71"/>
      <c r="H31" s="38"/>
      <c r="I31" s="39"/>
      <c r="J31" s="71"/>
      <c r="K31" s="38"/>
      <c r="L31" s="39"/>
      <c r="M31" s="71"/>
      <c r="N31" s="38"/>
      <c r="O31" s="39"/>
    </row>
    <row r="32" spans="1:18" s="12" customFormat="1" ht="12.75">
      <c r="A32" s="12" t="s">
        <v>13</v>
      </c>
      <c r="B32" s="73">
        <f>+B30/B34</f>
        <v>0.018803109745073224</v>
      </c>
      <c r="C32" s="74">
        <f>+C30/C34</f>
        <v>0.018803109745073224</v>
      </c>
      <c r="D32" s="56"/>
      <c r="E32" s="73">
        <f>+E30/E34</f>
        <v>0.01075455333911535</v>
      </c>
      <c r="F32" s="74">
        <f>+F30/F34</f>
        <v>0.021162185602775368</v>
      </c>
      <c r="G32" s="56"/>
      <c r="H32" s="73">
        <f>+H30/H34</f>
        <v>0.023308011049723756</v>
      </c>
      <c r="I32" s="74">
        <f>+I30/I34</f>
        <v>0.02365331491712707</v>
      </c>
      <c r="J32" s="56"/>
      <c r="K32" s="73">
        <f>+K30/K34</f>
        <v>0.02586945348637999</v>
      </c>
      <c r="L32" s="74">
        <f>+L30/L34</f>
        <v>0.026212095254411514</v>
      </c>
      <c r="M32" s="56"/>
      <c r="N32" s="73">
        <f>+N30/N34</f>
        <v>0.07877309166957128</v>
      </c>
      <c r="O32" s="74">
        <f>+O30/O34</f>
        <v>0.08992680376437784</v>
      </c>
      <c r="R32"/>
    </row>
    <row r="33" spans="2:18" s="12" customFormat="1" ht="12.75">
      <c r="B33" s="16"/>
      <c r="C33" s="17"/>
      <c r="D33" s="15"/>
      <c r="E33" s="16"/>
      <c r="F33" s="17"/>
      <c r="G33" s="15"/>
      <c r="H33" s="16"/>
      <c r="I33" s="17"/>
      <c r="J33" s="15"/>
      <c r="K33" s="16"/>
      <c r="L33" s="17"/>
      <c r="M33" s="15"/>
      <c r="N33" s="16"/>
      <c r="O33" s="17"/>
      <c r="P33" s="61"/>
      <c r="Q33" s="58"/>
      <c r="R33"/>
    </row>
    <row r="34" spans="1:18" s="12" customFormat="1" ht="13.5" thickBot="1">
      <c r="A34" s="12" t="s">
        <v>11</v>
      </c>
      <c r="B34" s="40">
        <f>608*9+59</f>
        <v>5531</v>
      </c>
      <c r="C34" s="41">
        <f>+B34</f>
        <v>5531</v>
      </c>
      <c r="D34" s="15"/>
      <c r="E34" s="40">
        <f>634*9+59</f>
        <v>5765</v>
      </c>
      <c r="F34" s="41">
        <f>+E34</f>
        <v>5765</v>
      </c>
      <c r="G34" s="15"/>
      <c r="H34" s="40">
        <f>637*9+59</f>
        <v>5792</v>
      </c>
      <c r="I34" s="41">
        <f>+H34</f>
        <v>5792</v>
      </c>
      <c r="J34" s="15"/>
      <c r="K34" s="40">
        <f>642*9+59</f>
        <v>5837</v>
      </c>
      <c r="L34" s="41">
        <f>+K34</f>
        <v>5837</v>
      </c>
      <c r="M34" s="15"/>
      <c r="N34" s="40">
        <f>631*9+59</f>
        <v>5738</v>
      </c>
      <c r="O34" s="41">
        <f>+N34</f>
        <v>5738</v>
      </c>
      <c r="P34" s="61"/>
      <c r="Q34" s="58">
        <f>2869*2</f>
        <v>5738</v>
      </c>
      <c r="R34" s="69">
        <f>+Q34-N34</f>
        <v>0</v>
      </c>
    </row>
    <row r="35" spans="2:18" s="12" customFormat="1" ht="12.75">
      <c r="B35" s="15"/>
      <c r="C35" s="15"/>
      <c r="D35" s="15"/>
      <c r="E35" s="15"/>
      <c r="F35" s="15"/>
      <c r="G35" s="15"/>
      <c r="H35" s="15"/>
      <c r="I35" s="15"/>
      <c r="J35" s="15"/>
      <c r="K35" s="15"/>
      <c r="L35" s="15"/>
      <c r="M35" s="15"/>
      <c r="N35" s="15"/>
      <c r="O35" s="15"/>
      <c r="P35" s="61"/>
      <c r="Q35" s="58"/>
      <c r="R35"/>
    </row>
    <row r="36" spans="2:18" s="12" customFormat="1" ht="12.75">
      <c r="B36" s="15"/>
      <c r="C36" s="15"/>
      <c r="D36" s="15"/>
      <c r="E36" s="15"/>
      <c r="F36" s="15"/>
      <c r="G36" s="15"/>
      <c r="H36" s="15"/>
      <c r="I36" s="15"/>
      <c r="J36" s="15"/>
      <c r="K36" s="15"/>
      <c r="L36" s="15"/>
      <c r="M36" s="15"/>
      <c r="N36" s="15"/>
      <c r="O36" s="15"/>
      <c r="P36" s="61"/>
      <c r="Q36" s="58"/>
      <c r="R36"/>
    </row>
    <row r="37" spans="2:18" s="12" customFormat="1" ht="12.75" hidden="1">
      <c r="B37" s="15"/>
      <c r="C37" s="15"/>
      <c r="D37" s="15"/>
      <c r="E37" s="15"/>
      <c r="F37" s="15"/>
      <c r="G37" s="15"/>
      <c r="H37" s="15"/>
      <c r="I37" s="15"/>
      <c r="J37" s="15"/>
      <c r="K37" s="15"/>
      <c r="L37" s="15"/>
      <c r="M37" s="15"/>
      <c r="N37" s="36" t="s">
        <v>20</v>
      </c>
      <c r="O37" s="58" t="s">
        <v>20</v>
      </c>
      <c r="P37" s="61"/>
      <c r="Q37" s="58"/>
      <c r="R37"/>
    </row>
    <row r="38" spans="1:18" s="12" customFormat="1" ht="12.75" hidden="1">
      <c r="A38" s="12" t="s">
        <v>17</v>
      </c>
      <c r="B38" s="15"/>
      <c r="C38" s="15"/>
      <c r="D38" s="15"/>
      <c r="E38" s="15"/>
      <c r="F38" s="15"/>
      <c r="G38" s="15"/>
      <c r="H38" s="15"/>
      <c r="I38" s="15"/>
      <c r="J38" s="15"/>
      <c r="K38" s="15"/>
      <c r="L38" s="15"/>
      <c r="M38" s="15"/>
      <c r="N38" s="60">
        <f>0.05+0.07+0.01+0.07</f>
        <v>0.2</v>
      </c>
      <c r="O38" s="58">
        <f>0.06+0.07+0.07+0.08</f>
        <v>0.28</v>
      </c>
      <c r="P38" s="61"/>
      <c r="Q38" s="58"/>
      <c r="R38"/>
    </row>
    <row r="39" spans="2:18" s="12" customFormat="1" ht="12.75" hidden="1">
      <c r="B39" s="15"/>
      <c r="C39" s="15"/>
      <c r="D39" s="15"/>
      <c r="E39" s="15"/>
      <c r="F39" s="15"/>
      <c r="G39" s="15"/>
      <c r="H39" s="15"/>
      <c r="I39" s="15"/>
      <c r="J39" s="15"/>
      <c r="K39" s="15"/>
      <c r="L39" s="15"/>
      <c r="M39" s="15"/>
      <c r="N39" s="15"/>
      <c r="O39" s="15"/>
      <c r="P39" s="61"/>
      <c r="Q39" s="58"/>
      <c r="R39"/>
    </row>
    <row r="40" spans="1:18" s="12" customFormat="1" ht="12.75" hidden="1">
      <c r="A40" s="12" t="s">
        <v>18</v>
      </c>
      <c r="B40" s="54">
        <f>+B30/B34</f>
        <v>0.018803109745073224</v>
      </c>
      <c r="C40" s="54">
        <f aca="true" t="shared" si="1" ref="C40:O40">+C30/C34</f>
        <v>0.018803109745073224</v>
      </c>
      <c r="D40" s="54"/>
      <c r="E40" s="54">
        <f t="shared" si="1"/>
        <v>0.01075455333911535</v>
      </c>
      <c r="F40" s="54">
        <f t="shared" si="1"/>
        <v>0.021162185602775368</v>
      </c>
      <c r="G40" s="54"/>
      <c r="H40" s="54">
        <f t="shared" si="1"/>
        <v>0.023308011049723756</v>
      </c>
      <c r="I40" s="54">
        <f t="shared" si="1"/>
        <v>0.02365331491712707</v>
      </c>
      <c r="J40" s="54"/>
      <c r="K40" s="54">
        <f t="shared" si="1"/>
        <v>0.02586945348637999</v>
      </c>
      <c r="L40" s="54">
        <f t="shared" si="1"/>
        <v>0.026212095254411514</v>
      </c>
      <c r="M40" s="54"/>
      <c r="N40" s="54">
        <f t="shared" si="1"/>
        <v>0.07877309166957128</v>
      </c>
      <c r="O40" s="55">
        <f t="shared" si="1"/>
        <v>0.08992680376437784</v>
      </c>
      <c r="P40" s="61"/>
      <c r="Q40" s="58"/>
      <c r="R40"/>
    </row>
    <row r="41" spans="2:18" s="12" customFormat="1" ht="12.75" hidden="1">
      <c r="B41" s="15"/>
      <c r="C41" s="15"/>
      <c r="D41" s="15"/>
      <c r="E41" s="15"/>
      <c r="F41" s="15"/>
      <c r="G41" s="15"/>
      <c r="H41" s="15"/>
      <c r="I41" s="15"/>
      <c r="J41" s="15"/>
      <c r="K41" s="15"/>
      <c r="L41" s="15"/>
      <c r="M41" s="15"/>
      <c r="N41" s="15"/>
      <c r="O41" s="15"/>
      <c r="P41" s="61"/>
      <c r="Q41" s="58"/>
      <c r="R41"/>
    </row>
    <row r="42" spans="1:18" s="12" customFormat="1" ht="12.75" hidden="1">
      <c r="A42" s="57" t="s">
        <v>19</v>
      </c>
      <c r="B42" s="15">
        <v>6498</v>
      </c>
      <c r="C42" s="15">
        <v>6498</v>
      </c>
      <c r="D42" s="15"/>
      <c r="E42" s="15">
        <v>6558</v>
      </c>
      <c r="F42" s="15">
        <v>6558</v>
      </c>
      <c r="G42" s="15"/>
      <c r="H42" s="15">
        <v>6650</v>
      </c>
      <c r="I42" s="15">
        <v>6650</v>
      </c>
      <c r="J42" s="15"/>
      <c r="K42" s="15">
        <v>6758</v>
      </c>
      <c r="L42" s="15">
        <v>6758</v>
      </c>
      <c r="M42" s="15"/>
      <c r="N42" s="15">
        <v>6616</v>
      </c>
      <c r="O42" s="15">
        <v>6616</v>
      </c>
      <c r="P42" s="61"/>
      <c r="Q42" s="58"/>
      <c r="R42"/>
    </row>
    <row r="43" spans="2:18" s="12" customFormat="1" ht="12.75" hidden="1">
      <c r="B43" s="15"/>
      <c r="C43" s="15"/>
      <c r="D43" s="15"/>
      <c r="E43" s="15"/>
      <c r="F43" s="15"/>
      <c r="G43" s="15"/>
      <c r="H43" s="15"/>
      <c r="I43" s="15"/>
      <c r="J43" s="15"/>
      <c r="K43" s="15"/>
      <c r="L43" s="15"/>
      <c r="M43" s="15"/>
      <c r="N43" s="15"/>
      <c r="O43" s="15"/>
      <c r="P43" s="61"/>
      <c r="Q43" s="58"/>
      <c r="R43"/>
    </row>
    <row r="44" spans="1:18" s="12" customFormat="1" ht="25.5">
      <c r="A44" s="19" t="s">
        <v>12</v>
      </c>
      <c r="B44" s="20"/>
      <c r="C44" s="18"/>
      <c r="D44" s="18"/>
      <c r="E44" s="18"/>
      <c r="F44" s="18"/>
      <c r="G44" s="18"/>
      <c r="H44" s="18"/>
      <c r="I44" s="18"/>
      <c r="J44" s="18"/>
      <c r="K44" s="18"/>
      <c r="L44" s="18"/>
      <c r="M44" s="18"/>
      <c r="N44" s="18"/>
      <c r="O44" s="18"/>
      <c r="P44" s="61"/>
      <c r="Q44" s="58"/>
      <c r="R44"/>
    </row>
    <row r="45" spans="2:18" s="12" customFormat="1" ht="12.75">
      <c r="B45" s="20"/>
      <c r="C45" s="18"/>
      <c r="D45" s="18"/>
      <c r="E45" s="18"/>
      <c r="F45" s="18"/>
      <c r="G45" s="18"/>
      <c r="H45" s="18"/>
      <c r="I45" s="18"/>
      <c r="J45" s="18"/>
      <c r="K45" s="18"/>
      <c r="L45" s="18"/>
      <c r="M45" s="18"/>
      <c r="N45" s="18"/>
      <c r="O45" s="18"/>
      <c r="P45" s="61"/>
      <c r="Q45" s="58"/>
      <c r="R45"/>
    </row>
    <row r="46" spans="2:18" s="12" customFormat="1" ht="12.75">
      <c r="B46" s="20"/>
      <c r="C46" s="18"/>
      <c r="D46" s="18"/>
      <c r="E46" s="18"/>
      <c r="F46" s="18"/>
      <c r="G46" s="18"/>
      <c r="H46" s="18"/>
      <c r="I46" s="18"/>
      <c r="J46" s="18"/>
      <c r="K46" s="18"/>
      <c r="L46" s="18"/>
      <c r="M46" s="18"/>
      <c r="N46" s="18"/>
      <c r="O46" s="18"/>
      <c r="P46" s="61"/>
      <c r="Q46" s="58"/>
      <c r="R46"/>
    </row>
    <row r="47" spans="2:18" s="12" customFormat="1" ht="12.75">
      <c r="B47" s="20"/>
      <c r="C47" s="18"/>
      <c r="D47" s="18"/>
      <c r="E47" s="18"/>
      <c r="F47" s="18"/>
      <c r="G47" s="18"/>
      <c r="H47" s="18"/>
      <c r="I47" s="18"/>
      <c r="J47" s="18"/>
      <c r="K47" s="18"/>
      <c r="L47" s="18"/>
      <c r="M47" s="18"/>
      <c r="N47" s="18"/>
      <c r="O47" s="18"/>
      <c r="P47" s="61"/>
      <c r="Q47" s="58"/>
      <c r="R47"/>
    </row>
    <row r="48" spans="2:18" s="12" customFormat="1" ht="12.75">
      <c r="B48" s="20"/>
      <c r="C48" s="18"/>
      <c r="D48" s="18"/>
      <c r="E48" s="18"/>
      <c r="F48" s="18"/>
      <c r="G48" s="18"/>
      <c r="H48" s="18"/>
      <c r="I48" s="18"/>
      <c r="J48" s="18"/>
      <c r="K48" s="18"/>
      <c r="L48" s="18"/>
      <c r="M48" s="18"/>
      <c r="N48" s="18"/>
      <c r="O48" s="18"/>
      <c r="P48" s="61"/>
      <c r="Q48" s="58"/>
      <c r="R48"/>
    </row>
    <row r="49" spans="2:18" s="12" customFormat="1" ht="12.75">
      <c r="B49" s="20"/>
      <c r="C49" s="18"/>
      <c r="D49" s="18"/>
      <c r="E49" s="18"/>
      <c r="F49" s="18"/>
      <c r="G49" s="18"/>
      <c r="H49" s="18"/>
      <c r="I49" s="18"/>
      <c r="J49" s="18"/>
      <c r="K49" s="18"/>
      <c r="L49" s="18"/>
      <c r="M49" s="18"/>
      <c r="N49" s="18"/>
      <c r="O49" s="18"/>
      <c r="P49" s="61"/>
      <c r="Q49" s="58"/>
      <c r="R49"/>
    </row>
    <row r="50" spans="1:18" s="12" customFormat="1" ht="12.75">
      <c r="A50" s="82" t="s">
        <v>22</v>
      </c>
      <c r="B50" s="42"/>
      <c r="C50" s="43"/>
      <c r="D50" s="43"/>
      <c r="E50" s="43"/>
      <c r="F50" s="43"/>
      <c r="G50" s="43"/>
      <c r="H50" s="43"/>
      <c r="I50" s="43"/>
      <c r="J50" s="43"/>
      <c r="K50" s="43"/>
      <c r="L50" s="43"/>
      <c r="M50" s="43"/>
      <c r="N50" s="43"/>
      <c r="O50" s="44"/>
      <c r="P50" s="61"/>
      <c r="Q50" s="58"/>
      <c r="R50"/>
    </row>
    <row r="51" spans="1:18" s="12" customFormat="1" ht="12.75">
      <c r="A51" s="83" t="s">
        <v>23</v>
      </c>
      <c r="B51" s="20"/>
      <c r="C51" s="18"/>
      <c r="D51" s="18"/>
      <c r="E51" s="18"/>
      <c r="F51" s="18"/>
      <c r="G51" s="18"/>
      <c r="H51" s="18"/>
      <c r="I51" s="18"/>
      <c r="J51" s="18"/>
      <c r="K51" s="18"/>
      <c r="L51" s="18"/>
      <c r="M51" s="18"/>
      <c r="N51" s="18"/>
      <c r="O51" s="46"/>
      <c r="P51" s="61"/>
      <c r="Q51" s="58"/>
      <c r="R51"/>
    </row>
    <row r="52" spans="1:18" s="12" customFormat="1" ht="12.75">
      <c r="A52" s="83" t="s">
        <v>24</v>
      </c>
      <c r="B52" s="20"/>
      <c r="C52" s="18"/>
      <c r="D52" s="18"/>
      <c r="E52" s="18"/>
      <c r="F52" s="18"/>
      <c r="G52" s="18"/>
      <c r="H52" s="18"/>
      <c r="I52" s="18"/>
      <c r="J52" s="18"/>
      <c r="K52" s="18"/>
      <c r="L52" s="18"/>
      <c r="M52" s="18"/>
      <c r="N52" s="18"/>
      <c r="O52" s="46"/>
      <c r="P52" s="61"/>
      <c r="Q52" s="58"/>
      <c r="R52"/>
    </row>
    <row r="53" spans="1:18" s="12" customFormat="1" ht="12.75">
      <c r="A53" s="83" t="s">
        <v>25</v>
      </c>
      <c r="B53" s="20"/>
      <c r="C53" s="18"/>
      <c r="D53" s="18"/>
      <c r="E53" s="18"/>
      <c r="F53" s="18"/>
      <c r="G53" s="18"/>
      <c r="H53" s="18"/>
      <c r="I53" s="18"/>
      <c r="J53" s="18"/>
      <c r="K53" s="18"/>
      <c r="L53" s="18"/>
      <c r="M53" s="18"/>
      <c r="N53" s="18"/>
      <c r="O53" s="46"/>
      <c r="P53" s="61"/>
      <c r="Q53" s="58"/>
      <c r="R53"/>
    </row>
    <row r="54" spans="1:18" s="12" customFormat="1" ht="12.75">
      <c r="A54" s="83" t="s">
        <v>26</v>
      </c>
      <c r="B54" s="20"/>
      <c r="C54" s="18"/>
      <c r="D54" s="18"/>
      <c r="E54" s="18"/>
      <c r="F54" s="18"/>
      <c r="G54" s="18"/>
      <c r="H54" s="18"/>
      <c r="I54" s="18"/>
      <c r="J54" s="18"/>
      <c r="K54" s="18"/>
      <c r="L54" s="18"/>
      <c r="M54" s="18"/>
      <c r="N54" s="18"/>
      <c r="O54" s="46"/>
      <c r="P54" s="61"/>
      <c r="Q54" s="58"/>
      <c r="R54"/>
    </row>
    <row r="55" spans="1:18" s="12" customFormat="1" ht="12.75">
      <c r="A55" s="47"/>
      <c r="B55" s="20"/>
      <c r="C55" s="18"/>
      <c r="D55" s="18"/>
      <c r="E55" s="18"/>
      <c r="F55" s="18"/>
      <c r="G55" s="18"/>
      <c r="H55" s="18"/>
      <c r="I55" s="18"/>
      <c r="J55" s="18"/>
      <c r="K55" s="18"/>
      <c r="L55" s="18"/>
      <c r="M55" s="18"/>
      <c r="N55" s="18"/>
      <c r="O55" s="46"/>
      <c r="P55" s="61"/>
      <c r="Q55" s="58"/>
      <c r="R55"/>
    </row>
    <row r="56" spans="1:18" s="12" customFormat="1" ht="12.75">
      <c r="A56" s="90" t="s">
        <v>27</v>
      </c>
      <c r="B56" s="20"/>
      <c r="C56" s="84">
        <f>+B30</f>
        <v>104</v>
      </c>
      <c r="D56" s="18"/>
      <c r="E56" s="18"/>
      <c r="F56" s="84">
        <f>+E30</f>
        <v>62</v>
      </c>
      <c r="G56" s="18"/>
      <c r="H56" s="18"/>
      <c r="I56" s="84">
        <f>+H30</f>
        <v>135</v>
      </c>
      <c r="J56" s="18"/>
      <c r="K56" s="18"/>
      <c r="L56" s="84">
        <f>+K30</f>
        <v>151</v>
      </c>
      <c r="M56" s="18"/>
      <c r="N56" s="18"/>
      <c r="O56" s="88">
        <f>+N30</f>
        <v>452</v>
      </c>
      <c r="P56" s="61"/>
      <c r="Q56" s="58"/>
      <c r="R56"/>
    </row>
    <row r="57" spans="1:22" s="2" customFormat="1" ht="12.75">
      <c r="A57" s="47" t="s">
        <v>29</v>
      </c>
      <c r="B57" s="21"/>
      <c r="C57" s="21">
        <f>B19-C19</f>
        <v>0</v>
      </c>
      <c r="D57" s="21"/>
      <c r="E57" s="21"/>
      <c r="F57" s="21">
        <v>96</v>
      </c>
      <c r="G57" s="21"/>
      <c r="H57" s="21"/>
      <c r="I57" s="21">
        <f>H19-I19</f>
        <v>0</v>
      </c>
      <c r="J57" s="21"/>
      <c r="K57" s="21"/>
      <c r="L57" s="21">
        <f>K19-L19</f>
        <v>0</v>
      </c>
      <c r="M57" s="21"/>
      <c r="N57" s="21"/>
      <c r="O57" s="48">
        <f>N19-O19</f>
        <v>96</v>
      </c>
      <c r="P57" s="62"/>
      <c r="Q57" s="62"/>
      <c r="R57" s="23"/>
      <c r="S57" s="23"/>
      <c r="T57" s="23"/>
      <c r="U57" s="23"/>
      <c r="V57" s="23"/>
    </row>
    <row r="58" spans="1:18" s="2" customFormat="1" ht="12.75">
      <c r="A58" s="47" t="s">
        <v>30</v>
      </c>
      <c r="B58" s="21"/>
      <c r="C58" s="21">
        <f>B18-C18</f>
        <v>0</v>
      </c>
      <c r="D58" s="21"/>
      <c r="E58" s="21"/>
      <c r="F58" s="68">
        <f>E18-F18</f>
        <v>0</v>
      </c>
      <c r="G58" s="21"/>
      <c r="H58" s="21"/>
      <c r="I58" s="21">
        <f>H18-I18</f>
        <v>2</v>
      </c>
      <c r="J58" s="21"/>
      <c r="K58" s="21"/>
      <c r="L58" s="21">
        <f>K18-L18</f>
        <v>2</v>
      </c>
      <c r="M58" s="21"/>
      <c r="N58" s="21"/>
      <c r="O58" s="48">
        <f>N18-O18</f>
        <v>4</v>
      </c>
      <c r="P58" s="62"/>
      <c r="Q58" s="62"/>
      <c r="R58" s="23"/>
    </row>
    <row r="59" spans="1:18" ht="12.75">
      <c r="A59" s="47" t="s">
        <v>33</v>
      </c>
      <c r="B59" s="21"/>
      <c r="C59" s="21">
        <v>0</v>
      </c>
      <c r="D59" s="21"/>
      <c r="E59" s="21"/>
      <c r="F59" s="64">
        <v>0</v>
      </c>
      <c r="G59" s="21"/>
      <c r="H59" s="21"/>
      <c r="I59" s="64">
        <v>0</v>
      </c>
      <c r="J59" s="21"/>
      <c r="K59" s="21"/>
      <c r="L59" s="64">
        <v>0</v>
      </c>
      <c r="M59" s="21"/>
      <c r="N59" s="21"/>
      <c r="O59" s="48">
        <v>0</v>
      </c>
      <c r="P59" s="62"/>
      <c r="Q59" s="63"/>
      <c r="R59" s="13"/>
    </row>
    <row r="60" spans="1:18" ht="12.75">
      <c r="A60" s="47" t="s">
        <v>31</v>
      </c>
      <c r="B60" s="21"/>
      <c r="C60" s="21">
        <f>B28-C28</f>
        <v>0</v>
      </c>
      <c r="D60" s="21"/>
      <c r="E60" s="21"/>
      <c r="F60" s="21">
        <f>E28-F28</f>
        <v>-36</v>
      </c>
      <c r="G60" s="21"/>
      <c r="H60" s="21"/>
      <c r="I60" s="21">
        <f>H28-I28</f>
        <v>0</v>
      </c>
      <c r="J60" s="21"/>
      <c r="K60" s="21"/>
      <c r="L60" s="21">
        <f>K28-L28</f>
        <v>0</v>
      </c>
      <c r="M60" s="21"/>
      <c r="N60" s="21"/>
      <c r="O60" s="48">
        <f>N28-O28</f>
        <v>-36</v>
      </c>
      <c r="P60" s="62"/>
      <c r="Q60" s="63"/>
      <c r="R60" s="13"/>
    </row>
    <row r="61" spans="1:18" ht="13.5" thickBot="1">
      <c r="A61" s="90" t="s">
        <v>32</v>
      </c>
      <c r="B61" s="21"/>
      <c r="C61" s="24">
        <f>SUM(C56:C60)</f>
        <v>104</v>
      </c>
      <c r="D61" s="21"/>
      <c r="E61" s="21"/>
      <c r="F61" s="24">
        <f>SUM(F56:F60)</f>
        <v>122</v>
      </c>
      <c r="G61" s="21"/>
      <c r="H61" s="21"/>
      <c r="I61" s="24">
        <f>SUM(I56:I60)</f>
        <v>137</v>
      </c>
      <c r="J61" s="21"/>
      <c r="K61" s="21"/>
      <c r="L61" s="24">
        <f>SUM(L56:L60)</f>
        <v>153</v>
      </c>
      <c r="M61" s="21"/>
      <c r="N61" s="21"/>
      <c r="O61" s="89">
        <f>SUM(O56:O60)</f>
        <v>516</v>
      </c>
      <c r="P61" s="62"/>
      <c r="Q61" s="63"/>
      <c r="R61" s="13"/>
    </row>
    <row r="62" spans="1:18" ht="13.5" thickTop="1">
      <c r="A62" s="47"/>
      <c r="B62" s="21"/>
      <c r="C62" s="21"/>
      <c r="D62" s="21"/>
      <c r="E62" s="21"/>
      <c r="F62" s="21"/>
      <c r="G62" s="21"/>
      <c r="H62" s="21"/>
      <c r="I62" s="21"/>
      <c r="J62" s="21"/>
      <c r="K62" s="21"/>
      <c r="L62" s="22"/>
      <c r="M62" s="21"/>
      <c r="N62" s="21"/>
      <c r="O62" s="48"/>
      <c r="P62" s="62"/>
      <c r="Q62" s="63"/>
      <c r="R62" s="13"/>
    </row>
    <row r="63" spans="1:18" ht="12.75">
      <c r="A63" s="45"/>
      <c r="B63" s="21"/>
      <c r="C63" s="21"/>
      <c r="D63" s="21"/>
      <c r="E63" s="21"/>
      <c r="F63" s="21"/>
      <c r="G63" s="21"/>
      <c r="H63" s="21"/>
      <c r="I63" s="21"/>
      <c r="J63" s="21"/>
      <c r="K63" s="21"/>
      <c r="L63" s="21"/>
      <c r="M63" s="21"/>
      <c r="N63" s="21"/>
      <c r="O63" s="48"/>
      <c r="P63" s="62"/>
      <c r="Q63" s="63"/>
      <c r="R63" s="13"/>
    </row>
    <row r="64" spans="1:18" ht="12.75">
      <c r="A64" s="49"/>
      <c r="B64" s="50"/>
      <c r="C64" s="50"/>
      <c r="D64" s="50"/>
      <c r="E64" s="50"/>
      <c r="F64" s="50"/>
      <c r="G64" s="50"/>
      <c r="H64" s="50"/>
      <c r="I64" s="50"/>
      <c r="J64" s="50"/>
      <c r="K64" s="50"/>
      <c r="L64" s="50"/>
      <c r="M64" s="50"/>
      <c r="N64" s="50"/>
      <c r="O64" s="51"/>
      <c r="P64" s="63"/>
      <c r="Q64" s="63"/>
      <c r="R64" s="13"/>
    </row>
    <row r="65" spans="2:18" ht="12.75">
      <c r="B65" s="25"/>
      <c r="C65" s="25"/>
      <c r="D65" s="25"/>
      <c r="E65" s="25"/>
      <c r="F65" s="25"/>
      <c r="G65" s="25"/>
      <c r="H65" s="25"/>
      <c r="I65" s="25"/>
      <c r="J65" s="25"/>
      <c r="K65" s="25"/>
      <c r="L65" s="25"/>
      <c r="M65" s="25"/>
      <c r="N65" s="25"/>
      <c r="O65" s="25"/>
      <c r="P65" s="63"/>
      <c r="Q65" s="63"/>
      <c r="R65" s="13"/>
    </row>
    <row r="66" spans="5:18" ht="12.75">
      <c r="E66"/>
      <c r="F66"/>
      <c r="P66" s="36"/>
      <c r="Q66" s="36"/>
      <c r="R66" s="14"/>
    </row>
    <row r="67" spans="16:18" s="12" customFormat="1" ht="12.75">
      <c r="P67" s="71"/>
      <c r="Q67" s="71"/>
      <c r="R67" s="91"/>
    </row>
    <row r="68" spans="2:18" s="12" customFormat="1" ht="12.75">
      <c r="B68" s="21"/>
      <c r="C68" s="21"/>
      <c r="D68" s="21"/>
      <c r="E68" s="21"/>
      <c r="F68" s="21"/>
      <c r="G68" s="21"/>
      <c r="H68" s="21"/>
      <c r="I68" s="21"/>
      <c r="J68" s="21"/>
      <c r="K68" s="21"/>
      <c r="L68" s="21"/>
      <c r="M68" s="21"/>
      <c r="N68" s="21"/>
      <c r="P68" s="71"/>
      <c r="Q68" s="71"/>
      <c r="R68" s="91"/>
    </row>
    <row r="69" spans="2:18" s="12" customFormat="1" ht="12.75">
      <c r="B69" s="61"/>
      <c r="C69" s="92"/>
      <c r="D69" s="92"/>
      <c r="E69" s="61"/>
      <c r="F69" s="92"/>
      <c r="G69" s="92"/>
      <c r="H69" s="61"/>
      <c r="I69" s="92"/>
      <c r="J69" s="92"/>
      <c r="K69" s="61"/>
      <c r="L69" s="92"/>
      <c r="M69" s="92"/>
      <c r="N69" s="61"/>
      <c r="P69" s="71"/>
      <c r="Q69" s="71"/>
      <c r="R69" s="91"/>
    </row>
    <row r="70" spans="2:18" s="12" customFormat="1" ht="12.75">
      <c r="B70" s="61"/>
      <c r="C70" s="92"/>
      <c r="D70" s="92"/>
      <c r="E70" s="61"/>
      <c r="F70" s="92"/>
      <c r="G70" s="92"/>
      <c r="H70" s="61"/>
      <c r="I70" s="92"/>
      <c r="J70" s="92"/>
      <c r="K70" s="61"/>
      <c r="L70" s="92"/>
      <c r="M70" s="92"/>
      <c r="N70" s="61"/>
      <c r="P70" s="71"/>
      <c r="Q70" s="71"/>
      <c r="R70" s="91"/>
    </row>
    <row r="71" spans="2:18" s="12" customFormat="1" ht="12.75">
      <c r="B71" s="61"/>
      <c r="C71" s="92"/>
      <c r="D71" s="92"/>
      <c r="E71" s="61"/>
      <c r="F71" s="92"/>
      <c r="G71" s="92"/>
      <c r="H71" s="61"/>
      <c r="I71" s="92"/>
      <c r="J71" s="92"/>
      <c r="K71" s="61"/>
      <c r="L71" s="92"/>
      <c r="M71" s="92"/>
      <c r="N71" s="61"/>
      <c r="P71" s="71"/>
      <c r="Q71" s="71"/>
      <c r="R71" s="91"/>
    </row>
    <row r="72" spans="2:18" s="12" customFormat="1" ht="12.75">
      <c r="B72" s="61"/>
      <c r="C72" s="92"/>
      <c r="D72" s="92"/>
      <c r="E72" s="61"/>
      <c r="F72" s="92"/>
      <c r="G72" s="92"/>
      <c r="H72" s="61"/>
      <c r="I72" s="92"/>
      <c r="J72" s="92"/>
      <c r="K72" s="61"/>
      <c r="L72" s="92"/>
      <c r="M72" s="92"/>
      <c r="N72" s="61"/>
      <c r="P72" s="71"/>
      <c r="Q72" s="71"/>
      <c r="R72" s="91"/>
    </row>
    <row r="73" spans="2:18" s="12" customFormat="1" ht="12.75">
      <c r="B73" s="61"/>
      <c r="C73" s="92"/>
      <c r="D73" s="92"/>
      <c r="E73" s="61"/>
      <c r="F73" s="92"/>
      <c r="G73" s="92"/>
      <c r="H73" s="61"/>
      <c r="I73" s="92"/>
      <c r="J73" s="92"/>
      <c r="K73" s="61"/>
      <c r="L73" s="92"/>
      <c r="M73" s="92"/>
      <c r="N73" s="61"/>
      <c r="P73" s="71"/>
      <c r="Q73" s="71"/>
      <c r="R73" s="91"/>
    </row>
    <row r="74" spans="2:18" s="12" customFormat="1" ht="12.75">
      <c r="B74" s="92"/>
      <c r="C74" s="92"/>
      <c r="D74" s="92"/>
      <c r="E74" s="92"/>
      <c r="F74" s="92"/>
      <c r="G74" s="92"/>
      <c r="H74" s="92"/>
      <c r="I74" s="92"/>
      <c r="J74" s="92"/>
      <c r="K74" s="92"/>
      <c r="L74" s="92"/>
      <c r="M74" s="92"/>
      <c r="N74" s="92"/>
      <c r="P74" s="71"/>
      <c r="Q74" s="71"/>
      <c r="R74" s="91"/>
    </row>
    <row r="75" spans="2:18" s="12" customFormat="1" ht="12.75">
      <c r="B75" s="93"/>
      <c r="C75" s="93"/>
      <c r="D75" s="93"/>
      <c r="E75" s="93"/>
      <c r="F75" s="93"/>
      <c r="G75" s="93"/>
      <c r="H75" s="93"/>
      <c r="I75" s="93"/>
      <c r="J75" s="93"/>
      <c r="K75" s="93"/>
      <c r="L75" s="93"/>
      <c r="M75" s="93"/>
      <c r="N75" s="93"/>
      <c r="O75" s="93"/>
      <c r="P75" s="71"/>
      <c r="Q75" s="71"/>
      <c r="R75" s="91"/>
    </row>
    <row r="76" spans="2:18" s="12" customFormat="1" ht="12.75">
      <c r="B76" s="93"/>
      <c r="C76" s="93"/>
      <c r="D76" s="93"/>
      <c r="E76" s="93"/>
      <c r="F76" s="93"/>
      <c r="G76" s="93"/>
      <c r="H76" s="93"/>
      <c r="I76" s="93"/>
      <c r="J76" s="93"/>
      <c r="K76" s="93"/>
      <c r="L76" s="93"/>
      <c r="M76" s="93"/>
      <c r="N76" s="93"/>
      <c r="O76" s="93"/>
      <c r="P76" s="71"/>
      <c r="Q76" s="71"/>
      <c r="R76" s="91"/>
    </row>
    <row r="77" spans="16:17" s="12" customFormat="1" ht="12.75">
      <c r="P77" s="94"/>
      <c r="Q77" s="94"/>
    </row>
  </sheetData>
  <sheetProtection password="DBA1"/>
  <printOptions/>
  <pageMargins left="0.75" right="0.75" top="0.55" bottom="0.59" header="0.5" footer="0.5"/>
  <pageSetup orientation="landscape" scale="54" r:id="rId2"/>
  <headerFooter alignWithMargins="0">
    <oddFooter>&amp;R&amp;D&amp;T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Bob Teh (bteh)</cp:lastModifiedBy>
  <cp:lastPrinted>2003-05-06T19:06:51Z</cp:lastPrinted>
  <dcterms:created xsi:type="dcterms:W3CDTF">1997-11-12T23:15:56Z</dcterms:created>
  <dcterms:modified xsi:type="dcterms:W3CDTF">2003-05-06T20:07:16Z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ReviewCycle">
    <vt:i4>644483579</vt:i4>
  </property>
</Properties>
</file>