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476" windowWidth="12120" windowHeight="4440" tabRatio="757" activeTab="0"/>
  </bookViews>
  <sheets>
    <sheet name="p.1 IncStmt" sheetId="1" r:id="rId1"/>
    <sheet name="p.2 BalSheet" sheetId="2" r:id="rId2"/>
    <sheet name="p.3 SH equity rollforward" sheetId="3" r:id="rId3"/>
    <sheet name="P.4 Ratios, GW proforma" sheetId="4" r:id="rId4"/>
    <sheet name="p.5 averages" sheetId="5" r:id="rId5"/>
    <sheet name="p.6 CapAdeq, chk accts" sheetId="6" r:id="rId6"/>
    <sheet name="p.7 Loan volume" sheetId="7" r:id="rId7"/>
    <sheet name="p.8 by prop type" sheetId="8" r:id="rId8"/>
    <sheet name="p. 9 Loans Rollforward" sheetId="9" r:id="rId9"/>
    <sheet name="p. 10 MSR&amp;Servicing Rollforward" sheetId="10" r:id="rId10"/>
    <sheet name="p.11 RE Loans &amp; MBS &amp; Mortg Bkg" sheetId="11" r:id="rId11"/>
    <sheet name="p.12 Dep&amp;Bor" sheetId="12" r:id="rId12"/>
    <sheet name="p.13 ALLL" sheetId="13" r:id="rId13"/>
    <sheet name="p.14 NPA's" sheetId="14" r:id="rId14"/>
    <sheet name="p.15 IntRateContrCurrent" sheetId="15" r:id="rId15"/>
    <sheet name="p.16 IntRateContrPrior" sheetId="16" r:id="rId16"/>
  </sheets>
  <externalReferences>
    <externalReference r:id="rId19"/>
  </externalReferences>
  <definedNames>
    <definedName name="AS2DocOpenMode" hidden="1">"AS2DocumentBrowse"</definedName>
    <definedName name="AS2NamedRange" hidden="1">3</definedName>
    <definedName name="_xlnm.Print_Area" localSheetId="9">'p. 10 MSR&amp;Servicing Rollforward'!$A$1:$E$54</definedName>
    <definedName name="_xlnm.Print_Area" localSheetId="8">'p. 9 Loans Rollforward'!$A$1:$E$40</definedName>
    <definedName name="_xlnm.Print_Area" localSheetId="0">'p.1 IncStmt'!$A$1:$F$63</definedName>
    <definedName name="_xlnm.Print_Area" localSheetId="10">'p.11 RE Loans &amp; MBS &amp; Mortg Bkg'!$A$1:$N$42</definedName>
    <definedName name="_xlnm.Print_Area" localSheetId="11">'p.12 Dep&amp;Bor'!$A$1:$L$28</definedName>
    <definedName name="_xlnm.Print_Area" localSheetId="12">'p.13 ALLL'!$A$1:$K$76</definedName>
    <definedName name="_xlnm.Print_Area" localSheetId="13">'p.14 NPA''s'!$A$1:$G$44</definedName>
    <definedName name="_xlnm.Print_Area" localSheetId="14">'p.15 IntRateContrCurrent'!$A$1:$N$77</definedName>
    <definedName name="_xlnm.Print_Area" localSheetId="15">'p.16 IntRateContrPrior'!$A$1:$N$77</definedName>
    <definedName name="_xlnm.Print_Area" localSheetId="1">'p.2 BalSheet'!$A$1:$G$62</definedName>
    <definedName name="_xlnm.Print_Area" localSheetId="2">'p.3 SH equity rollforward'!$A$1:$F$53</definedName>
    <definedName name="_xlnm.Print_Area" localSheetId="3">'P.4 Ratios, GW proforma'!$A$1:$I$73</definedName>
    <definedName name="_xlnm.Print_Area" localSheetId="4">'p.5 averages'!$A$1:$M$62</definedName>
    <definedName name="_xlnm.Print_Area" localSheetId="5">'p.6 CapAdeq, chk accts'!$A$1:$J$58</definedName>
    <definedName name="_xlnm.Print_Area" localSheetId="6">'p.7 Loan volume'!$A$1:$K$62</definedName>
    <definedName name="_xlnm.Print_Area" localSheetId="7">'p.8 by prop type'!$A$1:$I$36</definedName>
    <definedName name="_xlnm.Print_Titles" localSheetId="0">'p.1 IncStmt'!$A:$A</definedName>
    <definedName name="_xlnm.Print_Titles" localSheetId="4">'p.5 averages'!$1:$5</definedName>
    <definedName name="wrn.Aging._.and._.Trend._.Analysis." localSheetId="9"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localSheetId="11"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14" hidden="1">{#N/A,#N/A,FALSE,"Aging Summary";#N/A,#N/A,FALSE,"Ratio Analysis";#N/A,#N/A,FALSE,"Test 120 Day Accts";#N/A,#N/A,FALSE,"Tickmarks"}</definedName>
    <definedName name="wrn.Aging._.and._.Trend._.Analysis." localSheetId="15"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hidden="1">{#N/A,#N/A,FALSE,"Aging Summary";#N/A,#N/A,FALSE,"Ratio Analysis";#N/A,#N/A,FALSE,"Test 120 Day Accts";#N/A,#N/A,FALSE,"Tickmarks"}</definedName>
  </definedNames>
  <calcPr fullCalcOnLoad="1"/>
</workbook>
</file>

<file path=xl/comments4.xml><?xml version="1.0" encoding="utf-8"?>
<comments xmlns="http://schemas.openxmlformats.org/spreadsheetml/2006/main">
  <authors>
    <author>Rita Kim</author>
  </authors>
  <commentList>
    <comment ref="A19" authorId="0">
      <text>
        <r>
          <rPr>
            <b/>
            <sz val="8"/>
            <rFont val="Tahoma"/>
            <family val="0"/>
          </rPr>
          <t xml:space="preserve">Return on average equity should be reported when there is preferred stock.
</t>
        </r>
      </text>
    </comment>
    <comment ref="A37" authorId="0">
      <text>
        <r>
          <rPr>
            <b/>
            <sz val="8"/>
            <rFont val="Tahoma"/>
            <family val="0"/>
          </rPr>
          <t>Return on average equity should be reported when there is preferred stock</t>
        </r>
      </text>
    </comment>
  </commentList>
</comments>
</file>

<file path=xl/sharedStrings.xml><?xml version="1.0" encoding="utf-8"?>
<sst xmlns="http://schemas.openxmlformats.org/spreadsheetml/2006/main" count="856" uniqueCount="533">
  <si>
    <t>Washington Mutual, Inc.</t>
  </si>
  <si>
    <t>(unaudited)</t>
  </si>
  <si>
    <t>Quarter Ended</t>
  </si>
  <si>
    <t>June 30,</t>
  </si>
  <si>
    <t>Interest Income</t>
  </si>
  <si>
    <t>Interest Expense</t>
  </si>
  <si>
    <t xml:space="preserve">  Transaction-related expense</t>
  </si>
  <si>
    <t>Income taxes</t>
  </si>
  <si>
    <t xml:space="preserve">Net Income </t>
  </si>
  <si>
    <t>Net Income Attributable to Common Stock</t>
  </si>
  <si>
    <t xml:space="preserve">  Net income </t>
  </si>
  <si>
    <t xml:space="preserve">    Return on average assets</t>
  </si>
  <si>
    <t xml:space="preserve">    Return on average equity</t>
  </si>
  <si>
    <t xml:space="preserve">    Return on average common equity</t>
  </si>
  <si>
    <t xml:space="preserve"> </t>
  </si>
  <si>
    <t>Assets</t>
  </si>
  <si>
    <t xml:space="preserve">  Trading securities</t>
  </si>
  <si>
    <t xml:space="preserve">  Loans:</t>
  </si>
  <si>
    <t xml:space="preserve">      Loans held in portfolio</t>
  </si>
  <si>
    <t xml:space="preserve">  Other assets</t>
  </si>
  <si>
    <t>Liabilities</t>
  </si>
  <si>
    <t xml:space="preserve">  Deposits:</t>
  </si>
  <si>
    <t xml:space="preserve">     Checking accounts</t>
  </si>
  <si>
    <t xml:space="preserve">     Time deposit accounts</t>
  </si>
  <si>
    <t xml:space="preserve">  Federal funds purchased and commercial paper</t>
  </si>
  <si>
    <t xml:space="preserve">  Advances from FHLBs</t>
  </si>
  <si>
    <t xml:space="preserve">  Other borrowings</t>
  </si>
  <si>
    <t xml:space="preserve">  Other liabilities</t>
  </si>
  <si>
    <t>Stockholders' Equity</t>
  </si>
  <si>
    <t xml:space="preserve">  Common stock, no par value: 1,600,000,000 shares authorized -</t>
  </si>
  <si>
    <t xml:space="preserve">  Capital surplus - common stock</t>
  </si>
  <si>
    <t xml:space="preserve">  Retained earnings</t>
  </si>
  <si>
    <t xml:space="preserve">  Common stock in treasury at cost, _____________ and 27,809,534 shares</t>
  </si>
  <si>
    <t>Selected Financial Information</t>
  </si>
  <si>
    <t>Mar. 31,</t>
  </si>
  <si>
    <t>Dec. 31,</t>
  </si>
  <si>
    <t>Sept. 30,</t>
  </si>
  <si>
    <t>Reported Financial Results</t>
  </si>
  <si>
    <t xml:space="preserve">  Net income per diluted common share</t>
  </si>
  <si>
    <t xml:space="preserve">  Reported pretax income </t>
  </si>
  <si>
    <t>Capital Adequacy</t>
  </si>
  <si>
    <t xml:space="preserve">  Common stockholders' equity/total assets</t>
  </si>
  <si>
    <t xml:space="preserve">  Tangible stockholders' equity/total tangible assets</t>
  </si>
  <si>
    <t xml:space="preserve">  Tangible stockholders' equity (including trust preferred </t>
  </si>
  <si>
    <t xml:space="preserve">    securities)/total tangible assets</t>
  </si>
  <si>
    <t xml:space="preserve">    WMB and WMBfsb</t>
  </si>
  <si>
    <t xml:space="preserve">    WMB, FA </t>
  </si>
  <si>
    <t xml:space="preserve">      Total retail checking accounts</t>
  </si>
  <si>
    <t xml:space="preserve">  Net accounts opened during the quarter:</t>
  </si>
  <si>
    <t xml:space="preserve">  Net new retail checking accounts</t>
  </si>
  <si>
    <t>(dollars in millions)</t>
  </si>
  <si>
    <t xml:space="preserve">  Commercial business</t>
  </si>
  <si>
    <t xml:space="preserve">  Short-term ARMs:</t>
  </si>
  <si>
    <t xml:space="preserve">     COFI</t>
  </si>
  <si>
    <t xml:space="preserve">     Other</t>
  </si>
  <si>
    <t xml:space="preserve">  Fixed-rate mortgages</t>
  </si>
  <si>
    <t>Change from</t>
  </si>
  <si>
    <t xml:space="preserve">  Loans held in portfolio:</t>
  </si>
  <si>
    <t xml:space="preserve">     Commercial business</t>
  </si>
  <si>
    <t xml:space="preserve">  Total loans held in portfolio</t>
  </si>
  <si>
    <t xml:space="preserve">        securitized and retained as MBS</t>
  </si>
  <si>
    <t xml:space="preserve">  Purchased MBS</t>
  </si>
  <si>
    <t xml:space="preserve">     Loans sold</t>
  </si>
  <si>
    <t xml:space="preserve">     Loan payments and other</t>
  </si>
  <si>
    <t xml:space="preserve">  Balance, beginning of quarter</t>
  </si>
  <si>
    <t xml:space="preserve">  Reserves transferred from other liabilities</t>
  </si>
  <si>
    <t xml:space="preserve">  Loans charged off:</t>
  </si>
  <si>
    <t xml:space="preserve">    Commercial business</t>
  </si>
  <si>
    <t xml:space="preserve">    Commercial real estate</t>
  </si>
  <si>
    <t xml:space="preserve">  Recoveries of loans previously charged off:</t>
  </si>
  <si>
    <t xml:space="preserve">  Balance, end of quarter</t>
  </si>
  <si>
    <t xml:space="preserve">  Specific and allocated reserves:</t>
  </si>
  <si>
    <t xml:space="preserve">    Builder construction</t>
  </si>
  <si>
    <t xml:space="preserve">      Total specific and allocated reserves</t>
  </si>
  <si>
    <t xml:space="preserve">  Unallocated reserves</t>
  </si>
  <si>
    <t xml:space="preserve">      Total reserve for loan losses</t>
  </si>
  <si>
    <t xml:space="preserve">  Reserve for loan losses as a percentage of:</t>
  </si>
  <si>
    <t xml:space="preserve">      Nonaccrual loans</t>
  </si>
  <si>
    <t xml:space="preserve">      Nonperforming assets</t>
  </si>
  <si>
    <t>Changes in the liability for losses on loans securitized with recourse and retained or sold, included in "other liabilities," were as follows:</t>
  </si>
  <si>
    <t>Recourse Liability</t>
  </si>
  <si>
    <t xml:space="preserve">  Transfer of reserve on HTM REMIC securities</t>
  </si>
  <si>
    <t xml:space="preserve">  Transfer from reserve for loan losses</t>
  </si>
  <si>
    <t xml:space="preserve">  Charge offs, net of provision for losses</t>
  </si>
  <si>
    <t>The total loss coverage represents the reserve for loan losses and recourse liability as a percentage of nonaccrual loans:</t>
  </si>
  <si>
    <t xml:space="preserve">  Total loss coverage percentage</t>
  </si>
  <si>
    <t xml:space="preserve">  Nonaccrual loans:</t>
  </si>
  <si>
    <t xml:space="preserve">       Total nonaccrual loans</t>
  </si>
  <si>
    <t xml:space="preserve">  Foreclosed assets:</t>
  </si>
  <si>
    <t xml:space="preserve">    Reserve for losses on foreclosed assets</t>
  </si>
  <si>
    <t xml:space="preserve">       Total NPAs</t>
  </si>
  <si>
    <t xml:space="preserve">  Financial ratios on reported financial results:</t>
  </si>
  <si>
    <t xml:space="preserve">  Preferred stock:</t>
  </si>
  <si>
    <t xml:space="preserve">     Nonconvertible</t>
  </si>
  <si>
    <t xml:space="preserve">     Convertible</t>
  </si>
  <si>
    <t xml:space="preserve">    __________ and 593,408,525 shares issued and outstanding</t>
  </si>
  <si>
    <t xml:space="preserve">  Accumulated other comprehensive income:</t>
  </si>
  <si>
    <t xml:space="preserve">     Minimum pension liability adjustment</t>
  </si>
  <si>
    <t xml:space="preserve">     Unrealized gain (loss) on available-for-sale securities</t>
  </si>
  <si>
    <t>Stockholders' equity</t>
  </si>
  <si>
    <t>Balance</t>
  </si>
  <si>
    <t>(in months)</t>
  </si>
  <si>
    <t xml:space="preserve">    Total loans (gross)</t>
  </si>
  <si>
    <t xml:space="preserve">     Loans originated and purchased </t>
  </si>
  <si>
    <t>Noninterest Income</t>
  </si>
  <si>
    <t>Noninterest Expense</t>
  </si>
  <si>
    <t xml:space="preserve">   Provision for income taxes</t>
  </si>
  <si>
    <t xml:space="preserve">     Adjusted pretax income</t>
  </si>
  <si>
    <t>Operating Financial Results, Excluding Transaction-Related Expense</t>
  </si>
  <si>
    <t xml:space="preserve">     Earnings per diluted common share</t>
  </si>
  <si>
    <t xml:space="preserve">    Efficiency ratio, excluding amortization of intangible assets</t>
  </si>
  <si>
    <t xml:space="preserve">  Financial ratios on operating financial results:</t>
  </si>
  <si>
    <t xml:space="preserve">  Net charge offs (annualized) as a percentage of average loans</t>
  </si>
  <si>
    <t xml:space="preserve">  Balance, beginning of period</t>
  </si>
  <si>
    <t xml:space="preserve">  Balance, end of period</t>
  </si>
  <si>
    <t>Loan Volume</t>
  </si>
  <si>
    <t xml:space="preserve">  Commercial real estate:</t>
  </si>
  <si>
    <t xml:space="preserve">     Apartment buildings</t>
  </si>
  <si>
    <t xml:space="preserve">     Other commercial real estate</t>
  </si>
  <si>
    <t xml:space="preserve">        Other commercial real estate</t>
  </si>
  <si>
    <t xml:space="preserve">    Commercial real estate:</t>
  </si>
  <si>
    <t xml:space="preserve">       Other commercial real estate</t>
  </si>
  <si>
    <t xml:space="preserve">     Commercial real estate:</t>
  </si>
  <si>
    <t xml:space="preserve">  Change in loans held for sale</t>
  </si>
  <si>
    <t>Rollforward of Loans Held for Sale</t>
  </si>
  <si>
    <t xml:space="preserve">     Loans reclassed from loans held in portfolio</t>
  </si>
  <si>
    <t xml:space="preserve">        WM Finance</t>
  </si>
  <si>
    <t>Rollforward of Mortgage Servicing Rights ("MSR")</t>
  </si>
  <si>
    <t xml:space="preserve">        Long Beach and other subsidiaries</t>
  </si>
  <si>
    <t xml:space="preserve">      Long Beach and other subsidiaries</t>
  </si>
  <si>
    <t xml:space="preserve">     Treasury indices</t>
  </si>
  <si>
    <t xml:space="preserve">  Stockholders' equity/total assets </t>
  </si>
  <si>
    <r>
      <t xml:space="preserve">     Loans securitized </t>
    </r>
    <r>
      <rPr>
        <vertAlign val="superscript"/>
        <sz val="10"/>
        <color indexed="8"/>
        <rFont val="Times New Roman"/>
        <family val="1"/>
      </rPr>
      <t xml:space="preserve">(1) </t>
    </r>
  </si>
  <si>
    <t xml:space="preserve">      WM Finance</t>
  </si>
  <si>
    <t xml:space="preserve">  Change in loans </t>
  </si>
  <si>
    <t xml:space="preserve">  Fixed-rate loans </t>
  </si>
  <si>
    <t xml:space="preserve">  Specialty mortgage finance</t>
  </si>
  <si>
    <t xml:space="preserve">    Specialty mortgage finance</t>
  </si>
  <si>
    <t xml:space="preserve">  Medium-term ARMs</t>
  </si>
  <si>
    <t xml:space="preserve">  Loans held for sale </t>
  </si>
  <si>
    <t xml:space="preserve">     Other </t>
  </si>
  <si>
    <t xml:space="preserve">  Medium-term ARMs </t>
  </si>
  <si>
    <t xml:space="preserve">     Federal Reserve Board capital requirements.</t>
  </si>
  <si>
    <t xml:space="preserve">     Earnings from operations, excluding transaction-related expense </t>
  </si>
  <si>
    <t xml:space="preserve">     SFR </t>
  </si>
  <si>
    <t xml:space="preserve">  Reserves related to internal securitizations</t>
  </si>
  <si>
    <r>
      <t xml:space="preserve">      Annualized net charge offs </t>
    </r>
    <r>
      <rPr>
        <i/>
        <sz val="10"/>
        <rFont val="Times New Roman"/>
        <family val="1"/>
      </rPr>
      <t>(to be discussed)</t>
    </r>
  </si>
  <si>
    <t>Year Ended</t>
  </si>
  <si>
    <t>(dollars in millions, except per share amounts)</t>
  </si>
  <si>
    <t xml:space="preserve">  Allowance related to business combinations</t>
  </si>
  <si>
    <t>Provision for loan and lease losses</t>
  </si>
  <si>
    <t xml:space="preserve">  Loans held for sale</t>
  </si>
  <si>
    <t xml:space="preserve">      Allowance for loan and lease losses</t>
  </si>
  <si>
    <t xml:space="preserve">  Less: allowance for loan and lease losses</t>
  </si>
  <si>
    <t>Allowance for Loan and Lease Losses</t>
  </si>
  <si>
    <t xml:space="preserve">  Provision for loan and lease losses</t>
  </si>
  <si>
    <t>Average Balances and Weighted Average Interest Rates</t>
  </si>
  <si>
    <t xml:space="preserve">      Investment securities</t>
  </si>
  <si>
    <t>Depositor and Other Retail Banking Fees:</t>
  </si>
  <si>
    <t xml:space="preserve">   Non-sufficient funds and overdraft fees</t>
  </si>
  <si>
    <t xml:space="preserve">   ATM transaction fees</t>
  </si>
  <si>
    <t xml:space="preserve">   Other</t>
  </si>
  <si>
    <t xml:space="preserve">       Total depositor and other retail banking fees</t>
  </si>
  <si>
    <t xml:space="preserve"> (in millions)</t>
  </si>
  <si>
    <t xml:space="preserve">Rollforward of Loans Held for Sale </t>
  </si>
  <si>
    <t>Rollforward of Loans Held in Portfolio</t>
  </si>
  <si>
    <t>Loan Volume by Channel</t>
  </si>
  <si>
    <t>Consolidated Statements of Income</t>
  </si>
  <si>
    <t>(dollars in millions, except per share data)</t>
  </si>
  <si>
    <t xml:space="preserve">       Foreclosed assets</t>
  </si>
  <si>
    <t>Net income</t>
  </si>
  <si>
    <t>Cash dividends declared on common stock</t>
  </si>
  <si>
    <t>Basic weighted average number of common shares outstanding (in thousands)</t>
  </si>
  <si>
    <t>Diluted weighted average number of common shares outstanding (in thousands)</t>
  </si>
  <si>
    <t>Total Servicing Portfolio</t>
  </si>
  <si>
    <t xml:space="preserve">     Servicing on owned loans</t>
  </si>
  <si>
    <t xml:space="preserve">Rollforward of Loan Servicing Portfolio with MSR </t>
  </si>
  <si>
    <t>Stockholders' Equity Rollforward</t>
  </si>
  <si>
    <t xml:space="preserve">    Total loans held in portfolio and recourse loans and recourse MBS</t>
  </si>
  <si>
    <t xml:space="preserve">     Government</t>
  </si>
  <si>
    <t xml:space="preserve">     Agency</t>
  </si>
  <si>
    <t xml:space="preserve">     Private</t>
  </si>
  <si>
    <t xml:space="preserve">     Loans securitized</t>
  </si>
  <si>
    <t xml:space="preserve">     Loan servicing portfolio with MSR</t>
  </si>
  <si>
    <t xml:space="preserve">     Loan servicing portfolio without MSR</t>
  </si>
  <si>
    <t xml:space="preserve">  SFR:</t>
  </si>
  <si>
    <t xml:space="preserve">  Mortgage servicing rights ("MSR")</t>
  </si>
  <si>
    <t>N/A</t>
  </si>
  <si>
    <t xml:space="preserve">     Loans added through acquisitions</t>
  </si>
  <si>
    <t xml:space="preserve">     Servicing on retained MBS without MSR</t>
  </si>
  <si>
    <t xml:space="preserve">  Cash and cash equivalents</t>
  </si>
  <si>
    <r>
      <t>(1)</t>
    </r>
    <r>
      <rPr>
        <sz val="8"/>
        <rFont val="Times New Roman"/>
        <family val="1"/>
      </rPr>
      <t xml:space="preserve"> </t>
    </r>
    <r>
      <rPr>
        <sz val="10"/>
        <rFont val="Times New Roman"/>
        <family val="1"/>
      </rPr>
      <t xml:space="preserve"> Cash basis calculations exclude intangible assets and the related amortization expense.</t>
    </r>
  </si>
  <si>
    <r>
      <t xml:space="preserve">  Loans securitized and retained as MBS</t>
    </r>
    <r>
      <rPr>
        <vertAlign val="superscript"/>
        <sz val="10"/>
        <rFont val="Times New Roman"/>
        <family val="1"/>
      </rPr>
      <t xml:space="preserve"> </t>
    </r>
  </si>
  <si>
    <t>Income tax expense</t>
  </si>
  <si>
    <t>Redeemable preferred stock dividends</t>
  </si>
  <si>
    <t xml:space="preserve">  Net income per common share</t>
  </si>
  <si>
    <t>Earnings per diluted common share, excluding amortization of goodwill</t>
  </si>
  <si>
    <t xml:space="preserve">  AFS securities:</t>
  </si>
  <si>
    <t>(in basis points, annualized)</t>
  </si>
  <si>
    <t xml:space="preserve">    Basic</t>
  </si>
  <si>
    <t xml:space="preserve">    Common stock equivalents</t>
  </si>
  <si>
    <t xml:space="preserve">    Diluted</t>
  </si>
  <si>
    <t xml:space="preserve">  Average common shares (in thousand) used to calculate </t>
  </si>
  <si>
    <t xml:space="preserve">      earnings per share:</t>
  </si>
  <si>
    <t>Cash dividends declared on redeemable preferred stock</t>
  </si>
  <si>
    <t>2001</t>
  </si>
  <si>
    <t>(2)</t>
  </si>
  <si>
    <t>Balance, beginning of period</t>
  </si>
  <si>
    <t>Balance, end of period</t>
  </si>
  <si>
    <t>Net income attributable to common stock, excluding</t>
  </si>
  <si>
    <t xml:space="preserve">  amortization of goodwill </t>
  </si>
  <si>
    <t xml:space="preserve">       Total SFR loans</t>
  </si>
  <si>
    <t xml:space="preserve">    SFR</t>
  </si>
  <si>
    <t xml:space="preserve">    SFR </t>
  </si>
  <si>
    <t xml:space="preserve">      Total SFR nonaccrual loans</t>
  </si>
  <si>
    <t xml:space="preserve">      Total SFR foreclosed assets</t>
  </si>
  <si>
    <t xml:space="preserve">          Quarter Ended</t>
  </si>
  <si>
    <t xml:space="preserve">Balance    </t>
  </si>
  <si>
    <t xml:space="preserve">        Total loans held in portfolio, net of allowance for loan and lease losses</t>
  </si>
  <si>
    <t xml:space="preserve">     Total net loans and MBS </t>
  </si>
  <si>
    <t>Common stock repurchased and retired</t>
  </si>
  <si>
    <t xml:space="preserve">     Total net loans held in portfolio and loans</t>
  </si>
  <si>
    <t xml:space="preserve">     Total net loans and loans securitized and retained as MBS</t>
  </si>
  <si>
    <t xml:space="preserve">  including tax benefit </t>
  </si>
  <si>
    <t xml:space="preserve">Common stock issued </t>
  </si>
  <si>
    <t>Consolidated Statements of Financial Condition</t>
  </si>
  <si>
    <t xml:space="preserve">(dollars in millions, except per share data) </t>
  </si>
  <si>
    <t xml:space="preserve">     accounts, not dollar volume.</t>
  </si>
  <si>
    <t>Unpaid Principal</t>
  </si>
  <si>
    <t>Weighted Average</t>
  </si>
  <si>
    <t>Servicing Fee</t>
  </si>
  <si>
    <t>Income before extraordinary item</t>
  </si>
  <si>
    <t xml:space="preserve">   Income before extraordinary item</t>
  </si>
  <si>
    <t xml:space="preserve">   Extraordinary item</t>
  </si>
  <si>
    <t xml:space="preserve">   Net income</t>
  </si>
  <si>
    <t>Basic earnings per common share:</t>
  </si>
  <si>
    <t>Diluted earnings per common share:</t>
  </si>
  <si>
    <t>Book value per common share</t>
  </si>
  <si>
    <t>Tangible book value per common share</t>
  </si>
  <si>
    <t>Rate</t>
  </si>
  <si>
    <t xml:space="preserve">Loans by Property Type and MBS </t>
  </si>
  <si>
    <t>Income before income taxes and extraordinary item, excluding amortization of goodwill</t>
  </si>
  <si>
    <t xml:space="preserve">Net income before extraordinary item, excluding amortization of goodwill </t>
  </si>
  <si>
    <t>Extraordinary item, net of taxes</t>
  </si>
  <si>
    <t xml:space="preserve">  Commercial real estate</t>
  </si>
  <si>
    <t xml:space="preserve">     Loans sold or securitized</t>
  </si>
  <si>
    <t>Dec. 31, 2001</t>
  </si>
  <si>
    <t>Dividends declared per common share</t>
  </si>
  <si>
    <t xml:space="preserve">        Builder</t>
  </si>
  <si>
    <t xml:space="preserve">        Custom</t>
  </si>
  <si>
    <t xml:space="preserve">    SFR construction:</t>
  </si>
  <si>
    <t xml:space="preserve">    Deposits:</t>
  </si>
  <si>
    <t xml:space="preserve">        Time deposit accounts</t>
  </si>
  <si>
    <t xml:space="preserve">        SFR</t>
  </si>
  <si>
    <t xml:space="preserve">            Total SFR</t>
  </si>
  <si>
    <t xml:space="preserve">            Total loans</t>
  </si>
  <si>
    <t xml:space="preserve">            Total assets               </t>
  </si>
  <si>
    <t xml:space="preserve">            Total interest-bearing liabilities</t>
  </si>
  <si>
    <t xml:space="preserve">            Total liabilities and stockholders' equity</t>
  </si>
  <si>
    <t xml:space="preserve">        Multi-family</t>
  </si>
  <si>
    <t xml:space="preserve">        Total deposits</t>
  </si>
  <si>
    <t xml:space="preserve">    Federal funds purchased and commercial paper </t>
  </si>
  <si>
    <t xml:space="preserve">    Other</t>
  </si>
  <si>
    <t xml:space="preserve">        Total liabilities</t>
  </si>
  <si>
    <r>
      <t xml:space="preserve">Pro Forma </t>
    </r>
    <r>
      <rPr>
        <vertAlign val="superscript"/>
        <sz val="10"/>
        <rFont val="Times New Roman"/>
        <family val="1"/>
      </rPr>
      <t>(2)</t>
    </r>
  </si>
  <si>
    <t xml:space="preserve">  SFR construction</t>
  </si>
  <si>
    <r>
      <t xml:space="preserve">  SFR construction</t>
    </r>
    <r>
      <rPr>
        <sz val="10"/>
        <rFont val="Times New Roman"/>
        <family val="1"/>
      </rPr>
      <t>:</t>
    </r>
  </si>
  <si>
    <r>
      <t>(4)</t>
    </r>
    <r>
      <rPr>
        <sz val="9"/>
        <rFont val="Times New Roman"/>
        <family val="1"/>
      </rPr>
      <t xml:space="preserve">  Includes loan refinancings entered into by both new and pre-existing loan customers.</t>
    </r>
  </si>
  <si>
    <r>
      <t>(5)</t>
    </r>
    <r>
      <rPr>
        <sz val="9"/>
        <rFont val="Times New Roman"/>
        <family val="1"/>
      </rPr>
      <t xml:space="preserve">  Does not include purchased and correspondent SFR loans and specialty mortgage finance loans.</t>
    </r>
  </si>
  <si>
    <r>
      <t xml:space="preserve">     Builder </t>
    </r>
    <r>
      <rPr>
        <vertAlign val="superscript"/>
        <sz val="9"/>
        <rFont val="Times New Roman"/>
        <family val="1"/>
      </rPr>
      <t>(2)</t>
    </r>
  </si>
  <si>
    <r>
      <t xml:space="preserve">     Custom </t>
    </r>
    <r>
      <rPr>
        <vertAlign val="superscript"/>
        <sz val="9"/>
        <rFont val="Times New Roman"/>
        <family val="1"/>
      </rPr>
      <t>(3)</t>
    </r>
  </si>
  <si>
    <r>
      <t xml:space="preserve">SFR Loan Originations </t>
    </r>
    <r>
      <rPr>
        <vertAlign val="superscript"/>
        <sz val="9"/>
        <rFont val="Times New Roman"/>
        <family val="1"/>
      </rPr>
      <t>(5)</t>
    </r>
  </si>
  <si>
    <r>
      <t xml:space="preserve">Refinancing Activity </t>
    </r>
    <r>
      <rPr>
        <vertAlign val="superscript"/>
        <sz val="9"/>
        <rFont val="Times New Roman"/>
        <family val="1"/>
      </rPr>
      <t>(4)</t>
    </r>
  </si>
  <si>
    <t xml:space="preserve">     Mortgage.</t>
  </si>
  <si>
    <t xml:space="preserve">     Multi-family</t>
  </si>
  <si>
    <t xml:space="preserve">       Multi-family</t>
  </si>
  <si>
    <t>Other comprehensive (loss) income, net of tax</t>
  </si>
  <si>
    <t xml:space="preserve">     SFR:</t>
  </si>
  <si>
    <t xml:space="preserve">       Additions through acquisitions</t>
  </si>
  <si>
    <t xml:space="preserve">       Amortization</t>
  </si>
  <si>
    <t xml:space="preserve">       Sales</t>
  </si>
  <si>
    <t xml:space="preserve">     Net change in commercial real estate MSR</t>
  </si>
  <si>
    <t xml:space="preserve">       Loan payments and other</t>
  </si>
  <si>
    <t xml:space="preserve">     Net change in commercial real estate loan servicing portfolio</t>
  </si>
  <si>
    <t xml:space="preserve">  Originated </t>
  </si>
  <si>
    <t xml:space="preserve">     Adjustable rate ("ARMs")</t>
  </si>
  <si>
    <t xml:space="preserve">     Fixed rate</t>
  </si>
  <si>
    <r>
      <t xml:space="preserve">     Specialty mortgage finance </t>
    </r>
    <r>
      <rPr>
        <vertAlign val="superscript"/>
        <sz val="9"/>
        <rFont val="Times New Roman"/>
        <family val="1"/>
      </rPr>
      <t>(1)</t>
    </r>
  </si>
  <si>
    <t xml:space="preserve">        Total SFR loan volume</t>
  </si>
  <si>
    <t xml:space="preserve">        Total loan volume</t>
  </si>
  <si>
    <t xml:space="preserve">     ARMs</t>
  </si>
  <si>
    <t xml:space="preserve">        Total refinances</t>
  </si>
  <si>
    <t xml:space="preserve">        Total loan volume by channel</t>
  </si>
  <si>
    <t xml:space="preserve">        Total short-term ARMs</t>
  </si>
  <si>
    <t xml:space="preserve">        Total SFR loan originations</t>
  </si>
  <si>
    <t xml:space="preserve">        Total assets</t>
  </si>
  <si>
    <t xml:space="preserve">        Total liabilities and stockholders' equity</t>
  </si>
  <si>
    <t xml:space="preserve">        Net SFR loan servicing income (expense)</t>
  </si>
  <si>
    <t>Basic and Diluted Weighted Average Number of Common Shares Outstanding (in thousands)</t>
  </si>
  <si>
    <t>Basic weighted average number of common shares outstanding</t>
  </si>
  <si>
    <t xml:space="preserve">   Dilutive effect of potential common shares from:</t>
  </si>
  <si>
    <t xml:space="preserve">       Stock options</t>
  </si>
  <si>
    <r>
      <t xml:space="preserve">       Premium Income Equity Securities</t>
    </r>
    <r>
      <rPr>
        <vertAlign val="superscript"/>
        <sz val="8"/>
        <rFont val="Times New Roman"/>
        <family val="1"/>
      </rPr>
      <t>SM</t>
    </r>
  </si>
  <si>
    <r>
      <t xml:space="preserve">       Trust Preferred Income Equity Redeemable Securities</t>
    </r>
    <r>
      <rPr>
        <vertAlign val="superscript"/>
        <sz val="8"/>
        <rFont val="Times New Roman"/>
        <family val="1"/>
      </rPr>
      <t>SM</t>
    </r>
  </si>
  <si>
    <t xml:space="preserve">     Loans transferred from MBS</t>
  </si>
  <si>
    <t xml:space="preserve">  Allowance acquired through business combinations/other</t>
  </si>
  <si>
    <t xml:space="preserve">       Additions</t>
  </si>
  <si>
    <t>Income before income taxes and extraordinary item</t>
  </si>
  <si>
    <t>Amortization of goodwill</t>
  </si>
  <si>
    <t>Full-time equivalent employees at end of period</t>
  </si>
  <si>
    <r>
      <t>(1)</t>
    </r>
    <r>
      <rPr>
        <sz val="10"/>
        <rFont val="Times New Roman"/>
        <family val="1"/>
      </rPr>
      <t xml:space="preserve">  </t>
    </r>
    <r>
      <rPr>
        <sz val="9"/>
        <rFont val="Times New Roman"/>
        <family val="1"/>
      </rPr>
      <t>Includes 18 million shares held in escrow that were not included in the book value per share calculations.</t>
    </r>
  </si>
  <si>
    <t>_______________</t>
  </si>
  <si>
    <t xml:space="preserve">  Purchased/Correspondent</t>
  </si>
  <si>
    <t>____________________________________</t>
  </si>
  <si>
    <r>
      <t xml:space="preserve">(4)   </t>
    </r>
    <r>
      <rPr>
        <sz val="9"/>
        <rFont val="Times New Roman"/>
        <family val="1"/>
      </rPr>
      <t>Retail checking accounts exclude commercial business accounts.  The information provided refers to the number of</t>
    </r>
  </si>
  <si>
    <r>
      <t xml:space="preserve">(1) </t>
    </r>
    <r>
      <rPr>
        <sz val="9"/>
        <rFont val="Times New Roman"/>
        <family val="1"/>
      </rPr>
      <t xml:space="preserve">  Excludes unrealized net gain/loss on available-for-sale securities and derivatives.</t>
    </r>
  </si>
  <si>
    <r>
      <t xml:space="preserve">(2)  </t>
    </r>
    <r>
      <rPr>
        <sz val="9"/>
        <rFont val="Times New Roman"/>
        <family val="1"/>
      </rPr>
      <t xml:space="preserve"> Excludes goodwill and other intangible assets.  </t>
    </r>
  </si>
  <si>
    <r>
      <t xml:space="preserve">(3)  </t>
    </r>
    <r>
      <rPr>
        <sz val="9"/>
        <rFont val="Times New Roman"/>
        <family val="1"/>
      </rPr>
      <t xml:space="preserve"> Estimate of what WMI's total risk-based capital ratio would be if it was a bank holding company that complies with </t>
    </r>
  </si>
  <si>
    <t>__________________________</t>
  </si>
  <si>
    <t xml:space="preserve">     SFR  construction:</t>
  </si>
  <si>
    <t>2002</t>
  </si>
  <si>
    <t>Mar. 31, 2002</t>
  </si>
  <si>
    <t>Mar. 31, 2001</t>
  </si>
  <si>
    <t>Redeemable preferred stock</t>
  </si>
  <si>
    <t>Mar. 31</t>
  </si>
  <si>
    <t>to Mar. 31, 2002</t>
  </si>
  <si>
    <t>Interest-bearing liabilities:</t>
  </si>
  <si>
    <t>Noninterest-bearing sources:</t>
  </si>
  <si>
    <t xml:space="preserve">  Amortization of MSR</t>
  </si>
  <si>
    <t xml:space="preserve">  Other, net</t>
  </si>
  <si>
    <t xml:space="preserve">            Total interest-bearing deposits</t>
  </si>
  <si>
    <t xml:space="preserve">    Noninterest-bearing deposits</t>
  </si>
  <si>
    <t xml:space="preserve">    Other liabilities</t>
  </si>
  <si>
    <t xml:space="preserve">    Stockholders' Equity</t>
  </si>
  <si>
    <t xml:space="preserve">  Net interest spread  </t>
  </si>
  <si>
    <t xml:space="preserve">  Impact of noninterest-bearing sources</t>
  </si>
  <si>
    <t xml:space="preserve">    Second mortgage and other consumer:</t>
  </si>
  <si>
    <r>
      <t xml:space="preserve">    Loans</t>
    </r>
    <r>
      <rPr>
        <vertAlign val="superscript"/>
        <sz val="10"/>
        <rFont val="Times New Roman"/>
        <family val="1"/>
      </rPr>
      <t>(1)(2)</t>
    </r>
  </si>
  <si>
    <r>
      <t xml:space="preserve">        Specialty mortgage finance</t>
    </r>
    <r>
      <rPr>
        <vertAlign val="superscript"/>
        <sz val="10"/>
        <rFont val="Times New Roman"/>
        <family val="1"/>
      </rPr>
      <t>(3)</t>
    </r>
  </si>
  <si>
    <t xml:space="preserve">     for the quarters ended March 31, 2002, December 31, 2001, and March 31, 2001.  </t>
  </si>
  <si>
    <r>
      <t>Retail Checking Accounts</t>
    </r>
    <r>
      <rPr>
        <b/>
        <sz val="9"/>
        <rFont val="Times New Roman"/>
        <family val="1"/>
      </rPr>
      <t xml:space="preserve"> </t>
    </r>
    <r>
      <rPr>
        <vertAlign val="superscript"/>
        <sz val="9"/>
        <rFont val="Times New Roman"/>
        <family val="1"/>
      </rPr>
      <t>(4)</t>
    </r>
  </si>
  <si>
    <r>
      <t xml:space="preserve">Retail Checking Account Activity </t>
    </r>
    <r>
      <rPr>
        <vertAlign val="superscript"/>
        <sz val="9"/>
        <rFont val="Times New Roman"/>
        <family val="1"/>
      </rPr>
      <t>(4)</t>
    </r>
  </si>
  <si>
    <t xml:space="preserve">  Second mortgage and other consumer:</t>
  </si>
  <si>
    <r>
      <t>(1)</t>
    </r>
    <r>
      <rPr>
        <sz val="9"/>
        <rFont val="Times New Roman"/>
        <family val="1"/>
      </rPr>
      <t xml:space="preserve">  Includes purchased subprime loan portfolios as well as first mortgages originated by Washington Mutual Finance and Long Beach</t>
    </r>
  </si>
  <si>
    <t xml:space="preserve">Total Servicing Portfolio, Excluding Retained MBS without MSR and Owned Loans </t>
  </si>
  <si>
    <t xml:space="preserve">  Loan related income</t>
  </si>
  <si>
    <t xml:space="preserve">  Gain from mortgage loans</t>
  </si>
  <si>
    <t xml:space="preserve">        Total real estate loans and MBS</t>
  </si>
  <si>
    <r>
      <t>(1)</t>
    </r>
    <r>
      <rPr>
        <sz val="9"/>
        <rFont val="Times New Roman"/>
        <family val="1"/>
      </rPr>
      <t xml:space="preserve">  Does not include specialty mortgage finance loans.</t>
    </r>
  </si>
  <si>
    <r>
      <t>(2)</t>
    </r>
    <r>
      <rPr>
        <sz val="9"/>
        <rFont val="Times New Roman"/>
        <family val="1"/>
      </rPr>
      <t xml:space="preserve">  The balance included the following amount of securities retained which bear COFI to LIBOR basis risk (dollars in billions):  </t>
    </r>
  </si>
  <si>
    <t xml:space="preserve">     Second mortgage and other consumer:</t>
  </si>
  <si>
    <t>Common stock issued for acquisitions</t>
  </si>
  <si>
    <t>Noninterest-earning assets:</t>
  </si>
  <si>
    <t xml:space="preserve">    Goodwill</t>
  </si>
  <si>
    <t xml:space="preserve">    MSR</t>
  </si>
  <si>
    <t xml:space="preserve">      Mortgage-backed securities ("MBS")</t>
  </si>
  <si>
    <t xml:space="preserve">     Savings accounts and money market deposit accounts ("MMDAs")</t>
  </si>
  <si>
    <t xml:space="preserve">        Savings accounts and MMDAs</t>
  </si>
  <si>
    <t xml:space="preserve">  Goodwill</t>
  </si>
  <si>
    <r>
      <t xml:space="preserve">    Efficiency ratio</t>
    </r>
    <r>
      <rPr>
        <vertAlign val="superscript"/>
        <sz val="8"/>
        <rFont val="Times New Roman"/>
        <family val="1"/>
      </rPr>
      <t>(1)</t>
    </r>
    <r>
      <rPr>
        <sz val="10"/>
        <rFont val="Times New Roman"/>
        <family val="1"/>
      </rPr>
      <t xml:space="preserve">, including amortization of other intangible assets </t>
    </r>
  </si>
  <si>
    <t xml:space="preserve">  Total servicing portfolio</t>
  </si>
  <si>
    <t xml:space="preserve">     Specialty home loans</t>
  </si>
  <si>
    <t xml:space="preserve">   Restructured loans</t>
  </si>
  <si>
    <t xml:space="preserve">        Total NPAs and restructured loans</t>
  </si>
  <si>
    <r>
      <t>(1)</t>
    </r>
    <r>
      <rPr>
        <sz val="9"/>
        <rFont val="Times New Roman"/>
        <family val="1"/>
      </rPr>
      <t xml:space="preserve">  Terms used are remaining term for deposits and term to reprice for borrowings.</t>
    </r>
  </si>
  <si>
    <t>_______________________________</t>
  </si>
  <si>
    <r>
      <t>(3)</t>
    </r>
    <r>
      <rPr>
        <sz val="9"/>
        <rFont val="Times New Roman"/>
        <family val="1"/>
      </rPr>
      <t xml:space="preserve">  Includes amortization of goodwill.</t>
    </r>
  </si>
  <si>
    <r>
      <t>(2)</t>
    </r>
    <r>
      <rPr>
        <sz val="9"/>
        <rFont val="Times New Roman"/>
        <family val="1"/>
      </rPr>
      <t xml:space="preserve">  Excludes amortization of goodwill.</t>
    </r>
  </si>
  <si>
    <t>(3)</t>
  </si>
  <si>
    <t xml:space="preserve">Mar. 31, </t>
  </si>
  <si>
    <r>
      <t>Pro Forma</t>
    </r>
    <r>
      <rPr>
        <sz val="10"/>
        <rFont val="Times New Roman"/>
        <family val="1"/>
      </rPr>
      <t xml:space="preserve"> </t>
    </r>
    <r>
      <rPr>
        <vertAlign val="superscript"/>
        <sz val="9"/>
        <rFont val="Times New Roman"/>
        <family val="1"/>
      </rPr>
      <t>(4)</t>
    </r>
  </si>
  <si>
    <t>Net income before extraordinary item, excluding amortization of goodwill</t>
  </si>
  <si>
    <t>Net income attributable to common stock, excluding amortization of goodwill</t>
  </si>
  <si>
    <t>Deposits and Borrowings</t>
  </si>
  <si>
    <t xml:space="preserve">  Borrowings:</t>
  </si>
  <si>
    <t xml:space="preserve">             Total deposits and borrowings</t>
  </si>
  <si>
    <t xml:space="preserve">     Interest-bearing checking accounts, savings accounts and MMDAs</t>
  </si>
  <si>
    <t xml:space="preserve">     Interest-bearing time deposit accounts</t>
  </si>
  <si>
    <r>
      <t xml:space="preserve">         Total deposits</t>
    </r>
    <r>
      <rPr>
        <vertAlign val="superscript"/>
        <sz val="9"/>
        <color indexed="8"/>
        <rFont val="Times New Roman"/>
        <family val="1"/>
      </rPr>
      <t>(2)</t>
    </r>
  </si>
  <si>
    <t xml:space="preserve">     Adjustable</t>
  </si>
  <si>
    <t xml:space="preserve">     Short-term fixed</t>
  </si>
  <si>
    <t xml:space="preserve">     Long-term fixed </t>
  </si>
  <si>
    <t xml:space="preserve">         Total borrowings</t>
  </si>
  <si>
    <t xml:space="preserve">             Total loans charged off</t>
  </si>
  <si>
    <t xml:space="preserve">            Total SFR charge offs</t>
  </si>
  <si>
    <t xml:space="preserve">            Total recoveries of loans previously charged off</t>
  </si>
  <si>
    <r>
      <t xml:space="preserve">Common shares outstanding at end of period (in thousands) </t>
    </r>
    <r>
      <rPr>
        <vertAlign val="superscript"/>
        <sz val="9"/>
        <rFont val="Times New Roman"/>
        <family val="1"/>
      </rPr>
      <t>(1)</t>
    </r>
  </si>
  <si>
    <t>Common stock warrants issued, net of costs</t>
  </si>
  <si>
    <t xml:space="preserve">  Investment in Federal Home Loan Banks ("FHLBs")</t>
  </si>
  <si>
    <r>
      <t xml:space="preserve">    Efficiency ratio</t>
    </r>
    <r>
      <rPr>
        <vertAlign val="superscript"/>
        <sz val="8"/>
        <rFont val="Times New Roman"/>
        <family val="1"/>
      </rPr>
      <t>(1)</t>
    </r>
    <r>
      <rPr>
        <sz val="10"/>
        <rFont val="Times New Roman"/>
        <family val="1"/>
      </rPr>
      <t>, excluding amortization of other intangible assets</t>
    </r>
  </si>
  <si>
    <r>
      <t>(4)</t>
    </r>
    <r>
      <rPr>
        <sz val="9"/>
        <rFont val="Times New Roman"/>
        <family val="1"/>
      </rPr>
      <t xml:space="preserve">  Represents pro forma impact to quarter-to-date December 31, 2001 and March 31, 2001 net income assuming that the adoption of Statement of </t>
    </r>
  </si>
  <si>
    <r>
      <t xml:space="preserve">     </t>
    </r>
    <r>
      <rPr>
        <sz val="9"/>
        <rFont val="Times New Roman"/>
        <family val="1"/>
      </rPr>
      <t>from net income, was applied to all periods presented.  SFAS No. 142 became effective on January 1, 2002.</t>
    </r>
  </si>
  <si>
    <t xml:space="preserve">    Repurchase agreements</t>
  </si>
  <si>
    <t xml:space="preserve">    Advances from FHLBs</t>
  </si>
  <si>
    <t xml:space="preserve">       As a percentage of total assets</t>
  </si>
  <si>
    <t xml:space="preserve">  Allowance as a percentage of total loans held in portfolio</t>
  </si>
  <si>
    <t>Earning assets:</t>
  </si>
  <si>
    <t xml:space="preserve">            Total earning assets</t>
  </si>
  <si>
    <t xml:space="preserve">        Interest-bearing checking</t>
  </si>
  <si>
    <t xml:space="preserve">  Net interest margin</t>
  </si>
  <si>
    <r>
      <t>(1)</t>
    </r>
    <r>
      <rPr>
        <sz val="9"/>
        <rFont val="Times New Roman"/>
        <family val="1"/>
      </rPr>
      <t xml:space="preserve">  Nonaccrual loans were included in the average loan amounts outstanding.</t>
    </r>
  </si>
  <si>
    <r>
      <t xml:space="preserve">(3) </t>
    </r>
    <r>
      <rPr>
        <sz val="9"/>
        <rFont val="Times New Roman"/>
        <family val="1"/>
      </rPr>
      <t xml:space="preserve"> Includes purchased subprime loan portfolios as well as first mortgages originated by Washington Mutual Finance and Long Beach Mortgage.</t>
    </r>
  </si>
  <si>
    <t xml:space="preserve">Extraordinary item - gain on extinguishment of securities sold under agreements </t>
  </si>
  <si>
    <t xml:space="preserve">             Total SFR recoveries of loans previously charged off</t>
  </si>
  <si>
    <r>
      <t xml:space="preserve">     Financial Accounting Standards ("SFAS") No. 142, </t>
    </r>
    <r>
      <rPr>
        <i/>
        <sz val="9"/>
        <rFont val="Times New Roman"/>
        <family val="1"/>
      </rPr>
      <t>Goodwill and Other Intangible Assets,</t>
    </r>
    <r>
      <rPr>
        <sz val="9"/>
        <rFont val="Times New Roman"/>
        <family val="1"/>
      </rPr>
      <t xml:space="preserve"> which eliminates the amortization of goodwill</t>
    </r>
  </si>
  <si>
    <t xml:space="preserve">        Net charge offs</t>
  </si>
  <si>
    <r>
      <t>(6)</t>
    </r>
    <r>
      <rPr>
        <sz val="9"/>
        <rFont val="Times New Roman"/>
        <family val="1"/>
      </rPr>
      <t xml:space="preserve">  Includes 271,183 checking accounts acquired from Bank United Corp.</t>
    </r>
  </si>
  <si>
    <r>
      <t>(5)</t>
    </r>
    <r>
      <rPr>
        <vertAlign val="superscript"/>
        <sz val="10"/>
        <rFont val="Times New Roman"/>
        <family val="1"/>
      </rPr>
      <t xml:space="preserve">  </t>
    </r>
    <r>
      <rPr>
        <sz val="9"/>
        <rFont val="Times New Roman"/>
        <family val="1"/>
      </rPr>
      <t>Includes 358,846 checking accounts acquired from Dime.</t>
    </r>
  </si>
  <si>
    <t xml:space="preserve">        Banking subsidiaries</t>
  </si>
  <si>
    <t xml:space="preserve">        Washington Mutual Finance</t>
  </si>
  <si>
    <t xml:space="preserve">        Washington Mutual Finance </t>
  </si>
  <si>
    <t xml:space="preserve">     Banking subsidiaries</t>
  </si>
  <si>
    <t xml:space="preserve">     Washington Mutual Finance</t>
  </si>
  <si>
    <t xml:space="preserve">     Noninterest-bearing deposits</t>
  </si>
  <si>
    <r>
      <t xml:space="preserve">    Second mortgage and other consumer</t>
    </r>
    <r>
      <rPr>
        <sz val="9"/>
        <rFont val="Times New Roman"/>
        <family val="1"/>
      </rPr>
      <t>:</t>
    </r>
  </si>
  <si>
    <r>
      <t xml:space="preserve">  Balance, end of period</t>
    </r>
    <r>
      <rPr>
        <vertAlign val="superscript"/>
        <sz val="9"/>
        <color indexed="8"/>
        <rFont val="Times New Roman"/>
        <family val="1"/>
      </rPr>
      <t>(1)</t>
    </r>
  </si>
  <si>
    <t>Rollforward of Valuation Allowance for MSR Impairment</t>
  </si>
  <si>
    <r>
      <t>Term</t>
    </r>
    <r>
      <rPr>
        <sz val="9"/>
        <rFont val="Times New Roman"/>
        <family val="1"/>
      </rPr>
      <t xml:space="preserve"> </t>
    </r>
    <r>
      <rPr>
        <vertAlign val="superscript"/>
        <sz val="9"/>
        <rFont val="Times New Roman"/>
        <family val="1"/>
      </rPr>
      <t>(1)</t>
    </r>
  </si>
  <si>
    <r>
      <t xml:space="preserve">Real Estate Loans and MBS </t>
    </r>
    <r>
      <rPr>
        <vertAlign val="superscript"/>
        <sz val="9"/>
        <rFont val="Times New Roman"/>
        <family val="1"/>
      </rPr>
      <t>(1)</t>
    </r>
  </si>
  <si>
    <r>
      <t xml:space="preserve">  Stockholders' equity </t>
    </r>
    <r>
      <rPr>
        <vertAlign val="superscript"/>
        <sz val="9"/>
        <rFont val="Times New Roman"/>
        <family val="1"/>
      </rPr>
      <t>(1)</t>
    </r>
    <r>
      <rPr>
        <sz val="10"/>
        <rFont val="Times New Roman"/>
        <family val="1"/>
      </rPr>
      <t xml:space="preserve">/total assets </t>
    </r>
    <r>
      <rPr>
        <vertAlign val="superscript"/>
        <sz val="9"/>
        <rFont val="Times New Roman"/>
        <family val="1"/>
      </rPr>
      <t>(1)</t>
    </r>
  </si>
  <si>
    <r>
      <t xml:space="preserve">  Tangible common equity </t>
    </r>
    <r>
      <rPr>
        <vertAlign val="superscript"/>
        <sz val="9"/>
        <rFont val="Times New Roman"/>
        <family val="1"/>
      </rPr>
      <t>(1)(2)</t>
    </r>
  </si>
  <si>
    <r>
      <t xml:space="preserve">  Estimated total risk-based capital </t>
    </r>
    <r>
      <rPr>
        <vertAlign val="superscript"/>
        <sz val="9"/>
        <rFont val="Times New Roman"/>
        <family val="1"/>
      </rPr>
      <t>(3)</t>
    </r>
  </si>
  <si>
    <t xml:space="preserve">   Available-for-sale ("AFS") securities</t>
  </si>
  <si>
    <t xml:space="preserve">   Other interest and dividend income</t>
  </si>
  <si>
    <t xml:space="preserve">      Total interest income</t>
  </si>
  <si>
    <t xml:space="preserve">   Deposits</t>
  </si>
  <si>
    <t xml:space="preserve">   Borrowings</t>
  </si>
  <si>
    <t xml:space="preserve">      Total interest expense</t>
  </si>
  <si>
    <t xml:space="preserve">          Net interest income</t>
  </si>
  <si>
    <t xml:space="preserve">          Net interest income after provision for loan and lease losses</t>
  </si>
  <si>
    <t xml:space="preserve">   Depositor and other retail banking fees</t>
  </si>
  <si>
    <t xml:space="preserve">   Securities fees and commissions </t>
  </si>
  <si>
    <t xml:space="preserve">   Insurance income</t>
  </si>
  <si>
    <t xml:space="preserve">   Portfolio loan related income</t>
  </si>
  <si>
    <t xml:space="preserve">   Other income</t>
  </si>
  <si>
    <t xml:space="preserve">       Total noninterest income</t>
  </si>
  <si>
    <t xml:space="preserve">   Compensation and benefits</t>
  </si>
  <si>
    <t xml:space="preserve">   Occupancy and equipment</t>
  </si>
  <si>
    <t xml:space="preserve">   Telecommunications and outsourced information services</t>
  </si>
  <si>
    <t xml:space="preserve">   Depositor and other retail banking losses</t>
  </si>
  <si>
    <t xml:space="preserve">   Amortization of goodwill</t>
  </si>
  <si>
    <t xml:space="preserve">   Amortization of other intangible assets</t>
  </si>
  <si>
    <t xml:space="preserve">   Professional fees</t>
  </si>
  <si>
    <t xml:space="preserve">   Advertising and promotion</t>
  </si>
  <si>
    <t xml:space="preserve">   Other expense </t>
  </si>
  <si>
    <t xml:space="preserve">       Total noninterest expense</t>
  </si>
  <si>
    <t xml:space="preserve">           Income before income taxes and extraordinary item</t>
  </si>
  <si>
    <t>After 2006</t>
  </si>
  <si>
    <t>Weighted average strike rate</t>
  </si>
  <si>
    <t>Total interest rate contracts</t>
  </si>
  <si>
    <t>Total asset/liability management</t>
  </si>
  <si>
    <t>$2.8</t>
  </si>
  <si>
    <t xml:space="preserve">  2.7</t>
  </si>
  <si>
    <t xml:space="preserve">  2.9</t>
  </si>
  <si>
    <t xml:space="preserve">          Mar. 31, 2002:</t>
  </si>
  <si>
    <t xml:space="preserve">          Dec. 31, 2001:</t>
  </si>
  <si>
    <t xml:space="preserve">          Mar. 31, 2001:</t>
  </si>
  <si>
    <t>Total Notional Amount</t>
  </si>
  <si>
    <t>Contractual maturity</t>
  </si>
  <si>
    <t>Weighted average pay rate</t>
  </si>
  <si>
    <t>Weighted average receive rate</t>
  </si>
  <si>
    <t>Contractual maturity (option)</t>
  </si>
  <si>
    <t>Contractual maturity (swap)</t>
  </si>
  <si>
    <t>Interest Rate Contracts:</t>
  </si>
  <si>
    <t xml:space="preserve">   Asset/Liability Management</t>
  </si>
  <si>
    <t>Pay-fixed swaps</t>
  </si>
  <si>
    <t>Receive-fixed swaps</t>
  </si>
  <si>
    <t>Interest rate caps/collars/corridors</t>
  </si>
  <si>
    <t>Swaptions</t>
  </si>
  <si>
    <t xml:space="preserve">Embedded caps  </t>
  </si>
  <si>
    <t xml:space="preserve">   Loans</t>
  </si>
  <si>
    <r>
      <t xml:space="preserve">     Specialty mortgage finance</t>
    </r>
    <r>
      <rPr>
        <vertAlign val="superscript"/>
        <sz val="9"/>
        <rFont val="Times New Roman"/>
        <family val="1"/>
      </rPr>
      <t xml:space="preserve">(1) </t>
    </r>
  </si>
  <si>
    <r>
      <t xml:space="preserve">        Builder</t>
    </r>
    <r>
      <rPr>
        <vertAlign val="superscript"/>
        <sz val="9"/>
        <rFont val="Times New Roman"/>
        <family val="1"/>
      </rPr>
      <t>(2)</t>
    </r>
  </si>
  <si>
    <r>
      <t xml:space="preserve">        Custom</t>
    </r>
    <r>
      <rPr>
        <vertAlign val="superscript"/>
        <sz val="9"/>
        <rFont val="Times New Roman"/>
        <family val="1"/>
      </rPr>
      <t>(3)</t>
    </r>
  </si>
  <si>
    <r>
      <t>(1)</t>
    </r>
    <r>
      <rPr>
        <sz val="9"/>
        <rFont val="Times New Roman"/>
        <family val="1"/>
      </rPr>
      <t xml:space="preserve">  Includes purchased subprime loan portfolios as well as first mortgages originated by Washington Mutual Finance.</t>
    </r>
  </si>
  <si>
    <t>% of</t>
  </si>
  <si>
    <t>total</t>
  </si>
  <si>
    <r>
      <t xml:space="preserve">(2) </t>
    </r>
    <r>
      <rPr>
        <sz val="9"/>
        <rFont val="Times New Roman"/>
        <family val="1"/>
      </rPr>
      <t xml:space="preserve"> Interest income for loans includes amortization of net deferred loan origination costs of $55 million, $57 million, and $25 million </t>
    </r>
  </si>
  <si>
    <r>
      <t>(1)</t>
    </r>
    <r>
      <rPr>
        <sz val="9"/>
        <rFont val="Times New Roman"/>
        <family val="1"/>
      </rPr>
      <t xml:space="preserve">  Includes extraordinary item.</t>
    </r>
  </si>
  <si>
    <t xml:space="preserve">     Subservicing portfolio</t>
  </si>
  <si>
    <t xml:space="preserve">   (Loss) gain from sale of other AFS securities</t>
  </si>
  <si>
    <t xml:space="preserve">  Gain from sale of originated MBS</t>
  </si>
  <si>
    <t>Embedded caps</t>
  </si>
  <si>
    <t xml:space="preserve">  Other MBS</t>
  </si>
  <si>
    <t xml:space="preserve">       Impairment recovery</t>
  </si>
  <si>
    <t xml:space="preserve">    Impairment recovery</t>
  </si>
  <si>
    <r>
      <t xml:space="preserve">  Total servicing portfolio, excluding retained MBS without MSR and owned loans</t>
    </r>
    <r>
      <rPr>
        <vertAlign val="superscript"/>
        <sz val="8"/>
        <rFont val="Times New Roman"/>
        <family val="1"/>
      </rPr>
      <t>(2)</t>
    </r>
    <r>
      <rPr>
        <sz val="10"/>
        <rFont val="Times New Roman"/>
        <family val="1"/>
      </rPr>
      <t xml:space="preserve"> </t>
    </r>
  </si>
  <si>
    <t xml:space="preserve">  MSR recovery (impairment)</t>
  </si>
  <si>
    <t xml:space="preserve">  Loan servicing fees</t>
  </si>
  <si>
    <r>
      <t>(1)</t>
    </r>
    <r>
      <rPr>
        <sz val="9"/>
        <rFont val="Times New Roman"/>
        <family val="1"/>
      </rPr>
      <t xml:space="preserve">  At March 31, 2002, aggregate MSR fair value was $7.98 billion.</t>
    </r>
  </si>
  <si>
    <r>
      <t>(2)</t>
    </r>
    <r>
      <rPr>
        <sz val="9"/>
        <rFont val="Times New Roman"/>
        <family val="1"/>
      </rPr>
      <t xml:space="preserve">  Weighted average coupon (in basis points, annualized) was 7.11% at March 31, 2002.</t>
    </r>
  </si>
  <si>
    <t>Maturity Range</t>
  </si>
  <si>
    <t>MSR Risk Management</t>
  </si>
  <si>
    <t>Total MSR risk management</t>
  </si>
  <si>
    <t xml:space="preserve">   Total MSR risk management </t>
  </si>
  <si>
    <t xml:space="preserve">   MSR Risk Management</t>
  </si>
  <si>
    <r>
      <t xml:space="preserve">(4) </t>
    </r>
    <r>
      <rPr>
        <sz val="9"/>
        <rFont val="Times New Roman"/>
        <family val="1"/>
      </rPr>
      <t xml:space="preserve"> Includes custom construction loans to the intended occupant of a house to finance the house's construction and residential builder construction</t>
    </r>
  </si>
  <si>
    <t xml:space="preserve">     loans to borrowers who are in the business of acquiring land and building homes for resale.  </t>
  </si>
  <si>
    <t>Diluted weighted average number of common shares outstanding</t>
  </si>
  <si>
    <t>Nonperforming Assets ("NPAs") and Restructured Loans</t>
  </si>
  <si>
    <t xml:space="preserve">   Single-family residential ("SFR") mortgage banking income (expense)</t>
  </si>
  <si>
    <t>SFR Mortgage Banking Income (Expense)</t>
  </si>
  <si>
    <t xml:space="preserve">     Total SFR mortgage banking income (expense)</t>
  </si>
  <si>
    <t xml:space="preserve">  Second mortgage and other consumer</t>
  </si>
  <si>
    <t xml:space="preserve">  Securities sold under agreements to repurchase ("repurchase agreements")</t>
  </si>
  <si>
    <t xml:space="preserve">   and $189 million for quarter ended December 31,  2001</t>
  </si>
  <si>
    <t xml:space="preserve">   to repurchase, net of taxes of $28 million for quarter ended March 31, 2002, </t>
  </si>
  <si>
    <t>March 31, 2002</t>
  </si>
  <si>
    <t xml:space="preserve">     Loans transferred from loans held in portfolio</t>
  </si>
  <si>
    <t xml:space="preserve">     Loans transferred to loans held for sale</t>
  </si>
  <si>
    <r>
      <t>(3)</t>
    </r>
    <r>
      <rPr>
        <sz val="9"/>
        <rFont val="Times New Roman"/>
        <family val="1"/>
      </rPr>
      <t xml:space="preserve">  Represents custom construction loans to the intended occupant of a house to finance the house's construction.</t>
    </r>
  </si>
  <si>
    <r>
      <t>(2)</t>
    </r>
    <r>
      <rPr>
        <sz val="9"/>
        <rFont val="Times New Roman"/>
        <family val="1"/>
      </rPr>
      <t xml:space="preserve">  Represents residential builder construction loans to borrowers who are in the business of acquiring land and building homes for resale.</t>
    </r>
  </si>
  <si>
    <t>We use interest rate contracts as tools to manage interest rate risk.  The following tables summarize the notional amounts, maturities and weighted average interest rates and strike rates associated with these contracts.  Interest rate contracts that are embedded with certain adjustable-rate borrowings, while not accounted for as derivatives under SFAS No. 133, have been included in the tables since they also function as interest rate risk management tools.</t>
  </si>
  <si>
    <r>
      <t xml:space="preserve">Embedded floors </t>
    </r>
    <r>
      <rPr>
        <vertAlign val="superscript"/>
        <sz val="11"/>
        <color indexed="8"/>
        <rFont val="Times New Roman"/>
        <family val="1"/>
      </rPr>
      <t>(2)</t>
    </r>
  </si>
  <si>
    <r>
      <t xml:space="preserve">Embedded swaptions </t>
    </r>
    <r>
      <rPr>
        <vertAlign val="superscript"/>
        <sz val="11"/>
        <color indexed="8"/>
        <rFont val="Times New Roman"/>
        <family val="1"/>
      </rPr>
      <t>(3)</t>
    </r>
  </si>
  <si>
    <t xml:space="preserve">       Once effective, the floors reprice every three months.</t>
  </si>
  <si>
    <r>
      <t xml:space="preserve">(2)    </t>
    </r>
    <r>
      <rPr>
        <sz val="11"/>
        <rFont val="Times New Roman"/>
        <family val="1"/>
      </rPr>
      <t xml:space="preserve"> At December 31, 2001, $1.8 billion of these contracts were effective.  Contractual start dates for the remaining floors begin on September 15, 2002.  </t>
    </r>
  </si>
  <si>
    <r>
      <t xml:space="preserve">(2)   </t>
    </r>
    <r>
      <rPr>
        <sz val="11"/>
        <rFont val="Times New Roman"/>
        <family val="1"/>
      </rPr>
      <t xml:space="preserve"> At March 31, 2002, $650 million of these contracts were effective.  Contractual start dates for the remaining floors begin on March 18, 2003. </t>
    </r>
  </si>
  <si>
    <t xml:space="preserve">      Once effective, the floors reprice every three months.  </t>
  </si>
  <si>
    <t>(dollars in millions, except for per share data)</t>
  </si>
  <si>
    <r>
      <t xml:space="preserve">    SFR construction</t>
    </r>
    <r>
      <rPr>
        <vertAlign val="superscript"/>
        <sz val="10"/>
        <rFont val="Times New Roman"/>
        <family val="1"/>
      </rPr>
      <t>(4)</t>
    </r>
  </si>
  <si>
    <r>
      <t xml:space="preserve">    MBS</t>
    </r>
    <r>
      <rPr>
        <vertAlign val="superscript"/>
        <sz val="9"/>
        <rFont val="Times New Roman"/>
        <family val="1"/>
      </rPr>
      <t>(5)</t>
    </r>
  </si>
  <si>
    <r>
      <t xml:space="preserve">    Investment securities and other</t>
    </r>
    <r>
      <rPr>
        <vertAlign val="superscript"/>
        <sz val="9"/>
        <rFont val="Times New Roman"/>
        <family val="1"/>
      </rPr>
      <t>(5)</t>
    </r>
  </si>
  <si>
    <r>
      <t>(5)</t>
    </r>
    <r>
      <rPr>
        <sz val="9"/>
        <rFont val="Times New Roman"/>
        <family val="1"/>
      </rPr>
      <t xml:space="preserve">  Yield is based on average amortized cost balances.  </t>
    </r>
  </si>
  <si>
    <t>Payor swaptions</t>
  </si>
  <si>
    <r>
      <t>Embedded payor swaptions</t>
    </r>
    <r>
      <rPr>
        <vertAlign val="superscript"/>
        <sz val="11"/>
        <color indexed="8"/>
        <rFont val="Times New Roman"/>
        <family val="1"/>
      </rPr>
      <t>(1)</t>
    </r>
  </si>
  <si>
    <t>Receiver swaptions</t>
  </si>
  <si>
    <r>
      <t>(1)</t>
    </r>
    <r>
      <rPr>
        <sz val="11"/>
        <rFont val="Times New Roman"/>
        <family val="1"/>
      </rPr>
      <t xml:space="preserve">   Embedded interest rate swaptions are exercisable upon maturity.</t>
    </r>
  </si>
  <si>
    <r>
      <t xml:space="preserve">(3)    </t>
    </r>
    <r>
      <rPr>
        <sz val="11"/>
        <rFont val="Times New Roman"/>
        <family val="1"/>
      </rPr>
      <t xml:space="preserve"> Interest rate contracts decreased net interest income by $37 million for the quarter ended March 31, 2002.</t>
    </r>
  </si>
  <si>
    <r>
      <t xml:space="preserve">Embedded payor swaptions </t>
    </r>
    <r>
      <rPr>
        <vertAlign val="superscript"/>
        <sz val="11"/>
        <color indexed="8"/>
        <rFont val="Times New Roman"/>
        <family val="1"/>
      </rPr>
      <t>(1)</t>
    </r>
  </si>
  <si>
    <r>
      <t>(1)</t>
    </r>
    <r>
      <rPr>
        <sz val="11"/>
        <rFont val="Times New Roman"/>
        <family val="1"/>
      </rPr>
      <t xml:space="preserve">    Embedded interest rate swaptions are exercisable upon maturity.</t>
    </r>
  </si>
  <si>
    <r>
      <t xml:space="preserve">(3)     </t>
    </r>
    <r>
      <rPr>
        <sz val="11"/>
        <rFont val="Times New Roman"/>
        <family val="1"/>
      </rPr>
      <t xml:space="preserve"> Interest rate contracts decreased net interest income by $34 million for the quarter ended December 31, 2001.</t>
    </r>
  </si>
  <si>
    <r>
      <t xml:space="preserve">(2)   </t>
    </r>
    <r>
      <rPr>
        <sz val="9"/>
        <rFont val="Times New Roman"/>
        <family val="1"/>
      </rPr>
      <t>Includes custodial and escrow deposits of $10.02 billion at March 31, 2002 and $10.11 billion at December 31, 2001.</t>
    </r>
  </si>
</sst>
</file>

<file path=xl/styles.xml><?xml version="1.0" encoding="utf-8"?>
<styleSheet xmlns="http://schemas.openxmlformats.org/spreadsheetml/2006/main">
  <numFmts count="20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_);\(&quot;$&quot;#,##0.0\)"/>
    <numFmt numFmtId="166" formatCode="0.000%"/>
    <numFmt numFmtId="167" formatCode="0.000"/>
    <numFmt numFmtId="168" formatCode="#,##0.000"/>
    <numFmt numFmtId="169" formatCode="#,##0.0000"/>
    <numFmt numFmtId="170" formatCode="0.000_)"/>
    <numFmt numFmtId="171" formatCode="0.00___)"/>
    <numFmt numFmtId="172" formatCode="0.000___)"/>
    <numFmt numFmtId="173" formatCode="0.0000___)"/>
    <numFmt numFmtId="174" formatCode="&quot;$&quot;__#,##0_);\(&quot;$&quot;__#,##0\)"/>
    <numFmt numFmtId="175" formatCode="&quot;$&quot;__\ #,###,##0_);\(&quot;$&quot;__#,##0\)"/>
    <numFmt numFmtId="176" formatCode="&quot;$&quot;___ #,###,##0_);\(&quot;$&quot;__#,##0\)"/>
    <numFmt numFmtId="177" formatCode="&quot;$&quot;____###,##0_);\(&quot;$&quot;__#,##0\)"/>
    <numFmt numFmtId="178" formatCode="&quot;$&quot;_____###,##0_);\(&quot;$&quot;__#,##0\)"/>
    <numFmt numFmtId="179" formatCode="&quot;$&quot;__#,##0.0;\(&quot;$&quot;__#,##0\)"/>
    <numFmt numFmtId="180" formatCode="&quot;$&quot;__#,##0.0_;\(&quot;$&quot;__###0\)"/>
    <numFmt numFmtId="181" formatCode="&quot;$&quot;__#,##0.0_);\(&quot;$&quot;__###0\)"/>
    <numFmt numFmtId="182" formatCode="&quot;$&quot;___##,##0.0;\(&quot;$&quot;__###0\)"/>
    <numFmt numFmtId="183" formatCode="&quot;$&quot;___##,###.0_);\(&quot;$&quot;__#,###.0\)"/>
    <numFmt numFmtId="184" formatCode="0.0_)"/>
    <numFmt numFmtId="185" formatCode="0.0___)"/>
    <numFmt numFmtId="186" formatCode="&quot;$&quot;#,##0.0_);&quot;$&quot;\(#,##0.0\)"/>
    <numFmt numFmtId="187" formatCode="&quot;$&quot;#,##0.0_);&quot;$&quot;_(#,##0.0\)"/>
    <numFmt numFmtId="188" formatCode="&quot;$&quot;#,##0.0_);&quot;$&quot;__\(#,##0.0\)"/>
    <numFmt numFmtId="189" formatCode="&quot;$&quot;___##,###.0_);&quot;$&quot;\(__#,###.0\)"/>
    <numFmt numFmtId="190" formatCode="&quot;$&quot;___##,###.0_);&quot;$&quot;\(#,###.0\)"/>
    <numFmt numFmtId="191" formatCode="&quot;$&quot;#,##0.0_);&quot;$&quot;\-_(#,##0.0\)"/>
    <numFmt numFmtId="192" formatCode="&quot;$&quot;#,##0.0_);&quot;$&quot;__\(_#\,##0.0\)"/>
    <numFmt numFmtId="193" formatCode="&quot;$&quot;\ #,##0.0_);\(&quot;$&quot;\ #,##0.0\)"/>
    <numFmt numFmtId="194" formatCode="&quot;$&quot;_#\,##0.0_);\(&quot;$&quot;_#\,##0.0\)"/>
    <numFmt numFmtId="195" formatCode="_(* #,##0.0_);_(* \(#,##0.0\);_(* &quot;-&quot;??_);_(@_)"/>
    <numFmt numFmtId="196" formatCode="&quot;$&quot;#,##0.0\);\(&quot;$&quot;#,##0.0\)"/>
    <numFmt numFmtId="197" formatCode="&quot;$&quot;#,##0.0;\(&quot;$&quot;#,##0.0\)"/>
    <numFmt numFmtId="198" formatCode="#,##0.00_);\(&quot;$&quot;#,##0.00\)"/>
    <numFmt numFmtId="199" formatCode="&quot;$&quot;___#\,##0.0_);\(&quot;$&quot;__###0\)"/>
    <numFmt numFmtId="200" formatCode="&quot;$&quot;___###0.0_);\(&quot;$&quot;__###0\)"/>
    <numFmt numFmtId="201" formatCode="&quot;$&quot;__###0.0_);\(&quot;$&quot;__###0\)"/>
    <numFmt numFmtId="202" formatCode="&quot;$&quot;\ #,##0.0_);\(&quot;$&quot;#,##0.0\)"/>
    <numFmt numFmtId="203" formatCode="&quot;$&quot;\ \ #,##0.0_);\(&quot;$&quot;#,##0.0\)"/>
    <numFmt numFmtId="204" formatCode="&quot;$&quot;____###0.0_);\(&quot;$&quot;__###0\)"/>
    <numFmt numFmtId="205" formatCode="&quot;$&quot;__##0.0_);\(&quot;$&quot;__###0\)"/>
    <numFmt numFmtId="206" formatCode="&quot;$&quot;#,##0.0_);\(&quot;$&quot;__###0\)"/>
    <numFmt numFmtId="207" formatCode="&quot;$&quot;##0.0_);\(&quot;$&quot;__###0\)"/>
    <numFmt numFmtId="208" formatCode="&quot;$&quot;###0.0_);\(&quot;$&quot;__###0\)"/>
    <numFmt numFmtId="209" formatCode="&quot;$&quot;#,##0.0_____);\(&quot;$&quot;__###0\)"/>
    <numFmt numFmtId="210" formatCode="&quot;$&quot;#,##0.0____\);\(&quot;$&quot;__###0\)"/>
    <numFmt numFmtId="211" formatCode="&quot;$&quot;#,##0.0____;\(&quot;$&quot;__###0\)"/>
    <numFmt numFmtId="212" formatCode="&quot;$&quot;____##,###.0_);\(&quot;$&quot;__#,###.0\)"/>
    <numFmt numFmtId="213" formatCode="&quot;$&quot;______##,###.0_);\(&quot;$&quot;__#,###.0\)"/>
    <numFmt numFmtId="214" formatCode="&quot;$&quot;##,##0.0;\(&quot;$&quot;__###0\)"/>
    <numFmt numFmtId="215" formatCode="__#,##0_);\(&quot;$&quot;__#,##0\)"/>
    <numFmt numFmtId="216" formatCode="&quot;$&quot;#,##0.0_);\(#,##0.0\)"/>
    <numFmt numFmtId="217" formatCode="&quot;$&quot;_#\,##0_);\(&quot;$&quot;__#,##0\)"/>
    <numFmt numFmtId="218" formatCode="###0_);\(#,##0\)"/>
    <numFmt numFmtId="219" formatCode="#,##0_);\(#,##0\);"/>
    <numFmt numFmtId="220" formatCode="&quot;$&quot;__##,##0.0;\(&quot;$&quot;__###0\)"/>
    <numFmt numFmtId="221" formatCode="&quot;$&quot;_#\,##0.0_);\(#,##0.0\)"/>
    <numFmt numFmtId="222" formatCode="&quot;$&quot;_###0.0_);\(#,##0.0\)"/>
    <numFmt numFmtId="223" formatCode="\(0.0\)%"/>
    <numFmt numFmtId="224" formatCode="&quot;$&quot;___#\,##0.0_);&quot;$&quot;\(#,##0.0\)"/>
    <numFmt numFmtId="225" formatCode="&quot;$&quot;___###0.0_);&quot;$&quot;\(#,##0.0\)"/>
    <numFmt numFmtId="226" formatCode="&quot;$&quot;#,##0.0;\(&quot;$&quot;__#,##0\)"/>
    <numFmt numFmtId="227" formatCode="__##,##0.0;\(&quot;$&quot;__###0\)"/>
    <numFmt numFmtId="228" formatCode="\(0.00\ \)"/>
    <numFmt numFmtId="229" formatCode="\(0.00\)"/>
    <numFmt numFmtId="230" formatCode="__##,##0.0;;\(&quot;$&quot;__###0\)"/>
    <numFmt numFmtId="231" formatCode="#,##0.0"/>
    <numFmt numFmtId="232" formatCode="_(* #,##0.0_);_(* \(#,##0.0\);_(* &quot;-&quot;_);_(@_)"/>
    <numFmt numFmtId="233" formatCode="&quot;$&quot;#,##0.0_);[Red]\(&quot;$&quot;#,##0.0\)"/>
    <numFmt numFmtId="234" formatCode="#,##0.000_);\(#,##0.000\)"/>
    <numFmt numFmtId="235" formatCode="#,##0.0000_);\(#,##0.0000\)"/>
    <numFmt numFmtId="236" formatCode="#,##0.00000_);\(#,##0.00000\)"/>
    <numFmt numFmtId="237" formatCode="&quot;$&quot;___###,##0_);\(&quot;$&quot;__#,##0\)"/>
    <numFmt numFmtId="238" formatCode="&quot;$&quot;__###,##0_);\(&quot;$&quot;__#,##0\)"/>
    <numFmt numFmtId="239" formatCode="&quot;$&quot;__#,##0.0_);\(&quot;$&quot;_###0\)"/>
    <numFmt numFmtId="240" formatCode="&quot;$&quot;\ #,##0_);\(&quot;$&quot;\ #,##0\)"/>
    <numFmt numFmtId="241" formatCode="&quot;$&quot;__###0.0_);&quot;$&quot;\(#,##0.0\)"/>
    <numFmt numFmtId="242" formatCode="\(0.00\)%"/>
    <numFmt numFmtId="243" formatCode="\(0.00\)__\)"/>
    <numFmt numFmtId="244" formatCode="\(0.00\)__"/>
    <numFmt numFmtId="245" formatCode="&quot;$&quot;\ #,##0;&quot;$&quot;\ \-#,##0"/>
    <numFmt numFmtId="246" formatCode="&quot;$&quot;\ #,##0;[Red]&quot;$&quot;\ \-#,##0"/>
    <numFmt numFmtId="247" formatCode="&quot;$&quot;\ #,##0.00;&quot;$&quot;\ \-#,##0.00"/>
    <numFmt numFmtId="248" formatCode="&quot;$&quot;\ #,##0.00;[Red]&quot;$&quot;\ \-#,##0.00"/>
    <numFmt numFmtId="249" formatCode="_ &quot;$&quot;\ * #,##0_ ;_ &quot;$&quot;\ * \-#,##0_ ;_ &quot;$&quot;\ * &quot;-&quot;_ ;_ @_ "/>
    <numFmt numFmtId="250" formatCode="_ * #,##0_ ;_ * \-#,##0_ ;_ * &quot;-&quot;_ ;_ @_ "/>
    <numFmt numFmtId="251" formatCode="_ &quot;$&quot;\ * #,##0.00_ ;_ &quot;$&quot;\ * \-#,##0.00_ ;_ &quot;$&quot;\ * &quot;-&quot;??_ ;_ @_ "/>
    <numFmt numFmtId="252" formatCode="_ * #,##0.00_ ;_ * \-#,##0.00_ ;_ * &quot;-&quot;??_ ;_ @_ "/>
    <numFmt numFmtId="253" formatCode="_ &quot;$&quot;\ * #,##0_ ;_ &quot;$&quot;\ * \-#,##0_ ;_ &quot;$&quot;\ * &quot;-&quot;??_ ;_ @_ "/>
    <numFmt numFmtId="254" formatCode="_ * #,##0.0_ ;_ * \-#,##0.0_ ;_ * &quot;-&quot;??_ ;_ @_ "/>
    <numFmt numFmtId="255" formatCode="_ * #,##0_ ;_ * \-#,##0_ ;_ * &quot;-&quot;??_ ;_ @_ "/>
    <numFmt numFmtId="256" formatCode="0.0"/>
    <numFmt numFmtId="257" formatCode="&quot;$&quot;#,##0.000_);\(&quot;$&quot;#,##0.000\)"/>
    <numFmt numFmtId="258" formatCode="#,##0.000_);\(&quot;$&quot;#,##0.000\)"/>
    <numFmt numFmtId="259" formatCode="&quot;$&quot;__#,##0.0_);\(&quot;$&quot;__#,##0.0\)"/>
    <numFmt numFmtId="260" formatCode="&quot;$&quot;#,##0.0_);\(&quot;$&quot;_#\,##0.0\)"/>
    <numFmt numFmtId="261" formatCode="&quot;$&quot;\ #,##0.0;&quot;$&quot;\ \-#,##0.0"/>
    <numFmt numFmtId="262" formatCode="&quot;$&quot;#,##0_);\(#,##0\)"/>
    <numFmt numFmtId="263" formatCode="0.0000%"/>
    <numFmt numFmtId="264" formatCode="0___)"/>
    <numFmt numFmtId="265" formatCode="\(0.0\)__"/>
    <numFmt numFmtId="266" formatCode="\(0\)__"/>
    <numFmt numFmtId="267" formatCode="#,##0.0_);[Red]\(#,##0.0\)"/>
    <numFmt numFmtId="268" formatCode="&quot;$&quot;#,##0.0000_);\(&quot;$&quot;#,##0.0000\)"/>
    <numFmt numFmtId="269" formatCode="#,##0.000_);[Red]\(#,##0.000\)"/>
    <numFmt numFmtId="270" formatCode="\(0.0\)__\)"/>
    <numFmt numFmtId="271" formatCode="\(0\)__\)"/>
    <numFmt numFmtId="272" formatCode="_(* #,##0.000_);_(* \(#,##0.000\);_(* &quot;-&quot;??_);_(@_)"/>
    <numFmt numFmtId="273" formatCode="_(* #,##0_);_(* \(#,##0\);_(* &quot;-&quot;??_);_(@_)"/>
    <numFmt numFmtId="274" formatCode="_(* #,##0.00_);_(* \(#,##0.00\);_(* &quot;-&quot;_);_(@_)"/>
    <numFmt numFmtId="275" formatCode="_(* #,##0.000_);_(* \(#,##0.000\);_(* &quot;-&quot;_);_(@_)"/>
    <numFmt numFmtId="276" formatCode="_ &quot;$&quot;\ \ #,##0.0_ ;_ &quot;$&quot;\ * \-#,##0.0_ ;_ &quot;$&quot;\ * &quot;-&quot;??_ ;_ @_ "/>
    <numFmt numFmtId="277" formatCode="_ &quot;$&quot;\ \ #,##0.0_ ;_ &quot;$&quot;\ \ \-#,##0.0_ ;_ &quot;$&quot;\ \ &quot;-&quot;??_ ;_ @_ "/>
    <numFmt numFmtId="278" formatCode="_ &quot;$&quot;\ #,##0.0_ ;_ &quot;$&quot;\ \ \-#,##0.0_ ;_ &quot;$&quot;\ \ &quot;-&quot;??_ ;_ @_ "/>
    <numFmt numFmtId="279" formatCode="_ &quot;$&quot;#,##0.0_ ;_ &quot;$&quot;\ \ \-#,##0.0_ ;_ &quot;$&quot;\ \ &quot;-&quot;??_ ;_ @_ "/>
    <numFmt numFmtId="280" formatCode="_$* \(#,##0.00_);_$* \(#,##0.00\);_$* &quot;-&quot;??_);_(@_)"/>
    <numFmt numFmtId="281" formatCode="_$* \(#,##0.00_);_$* \(#,##0.00\);_$\(* &quot;-&quot;??_);_(@_)"/>
    <numFmt numFmtId="282" formatCode="&quot;$&quot;\(#,##0.0_);&quot;$&quot;\(#,##0.0\)"/>
    <numFmt numFmtId="283" formatCode="&quot;$&quot;*(#,##0.0_);&quot;$&quot;*(#,##0.0\)"/>
    <numFmt numFmtId="284" formatCode="_(&quot;$&quot;* #,##0.0_);_(* \(#,##0.0\);_(* &quot;-&quot;??_);_(@_)"/>
    <numFmt numFmtId="285" formatCode="&quot;$&quot;#,##0.0_);&quot;$&quot;\ \(#,##0.0\)"/>
    <numFmt numFmtId="286" formatCode="&quot;$&quot;#,##0.0_);&quot;$&quot;\ \ \(#,##0.0\)"/>
    <numFmt numFmtId="287" formatCode="_(\ #,##0_);_(\ \(#,##0\);_(* &quot;--&quot;_);_(@_)"/>
    <numFmt numFmtId="288" formatCode="_(* _#\,##0_);_(* \(#,##0\);_(* &quot;--&quot;_);_(@_)"/>
    <numFmt numFmtId="289" formatCode="&quot;$&quot;\ \ __#,##0.0_);\(&quot;$&quot;\ \ __###0\)"/>
    <numFmt numFmtId="290" formatCode="&quot;$&quot;\ \ \ __#,##0.0_);\(&quot;$&quot;\ \ \ __###0\)"/>
    <numFmt numFmtId="291" formatCode="&quot;$&quot;\ __#,##0.0_);\(&quot;$&quot;\ __###0\)"/>
    <numFmt numFmtId="292" formatCode="_ &quot;$&quot;\ \ \ \ #,##0.0_ ;_ &quot;$&quot;\ \ \ * \-#,##0.0_ ;_ &quot;$&quot;\ \ \ * &quot;-&quot;??_ ;_ @_ "/>
    <numFmt numFmtId="293" formatCode="&quot;$&quot;\ \ #,##0.0_);&quot;$&quot;\ \ \(#,##0.0\)"/>
    <numFmt numFmtId="294" formatCode="&quot;$&quot;\ \ \ __#,##0.00_);\(&quot;$&quot;\ \ \ __###0.0\)"/>
    <numFmt numFmtId="295" formatCode="&quot;$&quot;\ \ \ \ #,##0.0_);&quot;$&quot;\ \ \ \ \ \(#,##0.0\)"/>
    <numFmt numFmtId="296" formatCode="#,##0.0000_);\(&quot;$&quot;#,##0.0000\)"/>
    <numFmt numFmtId="297" formatCode="#,##0.0000_);[Red]\(#,##0.0000\)"/>
    <numFmt numFmtId="298" formatCode="&quot;$&quot;#,##0_);&quot;$&quot;\(#,##0\)"/>
    <numFmt numFmtId="299" formatCode="#,##0.00_);&quot;$&quot;\(#,##0.00\)"/>
    <numFmt numFmtId="300" formatCode="_(\ \ \ \ &quot;$&quot;* #,##0_);_(\ \ \ \ &quot;$&quot;* \(#,##0\);_(\ \ \ \ &quot;$&quot;* &quot;-&quot;??_);_(@_)"/>
    <numFmt numFmtId="301" formatCode="_(&quot;$&quot;\ #,##0.00_);_(&quot;$&quot;\ \(#,##0.00\);_(&quot;$&quot;\ &quot;-&quot;??_);_(@_)"/>
    <numFmt numFmtId="302" formatCode="\-"/>
    <numFmt numFmtId="303" formatCode="\-__"/>
    <numFmt numFmtId="304" formatCode="\-____"/>
    <numFmt numFmtId="305" formatCode="&quot;$&quot;#,##0_);&quot;$&quot;__\(#,##0\)"/>
    <numFmt numFmtId="306" formatCode="&quot;$&quot;#,##0.00_);&quot;$&quot;__\(#,##0.00\)"/>
    <numFmt numFmtId="307" formatCode="&quot;$&quot;#,##0.00_);&quot;$&quot;\(#,##0.00\)"/>
    <numFmt numFmtId="308" formatCode="&quot;$&quot;__#,##0_);\(&quot;$&quot;#,##0\)"/>
    <numFmt numFmtId="309" formatCode="&quot;$&quot;____#,##0.0_);\(&quot;$&quot;__###0\)"/>
    <numFmt numFmtId="310" formatCode="&quot;$&quot;__#,##0.0_);\(&quot;$&quot;#,##0.0\)"/>
    <numFmt numFmtId="311" formatCode="_(&quot;$&quot;\ #,##0_);_(&quot;$&quot;* \(#,##0\);_(&quot;$&quot;* &quot;-&quot;_);_(@_)"/>
    <numFmt numFmtId="312" formatCode="_(&quot;$&quot;#,##0_);_(&quot;$&quot;* \(#,##0\);_(&quot;$&quot;* &quot;-&quot;_);_(@_)"/>
    <numFmt numFmtId="313" formatCode="&quot;$&quot;#,##0.000_);&quot;$&quot;\(#,##0.000\)"/>
    <numFmt numFmtId="314" formatCode="&quot;$&quot;__#,##0.00_);\(&quot;$&quot;__###0.0\)"/>
    <numFmt numFmtId="315" formatCode="&quot;$&quot;_#\,##0.00_);&quot;$&quot;_(#,##0.00\)"/>
    <numFmt numFmtId="316" formatCode="&quot;$&quot;_###0.00_);&quot;$&quot;_(###0.00\)"/>
    <numFmt numFmtId="317" formatCode="&quot;$&quot;###0.00_);&quot;$&quot;_(###0.00\)"/>
    <numFmt numFmtId="318" formatCode="&quot;$&quot;__\ #,###,##0.0_);\(&quot;$&quot;__#,##0.0\)"/>
    <numFmt numFmtId="319" formatCode="__#,##0.0_);\(&quot;$&quot;__#,##0.0\)"/>
    <numFmt numFmtId="320" formatCode="__#,##0.00_);\(&quot;$&quot;__#,##0.00\)"/>
    <numFmt numFmtId="321" formatCode="_(* #,##0.00_);_(* \(#,##0.00\);_(* \ &quot;-&quot;\ \ _);_(@_)"/>
    <numFmt numFmtId="322" formatCode="#,##0_);\(\ \ #,##0\)"/>
    <numFmt numFmtId="323" formatCode="#,##0_);\ \ \(#,##0\)"/>
    <numFmt numFmtId="324" formatCode="#,##0_);\(#,##0\ \ \)"/>
    <numFmt numFmtId="325" formatCode="#,##0_);\(#,##0\)\ \ "/>
    <numFmt numFmtId="326" formatCode="&quot;$&quot;\ \ #,##0.0_);&quot;$&quot;\(#,##0.0\)"/>
    <numFmt numFmtId="327" formatCode="&quot;$&quot;\ \ \ #,##0.0_);&quot;$&quot;\(#,##0.0\)"/>
    <numFmt numFmtId="328" formatCode="_(* #,##0.00_);_(* \(#,##0.00\);_(* \ &quot;    - %&quot;\ \ _);_(@_)"/>
    <numFmt numFmtId="329" formatCode="_(* #,##0.00_);_(* \(#,##0.00\);_(* \ &quot;- %&quot;\ \ _);_(@_)"/>
    <numFmt numFmtId="330" formatCode="&quot;$&quot;#,##0_);\ \(#,##0\)"/>
    <numFmt numFmtId="331" formatCode="_(* #,##0.000_);_(* \(#,##0.000\);_(* &quot;-&quot;???_);_(@_)"/>
    <numFmt numFmtId="332" formatCode="0.00000%"/>
    <numFmt numFmtId="333" formatCode="_(* #,##0.0_);_(* \(#,##0.0\);_(* &quot;-&quot;?_);_(@_)"/>
    <numFmt numFmtId="334" formatCode="0_);[Red]\(0\)"/>
    <numFmt numFmtId="335" formatCode="_(&quot;$&quot;* #,##0.0_);_(&quot;$&quot;* \(#,##0.0\);_(&quot;$&quot;* &quot;-&quot;_);_(@_)"/>
    <numFmt numFmtId="336" formatCode="0.0_);\(0.0\)"/>
    <numFmt numFmtId="337" formatCode="0.00_);\(0.00\)"/>
    <numFmt numFmtId="338" formatCode="0_);\(0\)"/>
    <numFmt numFmtId="339" formatCode="&quot;$&quot;\ \ \ \ #,##0.0_);&quot;$&quot;\ \ \ \ \(#,##0.0\)"/>
    <numFmt numFmtId="340" formatCode="\(0.0\)___)"/>
    <numFmt numFmtId="341" formatCode="&quot;$&quot;\ \(#,##0.0_);&quot;$&quot;\(#,##0.0\)"/>
    <numFmt numFmtId="342" formatCode="&quot;$&quot;\ \ \ #,##0.0_);&quot;$&quot;\ \ \(#,##0.0\)"/>
    <numFmt numFmtId="343" formatCode="&quot;$&quot;____\,###,##0_);\(&quot;$&quot;__#,##0\)"/>
    <numFmt numFmtId="344" formatCode="&quot;$&quot;\ \ \ \ #,##0.0_);&quot;$&quot;\(#,##0.0\)"/>
    <numFmt numFmtId="345" formatCode="&quot;$&quot;\ \ \ \ \ #,##0.0_);&quot;$&quot;\(#,##0.0\)"/>
    <numFmt numFmtId="346" formatCode="mmmm\ d\,\ yyyy"/>
    <numFmt numFmtId="347" formatCode="&quot;$&quot;#,##0.00\ _);[Red]\(&quot;$&quot;#,##0.00\)"/>
    <numFmt numFmtId="348" formatCode="#,##0.00\ \ \ _);[Red]\(&quot;$&quot;#,##0.00\)"/>
    <numFmt numFmtId="349" formatCode="#,##0.00\ \ _);[Red]\(&quot;$&quot;#,##0.00\)"/>
    <numFmt numFmtId="350" formatCode="&quot;$&quot;#,##0.00\ \ _);[Red]\(&quot;$&quot;#,##0.00\)"/>
    <numFmt numFmtId="351" formatCode="&quot;$&quot;#,##0.0\ \ _);[Red]\(&quot;$&quot;#,##0.0\)"/>
    <numFmt numFmtId="352" formatCode="&quot;$&quot;\ \ \ \ \ \ #,##0.0\);&quot;$&quot;\(#,##0.0\)"/>
    <numFmt numFmtId="353" formatCode="&quot;$&quot;\ \ \ \ #,##0.0\);&quot;$&quot;\(#,##0.0\)"/>
    <numFmt numFmtId="354" formatCode="&quot;$&quot;\ \ \ \ #,##0.0;&quot;$&quot;\(#,##0.0\)"/>
    <numFmt numFmtId="355" formatCode="&quot;$&quot;\ \ ##,###.0_);&quot;$&quot;\(#,###.0\)"/>
    <numFmt numFmtId="356" formatCode="&quot;$&quot;\ \ \ ##,###.0_);&quot;$&quot;\(#,###.0\)"/>
    <numFmt numFmtId="357" formatCode="_(&quot;$&quot;* #,##0.0_);_(&quot;$&quot;* \(#,##0.0\);_(&quot;$&quot;* &quot;-&quot;?_);_(@_)"/>
    <numFmt numFmtId="358" formatCode="_(* #,##0.00_);_(* \(#,##0.00\);_(* &quot;-&quot;?_);_(@_)"/>
    <numFmt numFmtId="359" formatCode="_(* #,##0.000_);_(* \(#,##0.000\);_(* &quot;-&quot;?_);_(@_)"/>
    <numFmt numFmtId="360" formatCode="_(* #,##0.0000_);_(* \(#,##0.0000\);_(* &quot;-&quot;?_);_(@_)"/>
  </numFmts>
  <fonts count="46">
    <font>
      <sz val="10"/>
      <name val="Courier"/>
      <family val="3"/>
    </font>
    <font>
      <b/>
      <sz val="10"/>
      <name val="MS Sans Serif"/>
      <family val="0"/>
    </font>
    <font>
      <i/>
      <sz val="10"/>
      <name val="MS Sans Serif"/>
      <family val="0"/>
    </font>
    <font>
      <b/>
      <i/>
      <sz val="10"/>
      <name val="MS Sans Serif"/>
      <family val="0"/>
    </font>
    <font>
      <sz val="10"/>
      <name val="MS Sans Serif"/>
      <family val="0"/>
    </font>
    <font>
      <sz val="10"/>
      <color indexed="8"/>
      <name val="Times New Roman"/>
      <family val="1"/>
    </font>
    <font>
      <b/>
      <sz val="10"/>
      <color indexed="8"/>
      <name val="Times New Roman"/>
      <family val="1"/>
    </font>
    <font>
      <sz val="10"/>
      <color indexed="10"/>
      <name val="Times New Roman"/>
      <family val="1"/>
    </font>
    <font>
      <sz val="10"/>
      <name val="Times New Roman"/>
      <family val="1"/>
    </font>
    <font>
      <sz val="10"/>
      <name val="Arial"/>
      <family val="2"/>
    </font>
    <font>
      <sz val="10"/>
      <color indexed="9"/>
      <name val="Times New Roman"/>
      <family val="1"/>
    </font>
    <font>
      <sz val="12"/>
      <name val="Courier"/>
      <family val="3"/>
    </font>
    <font>
      <sz val="12"/>
      <color indexed="8"/>
      <name val="Times New Roman"/>
      <family val="1"/>
    </font>
    <font>
      <i/>
      <sz val="10"/>
      <color indexed="8"/>
      <name val="Times New Roman"/>
      <family val="1"/>
    </font>
    <font>
      <b/>
      <sz val="10"/>
      <name val="Times New Roman"/>
      <family val="1"/>
    </font>
    <font>
      <sz val="12"/>
      <name val="Times New Roman"/>
      <family val="1"/>
    </font>
    <font>
      <b/>
      <i/>
      <sz val="10"/>
      <name val="CG Times"/>
      <family val="1"/>
    </font>
    <font>
      <b/>
      <sz val="8"/>
      <name val="Tahoma"/>
      <family val="0"/>
    </font>
    <font>
      <vertAlign val="superscript"/>
      <sz val="10"/>
      <color indexed="8"/>
      <name val="Times New Roman"/>
      <family val="1"/>
    </font>
    <font>
      <vertAlign val="superscript"/>
      <sz val="8"/>
      <name val="Times New Roman"/>
      <family val="1"/>
    </font>
    <font>
      <i/>
      <sz val="10"/>
      <name val="Times New Roman"/>
      <family val="1"/>
    </font>
    <font>
      <vertAlign val="superscript"/>
      <sz val="10"/>
      <name val="Times New Roman"/>
      <family val="1"/>
    </font>
    <font>
      <i/>
      <sz val="9"/>
      <name val="Times New Roman"/>
      <family val="1"/>
    </font>
    <font>
      <b/>
      <sz val="11"/>
      <name val="Times New Roman"/>
      <family val="0"/>
    </font>
    <font>
      <b/>
      <i/>
      <sz val="10"/>
      <name val="Times New Roman"/>
      <family val="1"/>
    </font>
    <font>
      <sz val="8"/>
      <name val="Times New Roman"/>
      <family val="1"/>
    </font>
    <font>
      <b/>
      <sz val="9"/>
      <name val="Times New Roman"/>
      <family val="1"/>
    </font>
    <font>
      <b/>
      <sz val="10"/>
      <color indexed="9"/>
      <name val="Times New Roman"/>
      <family val="1"/>
    </font>
    <font>
      <sz val="8"/>
      <color indexed="8"/>
      <name val="Times New Roman"/>
      <family val="1"/>
    </font>
    <font>
      <sz val="11"/>
      <name val="Times New Roman"/>
      <family val="1"/>
    </font>
    <font>
      <u val="single"/>
      <sz val="10"/>
      <name val="Times New Roman"/>
      <family val="1"/>
    </font>
    <font>
      <vertAlign val="superscript"/>
      <sz val="9"/>
      <name val="Times New Roman"/>
      <family val="1"/>
    </font>
    <font>
      <sz val="9"/>
      <name val="Times New Roman"/>
      <family val="1"/>
    </font>
    <font>
      <sz val="9"/>
      <color indexed="8"/>
      <name val="Times New Roman"/>
      <family val="1"/>
    </font>
    <font>
      <sz val="12"/>
      <color indexed="10"/>
      <name val="Times New Roman"/>
      <family val="1"/>
    </font>
    <font>
      <vertAlign val="superscript"/>
      <sz val="9"/>
      <color indexed="8"/>
      <name val="Times New Roman"/>
      <family val="1"/>
    </font>
    <font>
      <b/>
      <sz val="11"/>
      <color indexed="8"/>
      <name val="Times New Roman"/>
      <family val="1"/>
    </font>
    <font>
      <sz val="11"/>
      <name val="Courier"/>
      <family val="3"/>
    </font>
    <font>
      <i/>
      <sz val="11"/>
      <name val="Times New Roman"/>
      <family val="1"/>
    </font>
    <font>
      <sz val="11"/>
      <name val="Times New (W1)"/>
      <family val="1"/>
    </font>
    <font>
      <sz val="11"/>
      <color indexed="8"/>
      <name val="Times New Roman"/>
      <family val="1"/>
    </font>
    <font>
      <b/>
      <sz val="11"/>
      <name val="Times New (W1)"/>
      <family val="1"/>
    </font>
    <font>
      <sz val="11"/>
      <color indexed="8"/>
      <name val="Times New (W1)"/>
      <family val="1"/>
    </font>
    <font>
      <vertAlign val="superscript"/>
      <sz val="11"/>
      <color indexed="8"/>
      <name val="Times New Roman"/>
      <family val="1"/>
    </font>
    <font>
      <vertAlign val="superscript"/>
      <sz val="11"/>
      <name val="Times New Roman"/>
      <family val="1"/>
    </font>
    <font>
      <b/>
      <sz val="8"/>
      <name val="Courier"/>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s>
  <cellStyleXfs count="28">
    <xf numFmtId="37" fontId="0" fillId="0" borderId="0" applyNumberFormat="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250" fontId="8" fillId="0" borderId="0" applyFont="0" applyFill="0" applyBorder="0" applyAlignment="0" applyProtection="0"/>
    <xf numFmtId="252" fontId="8" fillId="0" borderId="0" applyFont="0" applyFill="0" applyBorder="0" applyAlignment="0" applyProtection="0"/>
    <xf numFmtId="40"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249" fontId="8" fillId="0" borderId="0" applyFont="0" applyFill="0" applyBorder="0" applyAlignment="0" applyProtection="0"/>
    <xf numFmtId="251" fontId="8" fillId="0" borderId="0" applyFont="0" applyFill="0" applyBorder="0" applyAlignment="0" applyProtection="0"/>
    <xf numFmtId="0" fontId="9" fillId="0" borderId="0">
      <alignment/>
      <protection/>
    </xf>
    <xf numFmtId="0" fontId="9" fillId="0" borderId="0">
      <alignment/>
      <protection/>
    </xf>
    <xf numFmtId="37" fontId="0" fillId="0" borderId="0" applyNumberFormat="0" applyBorder="0">
      <alignment/>
      <protection/>
    </xf>
    <xf numFmtId="9" fontId="4" fillId="0" borderId="0" applyFont="0" applyFill="0" applyBorder="0" applyAlignment="0" applyProtection="0"/>
  </cellStyleXfs>
  <cellXfs count="840">
    <xf numFmtId="37" fontId="0" fillId="0" borderId="0" xfId="0" applyAlignment="1">
      <alignment/>
    </xf>
    <xf numFmtId="37" fontId="8" fillId="0" borderId="0" xfId="0" applyFont="1" applyAlignment="1">
      <alignment/>
    </xf>
    <xf numFmtId="37" fontId="11" fillId="0" borderId="0" xfId="0" applyFont="1" applyAlignment="1">
      <alignment/>
    </xf>
    <xf numFmtId="37" fontId="12" fillId="0" borderId="0" xfId="0" applyFont="1" applyAlignment="1">
      <alignment/>
    </xf>
    <xf numFmtId="37" fontId="8" fillId="0" borderId="0" xfId="0" applyFont="1" applyAlignment="1">
      <alignment horizontal="centerContinuous"/>
    </xf>
    <xf numFmtId="37" fontId="8" fillId="0" borderId="0" xfId="0" applyFont="1" applyAlignment="1">
      <alignment horizontal="center"/>
    </xf>
    <xf numFmtId="37" fontId="8" fillId="0" borderId="0" xfId="0" applyFont="1" applyBorder="1" applyAlignment="1">
      <alignment/>
    </xf>
    <xf numFmtId="37" fontId="8" fillId="0" borderId="0" xfId="0" applyFont="1" applyFill="1" applyAlignment="1">
      <alignment/>
    </xf>
    <xf numFmtId="37" fontId="5" fillId="0" borderId="0" xfId="0" applyFont="1" applyFill="1" applyAlignment="1">
      <alignment horizontal="centerContinuous"/>
    </xf>
    <xf numFmtId="37" fontId="8" fillId="0" borderId="0" xfId="0" applyFont="1" applyBorder="1" applyAlignment="1">
      <alignment vertical="justify"/>
    </xf>
    <xf numFmtId="37" fontId="5" fillId="0" borderId="0" xfId="0" applyFont="1" applyAlignment="1" applyProtection="1">
      <alignment horizontal="left" vertical="center"/>
      <protection/>
    </xf>
    <xf numFmtId="37" fontId="8" fillId="0" borderId="0" xfId="0" applyFont="1" applyBorder="1" applyAlignment="1">
      <alignment horizontal="centerContinuous" vertical="center"/>
    </xf>
    <xf numFmtId="37" fontId="5" fillId="0" borderId="0" xfId="0" applyFont="1" applyBorder="1" applyAlignment="1" applyProtection="1">
      <alignment horizontal="left" vertical="center"/>
      <protection/>
    </xf>
    <xf numFmtId="37" fontId="8" fillId="0" borderId="0" xfId="0" applyFont="1" applyAlignment="1">
      <alignment vertical="center"/>
    </xf>
    <xf numFmtId="37" fontId="8" fillId="0" borderId="1" xfId="0" applyFont="1" applyBorder="1" applyAlignment="1">
      <alignment vertical="center"/>
    </xf>
    <xf numFmtId="37" fontId="5" fillId="0" borderId="0" xfId="0" applyFont="1" applyFill="1" applyBorder="1" applyAlignment="1" applyProtection="1" quotePrefix="1">
      <alignment horizontal="left" vertical="center"/>
      <protection/>
    </xf>
    <xf numFmtId="37" fontId="5" fillId="0" borderId="0" xfId="0" applyFont="1" applyFill="1" applyAlignment="1" applyProtection="1">
      <alignment horizontal="left" vertical="center"/>
      <protection/>
    </xf>
    <xf numFmtId="37" fontId="5" fillId="0" borderId="0" xfId="0" applyFont="1" applyFill="1" applyBorder="1" applyAlignment="1" applyProtection="1">
      <alignment horizontal="left" vertical="center"/>
      <protection/>
    </xf>
    <xf numFmtId="37" fontId="5" fillId="0" borderId="1" xfId="0" applyFont="1" applyFill="1" applyBorder="1" applyAlignment="1" applyProtection="1">
      <alignment horizontal="left" vertical="center"/>
      <protection/>
    </xf>
    <xf numFmtId="37" fontId="14" fillId="0" borderId="0" xfId="0" applyFont="1" applyBorder="1" applyAlignment="1">
      <alignment vertical="center"/>
    </xf>
    <xf numFmtId="37" fontId="8" fillId="0" borderId="0" xfId="0" applyFont="1" applyFill="1" applyBorder="1" applyAlignment="1">
      <alignment/>
    </xf>
    <xf numFmtId="37" fontId="8" fillId="0" borderId="0" xfId="0" applyFont="1" applyBorder="1" applyAlignment="1">
      <alignment horizontal="center"/>
    </xf>
    <xf numFmtId="37" fontId="6" fillId="0" borderId="0" xfId="0" applyFont="1" applyFill="1" applyBorder="1" applyAlignment="1" applyProtection="1">
      <alignment horizontal="left" vertical="center"/>
      <protection/>
    </xf>
    <xf numFmtId="37" fontId="8" fillId="2" borderId="0" xfId="0" applyFont="1" applyFill="1" applyBorder="1" applyAlignment="1">
      <alignment vertical="center"/>
    </xf>
    <xf numFmtId="37" fontId="8" fillId="0" borderId="0" xfId="0" applyFont="1" applyBorder="1" applyAlignment="1">
      <alignment horizontal="centerContinuous"/>
    </xf>
    <xf numFmtId="37" fontId="8" fillId="0" borderId="0" xfId="0" applyFont="1" applyBorder="1" applyAlignment="1">
      <alignment vertical="center"/>
    </xf>
    <xf numFmtId="171" fontId="8" fillId="0" borderId="0" xfId="0" applyNumberFormat="1" applyFont="1" applyFill="1" applyAlignment="1" applyProtection="1">
      <alignment vertical="center"/>
      <protection/>
    </xf>
    <xf numFmtId="37" fontId="8" fillId="0" borderId="0" xfId="0" applyFont="1" applyFill="1" applyAlignment="1" applyProtection="1">
      <alignment horizontal="right" vertical="center"/>
      <protection/>
    </xf>
    <xf numFmtId="218" fontId="8" fillId="0" borderId="1" xfId="0" applyNumberFormat="1" applyFont="1" applyFill="1" applyBorder="1" applyAlignment="1" applyProtection="1">
      <alignment horizontal="right" vertical="center"/>
      <protection/>
    </xf>
    <xf numFmtId="37" fontId="14" fillId="0" borderId="0" xfId="0" applyFont="1" applyAlignment="1" applyProtection="1">
      <alignment horizontal="left" vertical="center"/>
      <protection/>
    </xf>
    <xf numFmtId="326" fontId="8" fillId="0" borderId="0" xfId="0" applyNumberFormat="1" applyFont="1" applyFill="1" applyBorder="1" applyAlignment="1" applyProtection="1">
      <alignment vertical="center"/>
      <protection/>
    </xf>
    <xf numFmtId="37" fontId="8" fillId="0" borderId="0" xfId="0" applyFont="1" applyFill="1" applyAlignment="1">
      <alignment vertical="center"/>
    </xf>
    <xf numFmtId="37" fontId="15" fillId="0" borderId="0" xfId="0" applyFont="1" applyAlignment="1">
      <alignment vertical="center"/>
    </xf>
    <xf numFmtId="10" fontId="8" fillId="0" borderId="0" xfId="27" applyNumberFormat="1" applyFont="1" applyFill="1" applyBorder="1" applyAlignment="1" applyProtection="1">
      <alignment horizontal="right" vertical="center"/>
      <protection locked="0"/>
    </xf>
    <xf numFmtId="37" fontId="8" fillId="0" borderId="0" xfId="0" applyFont="1" applyFill="1" applyBorder="1" applyAlignment="1">
      <alignment vertical="center"/>
    </xf>
    <xf numFmtId="37" fontId="5" fillId="0" borderId="2" xfId="0" applyFont="1" applyFill="1" applyBorder="1" applyAlignment="1" applyProtection="1">
      <alignment horizontal="left" vertical="center"/>
      <protection/>
    </xf>
    <xf numFmtId="5" fontId="8" fillId="0" borderId="0" xfId="0" applyNumberFormat="1" applyFont="1" applyBorder="1" applyAlignment="1" applyProtection="1">
      <alignment horizontal="right" vertical="center"/>
      <protection locked="0"/>
    </xf>
    <xf numFmtId="37" fontId="8" fillId="0" borderId="0" xfId="0" applyFont="1" applyAlignment="1" applyProtection="1">
      <alignment horizontal="left" vertical="center"/>
      <protection/>
    </xf>
    <xf numFmtId="7" fontId="8" fillId="0" borderId="0" xfId="20" applyNumberFormat="1" applyFont="1" applyFill="1" applyBorder="1" applyAlignment="1" applyProtection="1">
      <alignment horizontal="right" vertical="center"/>
      <protection locked="0"/>
    </xf>
    <xf numFmtId="41" fontId="8" fillId="0" borderId="2" xfId="0" applyNumberFormat="1" applyFont="1" applyFill="1" applyBorder="1" applyAlignment="1" applyProtection="1">
      <alignment vertical="center"/>
      <protection/>
    </xf>
    <xf numFmtId="165" fontId="8" fillId="0" borderId="0" xfId="0" applyNumberFormat="1" applyFont="1" applyFill="1" applyBorder="1" applyAlignment="1" applyProtection="1">
      <alignment vertical="center"/>
      <protection/>
    </xf>
    <xf numFmtId="37" fontId="8" fillId="0" borderId="0" xfId="0" applyFont="1" applyFill="1" applyAlignment="1" applyProtection="1">
      <alignment horizontal="left" vertical="center"/>
      <protection/>
    </xf>
    <xf numFmtId="37" fontId="8" fillId="0" borderId="0" xfId="0" applyFont="1" applyAlignment="1" applyProtection="1" quotePrefix="1">
      <alignment horizontal="left" vertical="center"/>
      <protection/>
    </xf>
    <xf numFmtId="37" fontId="8" fillId="0" borderId="1" xfId="0" applyFont="1" applyFill="1" applyBorder="1" applyAlignment="1" applyProtection="1">
      <alignment vertical="center"/>
      <protection/>
    </xf>
    <xf numFmtId="37" fontId="8" fillId="0" borderId="0" xfId="0" applyFont="1" applyFill="1" applyBorder="1" applyAlignment="1">
      <alignment horizontal="right" vertical="center"/>
    </xf>
    <xf numFmtId="41" fontId="8" fillId="0" borderId="0" xfId="0" applyNumberFormat="1" applyFont="1" applyFill="1" applyBorder="1" applyAlignment="1" applyProtection="1">
      <alignment vertical="center"/>
      <protection/>
    </xf>
    <xf numFmtId="41" fontId="8" fillId="0" borderId="1" xfId="0" applyNumberFormat="1" applyFont="1" applyFill="1" applyBorder="1" applyAlignment="1" applyProtection="1">
      <alignment vertical="center"/>
      <protection/>
    </xf>
    <xf numFmtId="37" fontId="8" fillId="0" borderId="0" xfId="0" applyFont="1" applyFill="1" applyBorder="1" applyAlignment="1" applyProtection="1">
      <alignment horizontal="left" vertical="center"/>
      <protection/>
    </xf>
    <xf numFmtId="218" fontId="8" fillId="0" borderId="1" xfId="0" applyNumberFormat="1" applyFont="1" applyBorder="1" applyAlignment="1" applyProtection="1">
      <alignment horizontal="right" vertical="center"/>
      <protection/>
    </xf>
    <xf numFmtId="37" fontId="0" fillId="0" borderId="0" xfId="0" applyFont="1" applyFill="1" applyAlignment="1">
      <alignment vertical="center"/>
    </xf>
    <xf numFmtId="10" fontId="8" fillId="0" borderId="0" xfId="0" applyNumberFormat="1" applyFont="1" applyFill="1" applyAlignment="1" applyProtection="1">
      <alignment vertical="center"/>
      <protection/>
    </xf>
    <xf numFmtId="171" fontId="8" fillId="0" borderId="0" xfId="0" applyNumberFormat="1" applyFont="1" applyFill="1" applyBorder="1" applyAlignment="1" applyProtection="1">
      <alignment vertical="center"/>
      <protection/>
    </xf>
    <xf numFmtId="37" fontId="14" fillId="0" borderId="0" xfId="0" applyFont="1" applyFill="1" applyAlignment="1" applyProtection="1">
      <alignment horizontal="left" vertical="center"/>
      <protection/>
    </xf>
    <xf numFmtId="37" fontId="8" fillId="0" borderId="0" xfId="0" applyFont="1" applyFill="1" applyBorder="1" applyAlignment="1" applyProtection="1">
      <alignment vertical="center"/>
      <protection/>
    </xf>
    <xf numFmtId="37" fontId="8" fillId="0" borderId="0" xfId="0" applyFont="1" applyFill="1" applyBorder="1" applyAlignment="1" applyProtection="1" quotePrefix="1">
      <alignment horizontal="right" vertical="center"/>
      <protection/>
    </xf>
    <xf numFmtId="37" fontId="8" fillId="0" borderId="0" xfId="0" applyNumberFormat="1" applyFont="1" applyFill="1" applyBorder="1" applyAlignment="1" applyProtection="1">
      <alignment vertical="center"/>
      <protection/>
    </xf>
    <xf numFmtId="219" fontId="8" fillId="0" borderId="0" xfId="0" applyNumberFormat="1" applyFont="1" applyFill="1" applyBorder="1" applyAlignment="1">
      <alignment vertical="center"/>
    </xf>
    <xf numFmtId="40" fontId="16" fillId="0" borderId="0" xfId="15" applyFont="1" applyBorder="1" applyAlignment="1" applyProtection="1">
      <alignment horizontal="right" vertical="center"/>
      <protection locked="0"/>
    </xf>
    <xf numFmtId="186" fontId="8" fillId="0" borderId="0" xfId="0" applyNumberFormat="1" applyFont="1" applyFill="1" applyBorder="1" applyAlignment="1" applyProtection="1">
      <alignment vertical="center"/>
      <protection/>
    </xf>
    <xf numFmtId="37" fontId="8" fillId="0" borderId="0" xfId="0" applyFont="1" applyFill="1" applyAlignment="1" applyProtection="1" quotePrefix="1">
      <alignment horizontal="right" vertical="center"/>
      <protection/>
    </xf>
    <xf numFmtId="181" fontId="8" fillId="0" borderId="0" xfId="0" applyNumberFormat="1" applyFont="1" applyFill="1" applyAlignment="1" applyProtection="1">
      <alignment vertical="center"/>
      <protection/>
    </xf>
    <xf numFmtId="40" fontId="8" fillId="0" borderId="0" xfId="15" applyFont="1" applyFill="1" applyAlignment="1" applyProtection="1">
      <alignment vertical="center"/>
      <protection/>
    </xf>
    <xf numFmtId="40" fontId="8" fillId="0" borderId="1" xfId="15" applyFont="1" applyFill="1" applyBorder="1" applyAlignment="1" applyProtection="1">
      <alignment vertical="center"/>
      <protection/>
    </xf>
    <xf numFmtId="37" fontId="8" fillId="0" borderId="2" xfId="0" applyFont="1" applyFill="1" applyBorder="1" applyAlignment="1" applyProtection="1">
      <alignment vertical="center"/>
      <protection/>
    </xf>
    <xf numFmtId="37" fontId="8" fillId="0" borderId="0" xfId="0" applyFont="1" applyFill="1" applyBorder="1" applyAlignment="1" applyProtection="1">
      <alignment horizontal="right" vertical="center"/>
      <protection/>
    </xf>
    <xf numFmtId="232" fontId="8" fillId="0" borderId="0" xfId="0" applyNumberFormat="1" applyFont="1" applyFill="1" applyAlignment="1" applyProtection="1">
      <alignment horizontal="right" vertical="center"/>
      <protection/>
    </xf>
    <xf numFmtId="295" fontId="8" fillId="0" borderId="0" xfId="0" applyNumberFormat="1" applyFont="1" applyFill="1" applyBorder="1" applyAlignment="1" applyProtection="1">
      <alignment vertical="center"/>
      <protection/>
    </xf>
    <xf numFmtId="39" fontId="8" fillId="0" borderId="0" xfId="0" applyNumberFormat="1" applyFont="1" applyFill="1" applyBorder="1" applyAlignment="1" applyProtection="1" quotePrefix="1">
      <alignment horizontal="left" vertical="center"/>
      <protection/>
    </xf>
    <xf numFmtId="164" fontId="8" fillId="0" borderId="0" xfId="0" applyNumberFormat="1" applyFont="1" applyFill="1" applyBorder="1" applyAlignment="1" applyProtection="1" quotePrefix="1">
      <alignment horizontal="right" vertical="center"/>
      <protection/>
    </xf>
    <xf numFmtId="185" fontId="8" fillId="0" borderId="0" xfId="0" applyNumberFormat="1" applyFont="1" applyFill="1" applyBorder="1" applyAlignment="1" applyProtection="1">
      <alignment vertical="center"/>
      <protection/>
    </xf>
    <xf numFmtId="264" fontId="8" fillId="0" borderId="0" xfId="0" applyNumberFormat="1" applyFont="1" applyFill="1" applyAlignment="1" applyProtection="1">
      <alignment vertical="center"/>
      <protection/>
    </xf>
    <xf numFmtId="37" fontId="8" fillId="0" borderId="0" xfId="0" applyFont="1" applyFill="1" applyBorder="1" applyAlignment="1" quotePrefix="1">
      <alignment horizontal="right" vertical="center"/>
    </xf>
    <xf numFmtId="37" fontId="8" fillId="0" borderId="0" xfId="0" applyFont="1" applyFill="1" applyAlignment="1">
      <alignment horizontal="center"/>
    </xf>
    <xf numFmtId="37" fontId="8" fillId="0" borderId="0" xfId="0" applyFont="1" applyBorder="1" applyAlignment="1" applyProtection="1" quotePrefix="1">
      <alignment horizontal="left"/>
      <protection/>
    </xf>
    <xf numFmtId="37" fontId="8" fillId="0" borderId="3" xfId="0" applyFont="1" applyFill="1" applyBorder="1" applyAlignment="1" applyProtection="1">
      <alignment vertical="center"/>
      <protection/>
    </xf>
    <xf numFmtId="37" fontId="8" fillId="0" borderId="0" xfId="0" applyFont="1" applyFill="1" applyBorder="1" applyAlignment="1" applyProtection="1" quotePrefix="1">
      <alignment horizontal="left" vertical="center"/>
      <protection/>
    </xf>
    <xf numFmtId="37" fontId="8" fillId="0" borderId="1" xfId="0" applyFont="1" applyBorder="1" applyAlignment="1" applyProtection="1">
      <alignment horizontal="left" vertical="center"/>
      <protection/>
    </xf>
    <xf numFmtId="5" fontId="8" fillId="0" borderId="0" xfId="0" applyNumberFormat="1" applyFont="1" applyFill="1" applyAlignment="1" applyProtection="1">
      <alignment horizontal="right" vertical="center"/>
      <protection/>
    </xf>
    <xf numFmtId="37" fontId="8" fillId="0" borderId="0" xfId="0" applyFont="1" applyFill="1" applyBorder="1" applyAlignment="1" quotePrefix="1">
      <alignment horizontal="left" vertical="center"/>
    </xf>
    <xf numFmtId="37" fontId="15" fillId="0" borderId="0" xfId="0" applyFont="1" applyFill="1" applyAlignment="1">
      <alignment vertical="center"/>
    </xf>
    <xf numFmtId="37" fontId="8" fillId="0" borderId="1" xfId="0" applyNumberFormat="1" applyFont="1" applyFill="1" applyBorder="1" applyAlignment="1" applyProtection="1">
      <alignment vertical="center"/>
      <protection/>
    </xf>
    <xf numFmtId="37" fontId="8" fillId="0" borderId="0" xfId="0" applyFont="1" applyFill="1" applyAlignment="1" applyProtection="1" quotePrefix="1">
      <alignment horizontal="left" vertical="center"/>
      <protection/>
    </xf>
    <xf numFmtId="333" fontId="8" fillId="0" borderId="1" xfId="15" applyNumberFormat="1" applyFont="1" applyFill="1" applyBorder="1" applyAlignment="1" applyProtection="1">
      <alignment vertical="center"/>
      <protection/>
    </xf>
    <xf numFmtId="37" fontId="8" fillId="0" borderId="1" xfId="0" applyFont="1" applyFill="1" applyBorder="1" applyAlignment="1" applyProtection="1">
      <alignment horizontal="right" vertical="center"/>
      <protection/>
    </xf>
    <xf numFmtId="37" fontId="15" fillId="0" borderId="0" xfId="0" applyFont="1" applyFill="1" applyBorder="1" applyAlignment="1">
      <alignment/>
    </xf>
    <xf numFmtId="219" fontId="8" fillId="0" borderId="0" xfId="0" applyNumberFormat="1" applyFont="1" applyFill="1" applyBorder="1" applyAlignment="1" applyProtection="1" quotePrefix="1">
      <alignment horizontal="center" vertical="center"/>
      <protection/>
    </xf>
    <xf numFmtId="37" fontId="8" fillId="0" borderId="4" xfId="0" applyFont="1" applyFill="1" applyBorder="1" applyAlignment="1" applyProtection="1">
      <alignment horizontal="left" vertical="center"/>
      <protection/>
    </xf>
    <xf numFmtId="259" fontId="8" fillId="0" borderId="0" xfId="0" applyNumberFormat="1" applyFont="1" applyFill="1" applyBorder="1" applyAlignment="1" applyProtection="1" quotePrefix="1">
      <alignment horizontal="right" vertical="center"/>
      <protection/>
    </xf>
    <xf numFmtId="260" fontId="8" fillId="0" borderId="0" xfId="0" applyNumberFormat="1" applyFont="1" applyFill="1" applyBorder="1" applyAlignment="1" applyProtection="1" quotePrefix="1">
      <alignment horizontal="right" vertical="center"/>
      <protection/>
    </xf>
    <xf numFmtId="264" fontId="8" fillId="0" borderId="0" xfId="0" applyNumberFormat="1" applyFont="1" applyFill="1" applyBorder="1" applyAlignment="1" applyProtection="1">
      <alignment vertical="center"/>
      <protection/>
    </xf>
    <xf numFmtId="260" fontId="8" fillId="0" borderId="0" xfId="0" applyNumberFormat="1" applyFont="1" applyBorder="1" applyAlignment="1" applyProtection="1" quotePrefix="1">
      <alignment horizontal="right" vertical="center"/>
      <protection/>
    </xf>
    <xf numFmtId="37" fontId="5" fillId="0" borderId="3" xfId="0" applyFont="1" applyFill="1" applyBorder="1" applyAlignment="1" applyProtection="1">
      <alignment horizontal="left" vertical="center"/>
      <protection/>
    </xf>
    <xf numFmtId="37" fontId="8" fillId="0" borderId="1" xfId="0" applyFont="1" applyFill="1" applyBorder="1" applyAlignment="1" applyProtection="1">
      <alignment horizontal="left" vertical="center"/>
      <protection/>
    </xf>
    <xf numFmtId="40" fontId="8" fillId="0" borderId="0" xfId="15" applyFont="1" applyFill="1" applyBorder="1" applyAlignment="1" applyProtection="1">
      <alignment vertical="center"/>
      <protection/>
    </xf>
    <xf numFmtId="7" fontId="8" fillId="0" borderId="0" xfId="0" applyNumberFormat="1" applyFont="1" applyFill="1" applyAlignment="1" applyProtection="1">
      <alignment vertical="center"/>
      <protection/>
    </xf>
    <xf numFmtId="40" fontId="8" fillId="0" borderId="0" xfId="15" applyNumberFormat="1" applyFont="1" applyFill="1" applyAlignment="1" applyProtection="1">
      <alignment vertical="center"/>
      <protection/>
    </xf>
    <xf numFmtId="37" fontId="8" fillId="0" borderId="0" xfId="0" applyFont="1" applyBorder="1" applyAlignment="1" applyProtection="1">
      <alignment horizontal="left" vertical="center"/>
      <protection/>
    </xf>
    <xf numFmtId="37" fontId="0" fillId="0" borderId="0" xfId="0" applyFont="1" applyBorder="1" applyAlignment="1">
      <alignment horizontal="centerContinuous" vertical="center"/>
    </xf>
    <xf numFmtId="37" fontId="14" fillId="0" borderId="0" xfId="0" applyFont="1" applyAlignment="1">
      <alignment horizontal="left" vertical="center"/>
    </xf>
    <xf numFmtId="41" fontId="8" fillId="0" borderId="0" xfId="0" applyNumberFormat="1" applyFont="1" applyBorder="1" applyAlignment="1" applyProtection="1">
      <alignment vertical="center"/>
      <protection/>
    </xf>
    <xf numFmtId="37" fontId="8" fillId="0" borderId="0" xfId="0" applyFont="1" applyBorder="1" applyAlignment="1" quotePrefix="1">
      <alignment horizontal="left" vertical="center"/>
    </xf>
    <xf numFmtId="37" fontId="20" fillId="0" borderId="0" xfId="0" applyFont="1" applyAlignment="1">
      <alignment horizontal="center"/>
    </xf>
    <xf numFmtId="37" fontId="15" fillId="0" borderId="0" xfId="0" applyFont="1" applyAlignment="1">
      <alignment/>
    </xf>
    <xf numFmtId="37" fontId="8" fillId="0" borderId="0" xfId="0" applyFont="1" applyFill="1" applyBorder="1" applyAlignment="1" applyProtection="1">
      <alignment/>
      <protection/>
    </xf>
    <xf numFmtId="264" fontId="8" fillId="0" borderId="0" xfId="0" applyNumberFormat="1" applyFont="1" applyFill="1" applyAlignment="1" applyProtection="1">
      <alignment/>
      <protection/>
    </xf>
    <xf numFmtId="5" fontId="8" fillId="0" borderId="0" xfId="0" applyNumberFormat="1" applyFont="1" applyFill="1" applyBorder="1" applyAlignment="1" applyProtection="1">
      <alignment horizontal="right" vertical="center"/>
      <protection locked="0"/>
    </xf>
    <xf numFmtId="185" fontId="8" fillId="0" borderId="0" xfId="0" applyNumberFormat="1" applyFont="1" applyFill="1" applyAlignment="1" applyProtection="1">
      <alignment/>
      <protection/>
    </xf>
    <xf numFmtId="37" fontId="22" fillId="0" borderId="0" xfId="0" applyFont="1" applyAlignment="1" quotePrefix="1">
      <alignment horizontal="center"/>
    </xf>
    <xf numFmtId="37" fontId="8" fillId="0" borderId="0" xfId="0" applyFont="1" applyAlignment="1" applyProtection="1">
      <alignment horizontal="left"/>
      <protection/>
    </xf>
    <xf numFmtId="232" fontId="8" fillId="0" borderId="0" xfId="0" applyNumberFormat="1" applyFont="1" applyFill="1" applyBorder="1" applyAlignment="1" applyProtection="1">
      <alignment horizontal="right" vertical="center"/>
      <protection/>
    </xf>
    <xf numFmtId="37" fontId="8" fillId="0" borderId="1" xfId="0" applyFont="1" applyFill="1" applyBorder="1" applyAlignment="1">
      <alignment horizontal="right" vertical="center"/>
    </xf>
    <xf numFmtId="10" fontId="8" fillId="0" borderId="0" xfId="27" applyNumberFormat="1" applyFont="1" applyFill="1" applyBorder="1" applyAlignment="1" applyProtection="1">
      <alignment horizontal="right" vertical="center"/>
      <protection/>
    </xf>
    <xf numFmtId="37" fontId="8" fillId="0" borderId="0" xfId="0" applyFont="1" applyFill="1" applyAlignment="1">
      <alignment horizontal="centerContinuous"/>
    </xf>
    <xf numFmtId="37" fontId="8" fillId="0" borderId="0" xfId="0" applyFont="1" applyBorder="1" applyAlignment="1">
      <alignment horizontal="center" vertical="center"/>
    </xf>
    <xf numFmtId="37" fontId="8" fillId="0" borderId="0" xfId="0" applyFont="1" applyFill="1" applyBorder="1" applyAlignment="1" applyProtection="1" quotePrefix="1">
      <alignment horizontal="right"/>
      <protection/>
    </xf>
    <xf numFmtId="37" fontId="20" fillId="0" borderId="1" xfId="0" applyFont="1" applyBorder="1" applyAlignment="1">
      <alignment vertical="center"/>
    </xf>
    <xf numFmtId="218" fontId="8" fillId="0" borderId="0" xfId="0" applyNumberFormat="1" applyFont="1" applyFill="1" applyBorder="1" applyAlignment="1" applyProtection="1">
      <alignment horizontal="right" vertical="center"/>
      <protection/>
    </xf>
    <xf numFmtId="218" fontId="8" fillId="0" borderId="0" xfId="0" applyNumberFormat="1" applyFont="1" applyFill="1" applyBorder="1" applyAlignment="1" applyProtection="1">
      <alignment horizontal="right"/>
      <protection/>
    </xf>
    <xf numFmtId="37" fontId="14" fillId="0" borderId="0" xfId="0" applyFont="1" applyBorder="1" applyAlignment="1" applyProtection="1">
      <alignment horizontal="left" vertical="center"/>
      <protection/>
    </xf>
    <xf numFmtId="37" fontId="14" fillId="0" borderId="0" xfId="0" applyFont="1" applyFill="1" applyBorder="1" applyAlignment="1" applyProtection="1">
      <alignment horizontal="left" vertical="center"/>
      <protection/>
    </xf>
    <xf numFmtId="165" fontId="8" fillId="0" borderId="0" xfId="0" applyNumberFormat="1" applyFont="1" applyFill="1" applyBorder="1" applyAlignment="1" applyProtection="1">
      <alignment/>
      <protection/>
    </xf>
    <xf numFmtId="267" fontId="8" fillId="0" borderId="0" xfId="15" applyNumberFormat="1" applyFont="1" applyFill="1" applyBorder="1" applyAlignment="1" applyProtection="1">
      <alignment/>
      <protection/>
    </xf>
    <xf numFmtId="274" fontId="8" fillId="0" borderId="0" xfId="0" applyNumberFormat="1" applyFont="1" applyFill="1" applyBorder="1" applyAlignment="1" applyProtection="1">
      <alignment horizontal="right"/>
      <protection/>
    </xf>
    <xf numFmtId="40" fontId="8" fillId="0" borderId="0" xfId="15" applyFont="1" applyFill="1" applyBorder="1" applyAlignment="1" applyProtection="1">
      <alignment/>
      <protection/>
    </xf>
    <xf numFmtId="165" fontId="8" fillId="0" borderId="0" xfId="15" applyNumberFormat="1" applyFont="1" applyFill="1" applyBorder="1" applyAlignment="1" applyProtection="1">
      <alignment/>
      <protection/>
    </xf>
    <xf numFmtId="216" fontId="8" fillId="0" borderId="0" xfId="15" applyNumberFormat="1" applyFont="1" applyFill="1" applyBorder="1" applyAlignment="1" applyProtection="1">
      <alignment/>
      <protection/>
    </xf>
    <xf numFmtId="195" fontId="8" fillId="0" borderId="0" xfId="15" applyNumberFormat="1" applyFont="1" applyFill="1" applyBorder="1" applyAlignment="1" applyProtection="1">
      <alignment vertical="center"/>
      <protection/>
    </xf>
    <xf numFmtId="37" fontId="8" fillId="0" borderId="0" xfId="0" applyFont="1" applyFill="1" applyBorder="1" applyAlignment="1" applyProtection="1">
      <alignment horizontal="right"/>
      <protection/>
    </xf>
    <xf numFmtId="232" fontId="8" fillId="0" borderId="0" xfId="0" applyNumberFormat="1" applyFont="1" applyFill="1" applyBorder="1" applyAlignment="1" applyProtection="1">
      <alignment horizontal="right"/>
      <protection/>
    </xf>
    <xf numFmtId="195" fontId="8" fillId="0" borderId="0" xfId="0" applyNumberFormat="1" applyFont="1" applyFill="1" applyBorder="1" applyAlignment="1" applyProtection="1">
      <alignment horizontal="right"/>
      <protection/>
    </xf>
    <xf numFmtId="37" fontId="8" fillId="0" borderId="0" xfId="0" applyFont="1" applyFill="1" applyBorder="1" applyAlignment="1">
      <alignment horizontal="right"/>
    </xf>
    <xf numFmtId="200" fontId="8" fillId="0" borderId="0" xfId="0" applyNumberFormat="1" applyFont="1" applyFill="1" applyBorder="1" applyAlignment="1" applyProtection="1">
      <alignment vertical="center"/>
      <protection/>
    </xf>
    <xf numFmtId="201" fontId="8" fillId="0" borderId="0" xfId="0" applyNumberFormat="1" applyFont="1" applyFill="1" applyBorder="1" applyAlignment="1" applyProtection="1">
      <alignment vertical="center"/>
      <protection/>
    </xf>
    <xf numFmtId="310" fontId="8" fillId="0" borderId="0" xfId="0" applyNumberFormat="1" applyFont="1" applyFill="1" applyBorder="1" applyAlignment="1" applyProtection="1">
      <alignment horizontal="right"/>
      <protection/>
    </xf>
    <xf numFmtId="267" fontId="8" fillId="0" borderId="0" xfId="15" applyNumberFormat="1" applyFont="1" applyFill="1" applyBorder="1" applyAlignment="1" applyProtection="1">
      <alignment horizontal="right"/>
      <protection/>
    </xf>
    <xf numFmtId="9" fontId="8" fillId="0" borderId="0" xfId="0" applyNumberFormat="1" applyFont="1" applyBorder="1" applyAlignment="1">
      <alignment vertical="center"/>
    </xf>
    <xf numFmtId="9" fontId="8" fillId="0" borderId="0" xfId="0" applyNumberFormat="1" applyFont="1" applyFill="1" applyBorder="1" applyAlignment="1" applyProtection="1">
      <alignment vertical="center"/>
      <protection/>
    </xf>
    <xf numFmtId="264" fontId="8" fillId="0" borderId="0" xfId="0" applyNumberFormat="1" applyFont="1" applyFill="1" applyBorder="1" applyAlignment="1" applyProtection="1">
      <alignment/>
      <protection/>
    </xf>
    <xf numFmtId="37" fontId="8" fillId="0" borderId="2" xfId="0" applyFont="1" applyFill="1" applyBorder="1" applyAlignment="1" applyProtection="1">
      <alignment horizontal="left" vertical="center"/>
      <protection/>
    </xf>
    <xf numFmtId="37" fontId="15" fillId="0" borderId="0" xfId="0" applyFont="1" applyBorder="1" applyAlignment="1">
      <alignment/>
    </xf>
    <xf numFmtId="37" fontId="8" fillId="0" borderId="0" xfId="0" applyFont="1" applyFill="1" applyBorder="1" applyAlignment="1" applyProtection="1">
      <alignment horizontal="centerContinuous" vertical="center"/>
      <protection/>
    </xf>
    <xf numFmtId="273" fontId="8" fillId="0" borderId="0" xfId="15" applyNumberFormat="1" applyFont="1" applyFill="1" applyAlignment="1" applyProtection="1">
      <alignment vertical="center"/>
      <protection/>
    </xf>
    <xf numFmtId="176" fontId="8" fillId="0" borderId="0" xfId="0" applyNumberFormat="1" applyFont="1" applyFill="1" applyBorder="1" applyAlignment="1" applyProtection="1">
      <alignment vertical="center"/>
      <protection/>
    </xf>
    <xf numFmtId="6" fontId="8" fillId="0" borderId="0" xfId="20" applyNumberFormat="1" applyFont="1" applyFill="1" applyBorder="1" applyAlignment="1" applyProtection="1">
      <alignment vertical="center"/>
      <protection/>
    </xf>
    <xf numFmtId="41" fontId="8" fillId="0" borderId="0" xfId="0" applyNumberFormat="1" applyFont="1" applyFill="1" applyBorder="1" applyAlignment="1" applyProtection="1">
      <alignment horizontal="left" vertical="center"/>
      <protection/>
    </xf>
    <xf numFmtId="6" fontId="8" fillId="0" borderId="2" xfId="20" applyNumberFormat="1" applyFont="1" applyFill="1" applyBorder="1" applyAlignment="1" applyProtection="1">
      <alignment vertical="center"/>
      <protection/>
    </xf>
    <xf numFmtId="37" fontId="8" fillId="0" borderId="1" xfId="0" applyFont="1" applyFill="1" applyBorder="1" applyAlignment="1" applyProtection="1">
      <alignment horizontal="center" vertical="center"/>
      <protection/>
    </xf>
    <xf numFmtId="171" fontId="8" fillId="0" borderId="0" xfId="0" applyNumberFormat="1" applyFont="1" applyFill="1" applyAlignment="1" applyProtection="1">
      <alignment horizontal="right" vertical="center"/>
      <protection/>
    </xf>
    <xf numFmtId="233" fontId="8" fillId="0" borderId="0" xfId="20" applyNumberFormat="1" applyFont="1" applyFill="1" applyBorder="1" applyAlignment="1" applyProtection="1">
      <alignment vertical="center"/>
      <protection/>
    </xf>
    <xf numFmtId="333" fontId="8" fillId="0" borderId="0" xfId="0" applyNumberFormat="1" applyFont="1" applyFill="1" applyAlignment="1">
      <alignment vertical="center"/>
    </xf>
    <xf numFmtId="333" fontId="8" fillId="0" borderId="0" xfId="15" applyNumberFormat="1" applyFont="1" applyFill="1" applyBorder="1" applyAlignment="1" applyProtection="1">
      <alignment vertical="center"/>
      <protection/>
    </xf>
    <xf numFmtId="233" fontId="8" fillId="0" borderId="5" xfId="20" applyNumberFormat="1" applyFont="1" applyFill="1" applyBorder="1" applyAlignment="1" applyProtection="1">
      <alignment vertical="center"/>
      <protection/>
    </xf>
    <xf numFmtId="267" fontId="8" fillId="0" borderId="0" xfId="15" applyNumberFormat="1" applyFont="1" applyFill="1" applyBorder="1" applyAlignment="1" applyProtection="1">
      <alignment vertical="center"/>
      <protection/>
    </xf>
    <xf numFmtId="267" fontId="8" fillId="0" borderId="0" xfId="0" applyNumberFormat="1" applyFont="1" applyFill="1" applyAlignment="1">
      <alignment vertical="center"/>
    </xf>
    <xf numFmtId="267" fontId="8" fillId="0" borderId="0" xfId="0" applyNumberFormat="1" applyFont="1" applyFill="1" applyBorder="1" applyAlignment="1" applyProtection="1">
      <alignment vertical="center"/>
      <protection/>
    </xf>
    <xf numFmtId="267" fontId="8" fillId="0" borderId="0" xfId="0" applyNumberFormat="1" applyFont="1" applyFill="1" applyBorder="1" applyAlignment="1">
      <alignment vertical="center"/>
    </xf>
    <xf numFmtId="37" fontId="20" fillId="0" borderId="0" xfId="0" applyFont="1" applyBorder="1" applyAlignment="1">
      <alignment horizontal="center"/>
    </xf>
    <xf numFmtId="165" fontId="8" fillId="0" borderId="0" xfId="0" applyNumberFormat="1" applyFont="1" applyFill="1" applyBorder="1" applyAlignment="1" applyProtection="1">
      <alignment horizontal="right" vertical="center"/>
      <protection locked="0"/>
    </xf>
    <xf numFmtId="303" fontId="8" fillId="0" borderId="1" xfId="15" applyNumberFormat="1" applyFont="1" applyFill="1" applyBorder="1" applyAlignment="1" applyProtection="1">
      <alignment vertical="center"/>
      <protection locked="0"/>
    </xf>
    <xf numFmtId="195" fontId="8" fillId="0" borderId="0" xfId="15" applyNumberFormat="1" applyFont="1" applyFill="1" applyBorder="1" applyAlignment="1" applyProtection="1">
      <alignment horizontal="right" vertical="center"/>
      <protection locked="0"/>
    </xf>
    <xf numFmtId="195" fontId="8" fillId="0" borderId="1" xfId="15" applyNumberFormat="1" applyFont="1" applyFill="1" applyBorder="1" applyAlignment="1" applyProtection="1">
      <alignment horizontal="right" vertical="center"/>
      <protection locked="0"/>
    </xf>
    <xf numFmtId="165" fontId="8" fillId="0" borderId="2" xfId="0" applyNumberFormat="1" applyFont="1" applyFill="1" applyBorder="1" applyAlignment="1" applyProtection="1">
      <alignment horizontal="right" vertical="center"/>
      <protection locked="0"/>
    </xf>
    <xf numFmtId="165" fontId="8" fillId="0" borderId="0" xfId="27" applyNumberFormat="1" applyFont="1" applyFill="1" applyBorder="1" applyAlignment="1">
      <alignment vertical="center"/>
    </xf>
    <xf numFmtId="183" fontId="8" fillId="0" borderId="0" xfId="0" applyNumberFormat="1" applyFont="1" applyFill="1" applyBorder="1" applyAlignment="1" applyProtection="1">
      <alignment vertical="center"/>
      <protection/>
    </xf>
    <xf numFmtId="289" fontId="8" fillId="0" borderId="0" xfId="0" applyNumberFormat="1" applyFont="1" applyFill="1" applyBorder="1" applyAlignment="1" applyProtection="1">
      <alignment vertical="center"/>
      <protection/>
    </xf>
    <xf numFmtId="171" fontId="8" fillId="0" borderId="0" xfId="27" applyNumberFormat="1" applyFont="1" applyFill="1" applyBorder="1" applyAlignment="1" applyProtection="1">
      <alignment horizontal="right" vertical="center"/>
      <protection locked="0"/>
    </xf>
    <xf numFmtId="37" fontId="8" fillId="0" borderId="0" xfId="0" applyFont="1" applyBorder="1" applyAlignment="1">
      <alignment/>
    </xf>
    <xf numFmtId="37" fontId="8" fillId="0" borderId="0" xfId="0" applyFont="1" applyAlignment="1">
      <alignment/>
    </xf>
    <xf numFmtId="37" fontId="8" fillId="0" borderId="0" xfId="0" applyFont="1" applyFill="1" applyBorder="1" applyAlignment="1">
      <alignment/>
    </xf>
    <xf numFmtId="37" fontId="8" fillId="0" borderId="0" xfId="0" applyFont="1" applyFill="1" applyAlignment="1">
      <alignment/>
    </xf>
    <xf numFmtId="37" fontId="8" fillId="0" borderId="1" xfId="0" applyFont="1" applyBorder="1" applyAlignment="1" applyProtection="1" quotePrefix="1">
      <alignment horizontal="left" vertical="center"/>
      <protection/>
    </xf>
    <xf numFmtId="43" fontId="8" fillId="0" borderId="0" xfId="0" applyNumberFormat="1" applyFont="1" applyFill="1" applyBorder="1" applyAlignment="1">
      <alignment horizontal="center"/>
    </xf>
    <xf numFmtId="333" fontId="8" fillId="0" borderId="0" xfId="0" applyNumberFormat="1" applyFont="1" applyFill="1" applyBorder="1" applyAlignment="1" applyProtection="1">
      <alignment vertical="center"/>
      <protection/>
    </xf>
    <xf numFmtId="43" fontId="8" fillId="0" borderId="0" xfId="0" applyNumberFormat="1" applyFont="1" applyAlignment="1">
      <alignment vertical="center"/>
    </xf>
    <xf numFmtId="37" fontId="8" fillId="0" borderId="5" xfId="0" applyFont="1" applyBorder="1" applyAlignment="1">
      <alignment vertical="center"/>
    </xf>
    <xf numFmtId="37" fontId="8" fillId="0" borderId="4" xfId="0" applyFont="1" applyBorder="1" applyAlignment="1">
      <alignment vertical="center"/>
    </xf>
    <xf numFmtId="307" fontId="8" fillId="0" borderId="0" xfId="20" applyNumberFormat="1" applyFont="1" applyFill="1" applyBorder="1" applyAlignment="1" applyProtection="1">
      <alignment vertical="center"/>
      <protection/>
    </xf>
    <xf numFmtId="41" fontId="8" fillId="0" borderId="0" xfId="0" applyNumberFormat="1" applyFont="1" applyBorder="1" applyAlignment="1">
      <alignment horizontal="center" vertical="justify"/>
    </xf>
    <xf numFmtId="37" fontId="0" fillId="0" borderId="0" xfId="0" applyFont="1" applyAlignment="1">
      <alignment vertical="center"/>
    </xf>
    <xf numFmtId="303" fontId="8" fillId="0" borderId="0" xfId="15" applyNumberFormat="1" applyFont="1" applyFill="1" applyBorder="1" applyAlignment="1" applyProtection="1" quotePrefix="1">
      <alignment horizontal="right" vertical="center"/>
      <protection/>
    </xf>
    <xf numFmtId="37" fontId="21" fillId="0" borderId="1" xfId="0" applyNumberFormat="1" applyFont="1" applyFill="1" applyBorder="1" applyAlignment="1" applyProtection="1">
      <alignment vertical="center"/>
      <protection/>
    </xf>
    <xf numFmtId="218" fontId="8" fillId="0" borderId="1" xfId="0" applyNumberFormat="1" applyFont="1" applyFill="1" applyBorder="1" applyAlignment="1" applyProtection="1">
      <alignment horizontal="left" vertical="center"/>
      <protection/>
    </xf>
    <xf numFmtId="41" fontId="8" fillId="0" borderId="2" xfId="0" applyNumberFormat="1" applyFont="1" applyFill="1" applyBorder="1" applyAlignment="1" applyProtection="1">
      <alignment horizontal="left" vertical="center"/>
      <protection/>
    </xf>
    <xf numFmtId="37" fontId="8" fillId="0" borderId="0" xfId="0" applyNumberFormat="1" applyFont="1" applyFill="1" applyBorder="1" applyAlignment="1" applyProtection="1">
      <alignment horizontal="left" vertical="center"/>
      <protection/>
    </xf>
    <xf numFmtId="6" fontId="8" fillId="0" borderId="0" xfId="20" applyNumberFormat="1" applyFont="1" applyFill="1" applyBorder="1" applyAlignment="1" applyProtection="1">
      <alignment horizontal="left" vertical="center"/>
      <protection/>
    </xf>
    <xf numFmtId="37" fontId="8" fillId="0" borderId="1" xfId="0" applyNumberFormat="1" applyFont="1" applyFill="1" applyBorder="1" applyAlignment="1" applyProtection="1">
      <alignment horizontal="left" vertical="center"/>
      <protection/>
    </xf>
    <xf numFmtId="6" fontId="8" fillId="0" borderId="2" xfId="20" applyNumberFormat="1" applyFont="1" applyFill="1" applyBorder="1" applyAlignment="1" applyProtection="1">
      <alignment horizontal="left" vertical="center"/>
      <protection/>
    </xf>
    <xf numFmtId="41" fontId="8" fillId="0" borderId="1" xfId="0" applyNumberFormat="1" applyFont="1" applyFill="1" applyBorder="1" applyAlignment="1" applyProtection="1">
      <alignment horizontal="right" vertical="center"/>
      <protection/>
    </xf>
    <xf numFmtId="37" fontId="8" fillId="0" borderId="1" xfId="0" applyFont="1" applyBorder="1" applyAlignment="1">
      <alignment horizontal="center" vertical="center"/>
    </xf>
    <xf numFmtId="37" fontId="8" fillId="0" borderId="1" xfId="0" applyFont="1" applyBorder="1" applyAlignment="1" applyProtection="1">
      <alignment horizontal="centerContinuous" vertical="center"/>
      <protection/>
    </xf>
    <xf numFmtId="37" fontId="8" fillId="0" borderId="1" xfId="0" applyFont="1" applyBorder="1" applyAlignment="1">
      <alignment horizontal="centerContinuous" vertical="center"/>
    </xf>
    <xf numFmtId="37" fontId="20" fillId="0" borderId="1" xfId="0" applyFont="1" applyBorder="1" applyAlignment="1">
      <alignment horizontal="center" vertical="center"/>
    </xf>
    <xf numFmtId="37" fontId="8" fillId="0" borderId="4" xfId="0" applyFont="1" applyBorder="1" applyAlignment="1" applyProtection="1">
      <alignment horizontal="left" vertical="center"/>
      <protection/>
    </xf>
    <xf numFmtId="37" fontId="8" fillId="0" borderId="4" xfId="0" applyFont="1" applyBorder="1" applyAlignment="1" applyProtection="1" quotePrefix="1">
      <alignment horizontal="left" vertical="center"/>
      <protection/>
    </xf>
    <xf numFmtId="37" fontId="8" fillId="0" borderId="0" xfId="0" applyFont="1" applyBorder="1" applyAlignment="1" applyProtection="1" quotePrefix="1">
      <alignment horizontal="left" vertical="center"/>
      <protection/>
    </xf>
    <xf numFmtId="37" fontId="14" fillId="0" borderId="5" xfId="0" applyFont="1" applyBorder="1" applyAlignment="1" applyProtection="1" quotePrefix="1">
      <alignment horizontal="left" vertical="center"/>
      <protection/>
    </xf>
    <xf numFmtId="37" fontId="14" fillId="0" borderId="2" xfId="0" applyFont="1" applyBorder="1" applyAlignment="1" applyProtection="1" quotePrefix="1">
      <alignment horizontal="left" vertical="center"/>
      <protection/>
    </xf>
    <xf numFmtId="37" fontId="14" fillId="0" borderId="0" xfId="0" applyFont="1" applyBorder="1" applyAlignment="1" applyProtection="1" quotePrefix="1">
      <alignment horizontal="left" vertical="center"/>
      <protection/>
    </xf>
    <xf numFmtId="37" fontId="20" fillId="0" borderId="0" xfId="0" applyFont="1" applyBorder="1" applyAlignment="1" quotePrefix="1">
      <alignment horizontal="left"/>
    </xf>
    <xf numFmtId="37" fontId="8" fillId="0" borderId="0" xfId="0" applyFont="1" applyFill="1" applyBorder="1" applyAlignment="1" applyProtection="1">
      <alignment horizontal="left" vertical="justify"/>
      <protection/>
    </xf>
    <xf numFmtId="298" fontId="8" fillId="0" borderId="0" xfId="0" applyNumberFormat="1" applyFont="1" applyFill="1" applyBorder="1" applyAlignment="1" applyProtection="1">
      <alignment vertical="center"/>
      <protection/>
    </xf>
    <xf numFmtId="37" fontId="8" fillId="0" borderId="0" xfId="0" applyFont="1" applyBorder="1" applyAlignment="1" applyProtection="1">
      <alignment horizontal="left" vertical="justify"/>
      <protection/>
    </xf>
    <xf numFmtId="37" fontId="14" fillId="0" borderId="0" xfId="0" applyFont="1" applyBorder="1" applyAlignment="1" applyProtection="1" quotePrefix="1">
      <alignment horizontal="left" vertical="justify"/>
      <protection/>
    </xf>
    <xf numFmtId="37" fontId="8" fillId="0" borderId="0" xfId="0" applyFont="1" applyBorder="1" applyAlignment="1" applyProtection="1" quotePrefix="1">
      <alignment horizontal="left" vertical="justify"/>
      <protection/>
    </xf>
    <xf numFmtId="10" fontId="8" fillId="0" borderId="0" xfId="0" applyNumberFormat="1" applyFont="1" applyFill="1" applyBorder="1" applyAlignment="1" applyProtection="1">
      <alignment vertical="center"/>
      <protection/>
    </xf>
    <xf numFmtId="37" fontId="8" fillId="0" borderId="0" xfId="0" applyFont="1" applyFill="1" applyBorder="1" applyAlignment="1" applyProtection="1">
      <alignment vertical="justify"/>
      <protection/>
    </xf>
    <xf numFmtId="37" fontId="14" fillId="0" borderId="0" xfId="0" applyFont="1" applyBorder="1" applyAlignment="1" applyProtection="1">
      <alignment horizontal="left" vertical="justify"/>
      <protection/>
    </xf>
    <xf numFmtId="37" fontId="8" fillId="0" borderId="0" xfId="0" applyFont="1" applyFill="1" applyBorder="1" applyAlignment="1" applyProtection="1">
      <alignment horizontal="right" vertical="justify"/>
      <protection/>
    </xf>
    <xf numFmtId="38" fontId="8" fillId="0" borderId="0" xfId="15" applyNumberFormat="1" applyFont="1" applyFill="1" applyBorder="1" applyAlignment="1">
      <alignment vertical="center"/>
    </xf>
    <xf numFmtId="37" fontId="8" fillId="0" borderId="0" xfId="0" applyNumberFormat="1" applyFont="1" applyFill="1" applyBorder="1" applyAlignment="1">
      <alignment vertical="center"/>
    </xf>
    <xf numFmtId="37" fontId="20" fillId="0" borderId="0" xfId="0" applyFont="1" applyBorder="1" applyAlignment="1" quotePrefix="1">
      <alignment horizontal="left" vertical="justify"/>
    </xf>
    <xf numFmtId="37" fontId="8" fillId="0" borderId="0" xfId="0" applyFont="1" applyFill="1" applyBorder="1" applyAlignment="1" applyProtection="1" quotePrefix="1">
      <alignment horizontal="left" vertical="justify"/>
      <protection/>
    </xf>
    <xf numFmtId="37" fontId="14" fillId="0" borderId="0" xfId="0" applyFont="1" applyFill="1" applyBorder="1" applyAlignment="1" applyProtection="1">
      <alignment horizontal="left" vertical="justify"/>
      <protection/>
    </xf>
    <xf numFmtId="37" fontId="8" fillId="3" borderId="0" xfId="0" applyFont="1" applyFill="1" applyBorder="1" applyAlignment="1" applyProtection="1" quotePrefix="1">
      <alignment horizontal="left" vertical="center"/>
      <protection/>
    </xf>
    <xf numFmtId="37" fontId="8" fillId="3" borderId="0" xfId="0" applyFont="1" applyFill="1" applyBorder="1" applyAlignment="1" applyProtection="1">
      <alignment horizontal="left" vertical="center"/>
      <protection/>
    </xf>
    <xf numFmtId="37" fontId="8" fillId="0" borderId="0" xfId="0" applyFont="1" applyBorder="1" applyAlignment="1" applyProtection="1">
      <alignment horizontal="left"/>
      <protection/>
    </xf>
    <xf numFmtId="37" fontId="0" fillId="2" borderId="0" xfId="0" applyFont="1" applyFill="1" applyBorder="1" applyAlignment="1">
      <alignment vertical="center"/>
    </xf>
    <xf numFmtId="37" fontId="14" fillId="0" borderId="0" xfId="0" applyFont="1" applyBorder="1" applyAlignment="1">
      <alignment horizontal="center"/>
    </xf>
    <xf numFmtId="37" fontId="20" fillId="0" borderId="0" xfId="0" applyFont="1" applyBorder="1" applyAlignment="1" quotePrefix="1">
      <alignment horizontal="centerContinuous"/>
    </xf>
    <xf numFmtId="37" fontId="8" fillId="0" borderId="0" xfId="0" applyFont="1" applyBorder="1" applyAlignment="1" applyProtection="1">
      <alignment horizontal="center"/>
      <protection/>
    </xf>
    <xf numFmtId="5" fontId="8" fillId="0" borderId="0" xfId="0" applyNumberFormat="1" applyFont="1" applyBorder="1" applyAlignment="1" applyProtection="1">
      <alignment horizontal="right"/>
      <protection locked="0"/>
    </xf>
    <xf numFmtId="7" fontId="8" fillId="0" borderId="0" xfId="20" applyNumberFormat="1" applyFont="1" applyBorder="1" applyAlignment="1" applyProtection="1">
      <alignment horizontal="right"/>
      <protection locked="0"/>
    </xf>
    <xf numFmtId="7" fontId="8" fillId="0" borderId="0" xfId="20" applyNumberFormat="1" applyFont="1" applyBorder="1" applyAlignment="1" applyProtection="1">
      <alignment horizontal="right" vertical="center"/>
      <protection locked="0"/>
    </xf>
    <xf numFmtId="40" fontId="24" fillId="0" borderId="0" xfId="15" applyFont="1" applyBorder="1" applyAlignment="1" applyProtection="1">
      <alignment horizontal="right"/>
      <protection locked="0"/>
    </xf>
    <xf numFmtId="10" fontId="8" fillId="0" borderId="0" xfId="27" applyNumberFormat="1" applyFont="1" applyBorder="1" applyAlignment="1" applyProtection="1">
      <alignment horizontal="right"/>
      <protection locked="0"/>
    </xf>
    <xf numFmtId="10" fontId="8" fillId="0" borderId="0" xfId="27" applyNumberFormat="1" applyFont="1" applyBorder="1" applyAlignment="1" applyProtection="1">
      <alignment horizontal="right" vertical="center"/>
      <protection locked="0"/>
    </xf>
    <xf numFmtId="171" fontId="8" fillId="0" borderId="0" xfId="0" applyNumberFormat="1" applyFont="1" applyFill="1" applyBorder="1" applyAlignment="1" applyProtection="1">
      <alignment/>
      <protection/>
    </xf>
    <xf numFmtId="273" fontId="8" fillId="0" borderId="0" xfId="15" applyNumberFormat="1" applyFont="1" applyBorder="1" applyAlignment="1" applyProtection="1">
      <alignment horizontal="right"/>
      <protection locked="0"/>
    </xf>
    <xf numFmtId="273" fontId="8" fillId="0" borderId="0" xfId="15" applyNumberFormat="1" applyFont="1" applyBorder="1" applyAlignment="1" applyProtection="1">
      <alignment horizontal="right" vertical="center"/>
      <protection locked="0"/>
    </xf>
    <xf numFmtId="7" fontId="8" fillId="0" borderId="0" xfId="0" applyNumberFormat="1" applyFont="1" applyBorder="1" applyAlignment="1" applyProtection="1">
      <alignment horizontal="right"/>
      <protection locked="0"/>
    </xf>
    <xf numFmtId="7" fontId="8" fillId="0" borderId="0" xfId="0" applyNumberFormat="1" applyFont="1" applyBorder="1" applyAlignment="1" applyProtection="1">
      <alignment horizontal="right" vertical="center"/>
      <protection locked="0"/>
    </xf>
    <xf numFmtId="39" fontId="8" fillId="0" borderId="0" xfId="15" applyNumberFormat="1" applyFont="1" applyBorder="1" applyAlignment="1" applyProtection="1">
      <alignment horizontal="right"/>
      <protection/>
    </xf>
    <xf numFmtId="39" fontId="8" fillId="0" borderId="0" xfId="15" applyNumberFormat="1" applyFont="1" applyBorder="1" applyAlignment="1" applyProtection="1">
      <alignment horizontal="right" vertical="center"/>
      <protection/>
    </xf>
    <xf numFmtId="8" fontId="8" fillId="0" borderId="0" xfId="20" applyFont="1" applyBorder="1" applyAlignment="1" applyProtection="1">
      <alignment horizontal="right"/>
      <protection locked="0"/>
    </xf>
    <xf numFmtId="5" fontId="8" fillId="0" borderId="0" xfId="27" applyNumberFormat="1" applyFont="1" applyBorder="1" applyAlignment="1">
      <alignment/>
    </xf>
    <xf numFmtId="5" fontId="8" fillId="0" borderId="0" xfId="27" applyNumberFormat="1" applyFont="1" applyBorder="1" applyAlignment="1">
      <alignment vertical="center"/>
    </xf>
    <xf numFmtId="273" fontId="8" fillId="0" borderId="0" xfId="15" applyNumberFormat="1" applyFont="1" applyBorder="1" applyAlignment="1">
      <alignment/>
    </xf>
    <xf numFmtId="273" fontId="8" fillId="0" borderId="0" xfId="15" applyNumberFormat="1" applyFont="1" applyBorder="1" applyAlignment="1">
      <alignment vertical="center"/>
    </xf>
    <xf numFmtId="37" fontId="20" fillId="0" borderId="0" xfId="0" applyFont="1" applyBorder="1" applyAlignment="1">
      <alignment horizontal="centerContinuous"/>
    </xf>
    <xf numFmtId="10" fontId="8" fillId="0" borderId="0" xfId="0" applyNumberFormat="1" applyFont="1" applyBorder="1" applyAlignment="1" applyProtection="1">
      <alignment vertical="center"/>
      <protection/>
    </xf>
    <xf numFmtId="37" fontId="8" fillId="0" borderId="0" xfId="0" applyFont="1" applyBorder="1" applyAlignment="1">
      <alignment horizontal="left" vertical="center"/>
    </xf>
    <xf numFmtId="37" fontId="14" fillId="0" borderId="0" xfId="0" applyFont="1" applyBorder="1" applyAlignment="1">
      <alignment horizontal="left" vertical="center"/>
    </xf>
    <xf numFmtId="40" fontId="8" fillId="0" borderId="0" xfId="15" applyFont="1" applyFill="1" applyBorder="1" applyAlignment="1" applyProtection="1">
      <alignment/>
      <protection/>
    </xf>
    <xf numFmtId="37" fontId="20" fillId="0" borderId="0" xfId="0" applyFont="1" applyBorder="1" applyAlignment="1" quotePrefix="1">
      <alignment horizontal="center"/>
    </xf>
    <xf numFmtId="259" fontId="8" fillId="0" borderId="0" xfId="0" applyNumberFormat="1" applyFont="1" applyBorder="1" applyAlignment="1" applyProtection="1" quotePrefix="1">
      <alignment horizontal="right" vertical="center"/>
      <protection/>
    </xf>
    <xf numFmtId="9" fontId="8" fillId="0" borderId="0" xfId="0" applyNumberFormat="1" applyFont="1" applyBorder="1" applyAlignment="1" applyProtection="1" quotePrefix="1">
      <alignment horizontal="right" vertical="center"/>
      <protection/>
    </xf>
    <xf numFmtId="5" fontId="8" fillId="0" borderId="0" xfId="0" applyNumberFormat="1" applyFont="1" applyBorder="1" applyAlignment="1" applyProtection="1">
      <alignment horizontal="right" vertical="center"/>
      <protection/>
    </xf>
    <xf numFmtId="264" fontId="8" fillId="0" borderId="0" xfId="0" applyNumberFormat="1" applyFont="1" applyFill="1" applyBorder="1" applyAlignment="1" applyProtection="1">
      <alignment/>
      <protection/>
    </xf>
    <xf numFmtId="37" fontId="8" fillId="0" borderId="0" xfId="0" applyFont="1" applyBorder="1" applyAlignment="1" applyProtection="1">
      <alignment horizontal="right" vertical="center"/>
      <protection/>
    </xf>
    <xf numFmtId="37" fontId="8" fillId="0" borderId="0" xfId="0" applyFont="1" applyBorder="1" applyAlignment="1" applyProtection="1" quotePrefix="1">
      <alignment horizontal="right" vertical="center"/>
      <protection/>
    </xf>
    <xf numFmtId="37" fontId="8" fillId="0" borderId="0" xfId="0" applyFont="1" applyBorder="1" applyAlignment="1" applyProtection="1">
      <alignment vertical="center"/>
      <protection/>
    </xf>
    <xf numFmtId="181" fontId="8" fillId="0" borderId="0" xfId="0" applyNumberFormat="1" applyFont="1" applyFill="1" applyBorder="1" applyAlignment="1" applyProtection="1">
      <alignment vertical="center"/>
      <protection/>
    </xf>
    <xf numFmtId="37" fontId="8" fillId="0" borderId="0" xfId="0" applyFont="1" applyBorder="1" applyAlignment="1" applyProtection="1">
      <alignment horizontal="center" vertical="center"/>
      <protection/>
    </xf>
    <xf numFmtId="37" fontId="20" fillId="0" borderId="0" xfId="0" applyFont="1" applyBorder="1" applyAlignment="1">
      <alignment horizontal="center" vertical="center"/>
    </xf>
    <xf numFmtId="37" fontId="8" fillId="0" borderId="0" xfId="0" applyFont="1" applyBorder="1" applyAlignment="1" applyProtection="1">
      <alignment horizontal="centerContinuous" vertical="center"/>
      <protection/>
    </xf>
    <xf numFmtId="201" fontId="8" fillId="0" borderId="0" xfId="0" applyNumberFormat="1" applyFont="1" applyFill="1" applyBorder="1" applyAlignment="1" applyProtection="1">
      <alignment/>
      <protection/>
    </xf>
    <xf numFmtId="37" fontId="20" fillId="0" borderId="0" xfId="0" applyFont="1" applyBorder="1" applyAlignment="1">
      <alignment vertical="center"/>
    </xf>
    <xf numFmtId="37" fontId="8" fillId="0" borderId="0" xfId="0" applyFont="1" applyBorder="1" applyAlignment="1" quotePrefix="1">
      <alignment vertical="center"/>
    </xf>
    <xf numFmtId="327" fontId="8" fillId="0" borderId="0" xfId="0" applyNumberFormat="1" applyFont="1" applyFill="1" applyBorder="1" applyAlignment="1" applyProtection="1">
      <alignment vertical="center"/>
      <protection/>
    </xf>
    <xf numFmtId="274" fontId="8" fillId="0" borderId="0" xfId="0" applyNumberFormat="1" applyFont="1" applyFill="1" applyBorder="1" applyAlignment="1" applyProtection="1">
      <alignment horizontal="right" vertical="center"/>
      <protection/>
    </xf>
    <xf numFmtId="37" fontId="15" fillId="0" borderId="0" xfId="0" applyFont="1" applyBorder="1" applyAlignment="1">
      <alignment/>
    </xf>
    <xf numFmtId="37" fontId="15" fillId="0" borderId="0" xfId="0" applyFont="1" applyAlignment="1">
      <alignment/>
    </xf>
    <xf numFmtId="37" fontId="14" fillId="0" borderId="1" xfId="0" applyFont="1" applyBorder="1" applyAlignment="1" applyProtection="1">
      <alignment horizontal="left" vertical="center"/>
      <protection/>
    </xf>
    <xf numFmtId="37" fontId="15" fillId="0" borderId="1" xfId="0" applyFont="1" applyBorder="1" applyAlignment="1">
      <alignment vertical="center"/>
    </xf>
    <xf numFmtId="37" fontId="15" fillId="0" borderId="5" xfId="0" applyFont="1" applyBorder="1" applyAlignment="1">
      <alignment vertical="center"/>
    </xf>
    <xf numFmtId="37" fontId="20" fillId="0" borderId="0" xfId="0" applyFont="1" applyBorder="1" applyAlignment="1">
      <alignment horizontal="center" vertical="justify"/>
    </xf>
    <xf numFmtId="38" fontId="8" fillId="0" borderId="0" xfId="0" applyNumberFormat="1" applyFont="1" applyFill="1" applyAlignment="1">
      <alignment vertical="center"/>
    </xf>
    <xf numFmtId="37" fontId="15" fillId="0" borderId="1" xfId="0" applyFont="1" applyBorder="1" applyAlignment="1">
      <alignment/>
    </xf>
    <xf numFmtId="37" fontId="8" fillId="0" borderId="5" xfId="0" applyFont="1" applyBorder="1" applyAlignment="1" applyProtection="1">
      <alignment horizontal="left" vertical="center"/>
      <protection/>
    </xf>
    <xf numFmtId="39" fontId="15" fillId="0" borderId="0" xfId="0" applyNumberFormat="1" applyFont="1" applyAlignment="1" applyProtection="1">
      <alignment/>
      <protection/>
    </xf>
    <xf numFmtId="37" fontId="15" fillId="0" borderId="0" xfId="0" applyNumberFormat="1" applyFont="1" applyAlignment="1" applyProtection="1">
      <alignment/>
      <protection/>
    </xf>
    <xf numFmtId="37" fontId="8" fillId="3" borderId="0" xfId="0" applyFont="1" applyFill="1" applyAlignment="1" applyProtection="1" quotePrefix="1">
      <alignment horizontal="left" vertical="center"/>
      <protection/>
    </xf>
    <xf numFmtId="10" fontId="15" fillId="0" borderId="0" xfId="0" applyNumberFormat="1" applyFont="1" applyAlignment="1" applyProtection="1">
      <alignment/>
      <protection/>
    </xf>
    <xf numFmtId="37" fontId="8" fillId="0" borderId="2" xfId="0" applyFont="1" applyBorder="1" applyAlignment="1" applyProtection="1">
      <alignment horizontal="left" vertical="center"/>
      <protection/>
    </xf>
    <xf numFmtId="37" fontId="15" fillId="0" borderId="0" xfId="0" applyFont="1" applyAlignment="1" applyProtection="1">
      <alignment/>
      <protection/>
    </xf>
    <xf numFmtId="37" fontId="0" fillId="0" borderId="0" xfId="0" applyFont="1" applyAlignment="1">
      <alignment/>
    </xf>
    <xf numFmtId="37" fontId="14" fillId="0" borderId="0" xfId="0" applyFont="1" applyAlignment="1" applyProtection="1">
      <alignment horizontal="left" vertical="center"/>
      <protection/>
    </xf>
    <xf numFmtId="40" fontId="8" fillId="0" borderId="0" xfId="15" applyNumberFormat="1" applyFont="1" applyFill="1" applyBorder="1" applyAlignment="1" applyProtection="1">
      <alignment horizontal="centerContinuous" vertical="center"/>
      <protection/>
    </xf>
    <xf numFmtId="37" fontId="8" fillId="0" borderId="0" xfId="0" applyFont="1" applyAlignment="1">
      <alignment horizontal="center" vertical="center"/>
    </xf>
    <xf numFmtId="37" fontId="8" fillId="0" borderId="0" xfId="0" applyFont="1" applyAlignment="1" applyProtection="1">
      <alignment horizontal="left" vertical="center"/>
      <protection/>
    </xf>
    <xf numFmtId="37" fontId="0" fillId="0" borderId="0" xfId="0" applyFont="1" applyFill="1" applyAlignment="1">
      <alignment vertical="center"/>
    </xf>
    <xf numFmtId="37" fontId="0" fillId="0" borderId="1" xfId="0" applyFont="1" applyBorder="1" applyAlignment="1">
      <alignment vertical="center"/>
    </xf>
    <xf numFmtId="37" fontId="8" fillId="0" borderId="2" xfId="0" applyFont="1" applyBorder="1" applyAlignment="1" applyProtection="1" quotePrefix="1">
      <alignment horizontal="left" vertical="center"/>
      <protection/>
    </xf>
    <xf numFmtId="37" fontId="8" fillId="0" borderId="0" xfId="0" applyFont="1" applyAlignment="1" applyProtection="1" quotePrefix="1">
      <alignment horizontal="left" vertical="center"/>
      <protection/>
    </xf>
    <xf numFmtId="37" fontId="19" fillId="0" borderId="0" xfId="0" applyFont="1" applyAlignment="1" applyProtection="1">
      <alignment horizontal="left" vertical="center"/>
      <protection/>
    </xf>
    <xf numFmtId="37" fontId="8" fillId="0" borderId="0" xfId="0" applyFont="1" applyAlignment="1">
      <alignment horizontal="left"/>
    </xf>
    <xf numFmtId="37" fontId="15" fillId="0" borderId="0" xfId="0" applyFont="1" applyAlignment="1">
      <alignment horizontal="left" vertical="center"/>
    </xf>
    <xf numFmtId="37" fontId="15" fillId="0" borderId="1" xfId="0" applyFont="1" applyBorder="1" applyAlignment="1">
      <alignment horizontal="left" vertical="center"/>
    </xf>
    <xf numFmtId="10" fontId="8" fillId="0" borderId="0" xfId="0" applyNumberFormat="1" applyFont="1" applyAlignment="1" applyProtection="1">
      <alignment horizontal="left" vertical="center"/>
      <protection/>
    </xf>
    <xf numFmtId="37" fontId="8" fillId="0" borderId="0" xfId="0" applyFont="1" applyAlignment="1" quotePrefix="1">
      <alignment horizontal="left" vertical="center"/>
    </xf>
    <xf numFmtId="171" fontId="8" fillId="0" borderId="0" xfId="0" applyNumberFormat="1" applyFont="1" applyFill="1" applyAlignment="1" applyProtection="1">
      <alignment horizontal="left" vertical="center"/>
      <protection/>
    </xf>
    <xf numFmtId="37" fontId="8" fillId="0" borderId="0" xfId="0" applyFont="1" applyAlignment="1">
      <alignment horizontal="left" vertical="center"/>
    </xf>
    <xf numFmtId="37" fontId="8" fillId="0" borderId="0" xfId="0" applyFont="1" applyFill="1" applyAlignment="1">
      <alignment horizontal="left" vertical="center"/>
    </xf>
    <xf numFmtId="37" fontId="21" fillId="0" borderId="0" xfId="0" applyFont="1" applyAlignment="1" quotePrefix="1">
      <alignment horizontal="left" vertical="center"/>
    </xf>
    <xf numFmtId="37" fontId="8" fillId="0" borderId="1" xfId="0" applyFont="1" applyBorder="1" applyAlignment="1" quotePrefix="1">
      <alignment horizontal="left" vertical="center"/>
    </xf>
    <xf numFmtId="37" fontId="8" fillId="0" borderId="5" xfId="0" applyFont="1" applyBorder="1" applyAlignment="1" quotePrefix="1">
      <alignment horizontal="left" vertical="center"/>
    </xf>
    <xf numFmtId="37" fontId="8" fillId="0" borderId="2" xfId="0" applyFont="1" applyBorder="1" applyAlignment="1" quotePrefix="1">
      <alignment horizontal="left" vertical="center"/>
    </xf>
    <xf numFmtId="37" fontId="15" fillId="0" borderId="0" xfId="0" applyFont="1" applyFill="1" applyAlignment="1">
      <alignment horizontal="left" vertical="center"/>
    </xf>
    <xf numFmtId="37" fontId="8" fillId="0" borderId="2" xfId="0" applyFont="1" applyBorder="1" applyAlignment="1">
      <alignment horizontal="left" vertical="center"/>
    </xf>
    <xf numFmtId="41" fontId="8" fillId="0" borderId="0" xfId="0" applyNumberFormat="1" applyFont="1" applyBorder="1" applyAlignment="1" applyProtection="1">
      <alignment horizontal="left" vertical="center"/>
      <protection/>
    </xf>
    <xf numFmtId="37" fontId="15" fillId="0" borderId="5" xfId="0" applyFont="1" applyBorder="1" applyAlignment="1">
      <alignment/>
    </xf>
    <xf numFmtId="37" fontId="15" fillId="0" borderId="0" xfId="0" applyFont="1" applyAlignment="1">
      <alignment horizontal="left"/>
    </xf>
    <xf numFmtId="37" fontId="21" fillId="0" borderId="0" xfId="0" applyFont="1" applyBorder="1" applyAlignment="1" applyProtection="1" quotePrefix="1">
      <alignment horizontal="left" vertical="center"/>
      <protection/>
    </xf>
    <xf numFmtId="37" fontId="0" fillId="0" borderId="0" xfId="0" applyFont="1" applyAlignment="1">
      <alignment/>
    </xf>
    <xf numFmtId="223" fontId="8" fillId="0" borderId="0" xfId="0" applyNumberFormat="1" applyFont="1" applyFill="1" applyBorder="1" applyAlignment="1" applyProtection="1" quotePrefix="1">
      <alignment horizontal="right" vertical="center"/>
      <protection/>
    </xf>
    <xf numFmtId="340" fontId="8" fillId="0" borderId="0" xfId="0" applyNumberFormat="1" applyFont="1" applyFill="1" applyBorder="1" applyAlignment="1" applyProtection="1">
      <alignment vertical="center"/>
      <protection/>
    </xf>
    <xf numFmtId="37" fontId="14" fillId="0" borderId="0" xfId="0" applyFont="1" applyFill="1" applyBorder="1" applyAlignment="1">
      <alignment vertical="center"/>
    </xf>
    <xf numFmtId="37" fontId="20" fillId="0" borderId="0" xfId="0" applyFont="1" applyAlignment="1">
      <alignment horizontal="centerContinuous"/>
    </xf>
    <xf numFmtId="37" fontId="20" fillId="0" borderId="0" xfId="0" applyFont="1" applyAlignment="1">
      <alignment horizontal="center"/>
    </xf>
    <xf numFmtId="37" fontId="8" fillId="0" borderId="0" xfId="0" applyFont="1" applyAlignment="1">
      <alignment horizontal="centerContinuous" vertical="center"/>
    </xf>
    <xf numFmtId="185" fontId="8" fillId="0" borderId="0" xfId="0" applyNumberFormat="1" applyFont="1" applyFill="1" applyAlignment="1" applyProtection="1">
      <alignment vertical="center"/>
      <protection/>
    </xf>
    <xf numFmtId="37" fontId="14" fillId="0" borderId="0" xfId="0" applyFont="1" applyFill="1" applyBorder="1" applyAlignment="1" applyProtection="1">
      <alignment vertical="center"/>
      <protection/>
    </xf>
    <xf numFmtId="37" fontId="5" fillId="0" borderId="1" xfId="0" applyFont="1" applyBorder="1" applyAlignment="1" applyProtection="1">
      <alignment horizontal="left" vertical="center"/>
      <protection/>
    </xf>
    <xf numFmtId="37" fontId="13" fillId="0" borderId="0" xfId="0" applyFont="1" applyAlignment="1" quotePrefix="1">
      <alignment horizontal="center"/>
    </xf>
    <xf numFmtId="37" fontId="5" fillId="0" borderId="0" xfId="0" applyFont="1" applyFill="1" applyAlignment="1">
      <alignment/>
    </xf>
    <xf numFmtId="37" fontId="8" fillId="0" borderId="0" xfId="0" applyFont="1" applyFill="1" applyAlignment="1">
      <alignment horizontal="right" vertical="center"/>
    </xf>
    <xf numFmtId="41" fontId="8" fillId="0" borderId="1" xfId="0" applyNumberFormat="1" applyFont="1" applyBorder="1" applyAlignment="1">
      <alignment horizontal="center" vertical="justify"/>
    </xf>
    <xf numFmtId="37" fontId="20" fillId="0" borderId="0" xfId="0" applyFont="1" applyAlignment="1">
      <alignment horizontal="left"/>
    </xf>
    <xf numFmtId="346" fontId="8" fillId="0" borderId="1" xfId="0" applyNumberFormat="1" applyFont="1" applyFill="1" applyBorder="1" applyAlignment="1" applyProtection="1">
      <alignment vertical="center"/>
      <protection/>
    </xf>
    <xf numFmtId="37" fontId="8" fillId="0" borderId="0" xfId="0" applyFont="1" applyBorder="1" applyAlignment="1">
      <alignment horizontal="right" vertical="center"/>
    </xf>
    <xf numFmtId="37" fontId="8" fillId="0" borderId="4" xfId="0" applyFont="1" applyBorder="1" applyAlignment="1">
      <alignment horizontal="right" vertical="center"/>
    </xf>
    <xf numFmtId="37" fontId="20" fillId="0" borderId="0" xfId="0" applyFont="1" applyAlignment="1">
      <alignment/>
    </xf>
    <xf numFmtId="236" fontId="20" fillId="0" borderId="0" xfId="0" applyNumberFormat="1" applyFont="1" applyAlignment="1">
      <alignment/>
    </xf>
    <xf numFmtId="37" fontId="19" fillId="0" borderId="0" xfId="0" applyFont="1" applyAlignment="1">
      <alignment/>
    </xf>
    <xf numFmtId="37" fontId="25" fillId="0" borderId="0" xfId="0" applyFont="1" applyAlignment="1">
      <alignment/>
    </xf>
    <xf numFmtId="37" fontId="25" fillId="0" borderId="0" xfId="0" applyFont="1" applyAlignment="1">
      <alignment horizontal="left"/>
    </xf>
    <xf numFmtId="267" fontId="8" fillId="0" borderId="0" xfId="15" applyNumberFormat="1" applyFont="1" applyAlignment="1">
      <alignment/>
    </xf>
    <xf numFmtId="267" fontId="15" fillId="0" borderId="0" xfId="15" applyNumberFormat="1" applyFont="1" applyAlignment="1">
      <alignment/>
    </xf>
    <xf numFmtId="37" fontId="0" fillId="0" borderId="0" xfId="0" applyFont="1" applyFill="1" applyAlignment="1">
      <alignment/>
    </xf>
    <xf numFmtId="40" fontId="20" fillId="0" borderId="0" xfId="15" applyFont="1" applyBorder="1" applyAlignment="1">
      <alignment horizontal="center"/>
    </xf>
    <xf numFmtId="37" fontId="15" fillId="0" borderId="0" xfId="0" applyFont="1" applyAlignment="1">
      <alignment horizontal="center"/>
    </xf>
    <xf numFmtId="174" fontId="8" fillId="0" borderId="0" xfId="0" applyNumberFormat="1" applyFont="1" applyFill="1" applyBorder="1" applyAlignment="1" applyProtection="1">
      <alignment vertical="center"/>
      <protection/>
    </xf>
    <xf numFmtId="38" fontId="8" fillId="0" borderId="0" xfId="15" applyNumberFormat="1" applyFont="1" applyFill="1" applyBorder="1" applyAlignment="1" applyProtection="1">
      <alignment vertical="center"/>
      <protection/>
    </xf>
    <xf numFmtId="171" fontId="8" fillId="0" borderId="0" xfId="0" applyNumberFormat="1" applyFont="1" applyFill="1" applyBorder="1" applyAlignment="1" applyProtection="1">
      <alignment vertical="justify"/>
      <protection/>
    </xf>
    <xf numFmtId="219" fontId="8" fillId="0" borderId="0" xfId="0" applyNumberFormat="1" applyFont="1" applyBorder="1" applyAlignment="1" applyProtection="1" quotePrefix="1">
      <alignment horizontal="right" vertical="justify"/>
      <protection/>
    </xf>
    <xf numFmtId="37" fontId="29" fillId="0" borderId="0" xfId="0" applyFont="1" applyBorder="1" applyAlignment="1">
      <alignment vertical="justify"/>
    </xf>
    <xf numFmtId="177" fontId="8" fillId="0" borderId="0" xfId="0" applyNumberFormat="1" applyFont="1" applyFill="1" applyBorder="1" applyAlignment="1" applyProtection="1">
      <alignment vertical="center"/>
      <protection/>
    </xf>
    <xf numFmtId="41" fontId="8" fillId="0" borderId="0" xfId="0" applyNumberFormat="1" applyFont="1" applyFill="1" applyBorder="1" applyAlignment="1" applyProtection="1">
      <alignment horizontal="right" vertical="center"/>
      <protection/>
    </xf>
    <xf numFmtId="37" fontId="8" fillId="0" borderId="0" xfId="15" applyNumberFormat="1" applyFont="1" applyFill="1" applyBorder="1" applyAlignment="1" applyProtection="1">
      <alignment vertical="center"/>
      <protection/>
    </xf>
    <xf numFmtId="5" fontId="8" fillId="0" borderId="0" xfId="0" applyNumberFormat="1" applyFont="1" applyFill="1" applyBorder="1" applyAlignment="1" applyProtection="1">
      <alignment vertical="center"/>
      <protection/>
    </xf>
    <xf numFmtId="7" fontId="8" fillId="0" borderId="0" xfId="0" applyNumberFormat="1" applyFont="1" applyFill="1" applyBorder="1" applyAlignment="1" applyProtection="1">
      <alignment vertical="center"/>
      <protection/>
    </xf>
    <xf numFmtId="40" fontId="8" fillId="0" borderId="0" xfId="15" applyNumberFormat="1" applyFont="1" applyFill="1" applyBorder="1" applyAlignment="1" applyProtection="1">
      <alignment vertical="center"/>
      <protection/>
    </xf>
    <xf numFmtId="37" fontId="8" fillId="0" borderId="0" xfId="0" applyFont="1" applyFill="1" applyBorder="1" applyAlignment="1" applyProtection="1">
      <alignment/>
      <protection/>
    </xf>
    <xf numFmtId="40" fontId="8" fillId="0" borderId="0" xfId="15" applyNumberFormat="1" applyFont="1" applyFill="1" applyBorder="1" applyAlignment="1" applyProtection="1">
      <alignment/>
      <protection/>
    </xf>
    <xf numFmtId="37" fontId="14" fillId="0" borderId="0" xfId="0" applyFont="1" applyBorder="1" applyAlignment="1" applyProtection="1">
      <alignment horizontal="left"/>
      <protection/>
    </xf>
    <xf numFmtId="5" fontId="8" fillId="0" borderId="0" xfId="0" applyNumberFormat="1" applyFont="1" applyFill="1" applyBorder="1" applyAlignment="1" applyProtection="1">
      <alignment horizontal="right" vertical="center"/>
      <protection/>
    </xf>
    <xf numFmtId="37" fontId="20" fillId="0" borderId="0" xfId="0" applyFont="1" applyBorder="1" applyAlignment="1">
      <alignment horizontal="centerContinuous" vertical="center"/>
    </xf>
    <xf numFmtId="10" fontId="8" fillId="0" borderId="0" xfId="0" applyNumberFormat="1" applyFont="1" applyBorder="1" applyAlignment="1">
      <alignment vertical="center"/>
    </xf>
    <xf numFmtId="218" fontId="8" fillId="0" borderId="0" xfId="0" applyNumberFormat="1" applyFont="1" applyBorder="1" applyAlignment="1" applyProtection="1">
      <alignment horizontal="right" vertical="center"/>
      <protection/>
    </xf>
    <xf numFmtId="290" fontId="8" fillId="0" borderId="0" xfId="0" applyNumberFormat="1" applyFont="1" applyFill="1" applyBorder="1" applyAlignment="1" applyProtection="1">
      <alignment vertical="center"/>
      <protection/>
    </xf>
    <xf numFmtId="171" fontId="8" fillId="0" borderId="0" xfId="0" applyNumberFormat="1" applyFont="1" applyBorder="1" applyAlignment="1" applyProtection="1">
      <alignment/>
      <protection/>
    </xf>
    <xf numFmtId="41" fontId="8" fillId="0" borderId="0" xfId="20" applyNumberFormat="1" applyFont="1" applyFill="1" applyBorder="1" applyAlignment="1" applyProtection="1">
      <alignment vertical="center"/>
      <protection/>
    </xf>
    <xf numFmtId="218" fontId="8" fillId="0" borderId="1" xfId="0" applyNumberFormat="1" applyFont="1" applyFill="1" applyBorder="1" applyAlignment="1" applyProtection="1">
      <alignment horizontal="center" vertical="center"/>
      <protection/>
    </xf>
    <xf numFmtId="346" fontId="8" fillId="0" borderId="0" xfId="0" applyNumberFormat="1" applyFont="1" applyFill="1" applyBorder="1" applyAlignment="1">
      <alignment horizontal="left" vertical="center"/>
    </xf>
    <xf numFmtId="43" fontId="8" fillId="0" borderId="0" xfId="0" applyNumberFormat="1" applyFont="1" applyFill="1" applyAlignment="1" applyProtection="1">
      <alignment vertical="center"/>
      <protection/>
    </xf>
    <xf numFmtId="37" fontId="20" fillId="0" borderId="1" xfId="0" applyFont="1" applyBorder="1" applyAlignment="1" quotePrefix="1">
      <alignment horizontal="center" vertical="center"/>
    </xf>
    <xf numFmtId="346" fontId="8" fillId="0" borderId="1" xfId="0" applyNumberFormat="1" applyFont="1" applyFill="1" applyBorder="1" applyAlignment="1" applyProtection="1">
      <alignment horizontal="center" vertical="center"/>
      <protection/>
    </xf>
    <xf numFmtId="219" fontId="8" fillId="0" borderId="1" xfId="0" applyNumberFormat="1" applyFont="1" applyFill="1" applyBorder="1" applyAlignment="1" applyProtection="1">
      <alignment horizontal="center" vertical="center"/>
      <protection/>
    </xf>
    <xf numFmtId="37" fontId="8" fillId="0" borderId="0" xfId="0" applyFont="1" applyFill="1" applyAlignment="1" applyProtection="1">
      <alignment horizontal="center" vertical="center"/>
      <protection/>
    </xf>
    <xf numFmtId="346" fontId="8" fillId="0" borderId="0" xfId="0" applyNumberFormat="1" applyFont="1" applyFill="1" applyBorder="1" applyAlignment="1" applyProtection="1">
      <alignment horizontal="center" vertical="center"/>
      <protection/>
    </xf>
    <xf numFmtId="260" fontId="8" fillId="0" borderId="0" xfId="0" applyNumberFormat="1" applyFont="1" applyFill="1" applyBorder="1" applyAlignment="1" applyProtection="1">
      <alignment vertical="center"/>
      <protection/>
    </xf>
    <xf numFmtId="333" fontId="8" fillId="0" borderId="0" xfId="0" applyNumberFormat="1" applyFont="1" applyBorder="1" applyAlignment="1">
      <alignment vertical="center"/>
    </xf>
    <xf numFmtId="41" fontId="8" fillId="0" borderId="0" xfId="0" applyNumberFormat="1" applyFont="1" applyFill="1" applyAlignment="1">
      <alignment vertical="center"/>
    </xf>
    <xf numFmtId="43" fontId="8" fillId="0" borderId="0" xfId="15" applyNumberFormat="1" applyFont="1" applyFill="1" applyAlignment="1" applyProtection="1">
      <alignment vertical="center"/>
      <protection/>
    </xf>
    <xf numFmtId="44" fontId="8" fillId="0" borderId="0" xfId="0" applyNumberFormat="1" applyFont="1" applyFill="1" applyAlignment="1" applyProtection="1">
      <alignment vertical="center"/>
      <protection/>
    </xf>
    <xf numFmtId="37" fontId="20" fillId="0" borderId="0" xfId="0" applyFont="1" applyBorder="1" applyAlignment="1">
      <alignment horizontal="left" vertical="justify"/>
    </xf>
    <xf numFmtId="37" fontId="8" fillId="0" borderId="0" xfId="0" applyFont="1" applyFill="1" applyBorder="1" applyAlignment="1" applyProtection="1">
      <alignment horizontal="center" vertical="center"/>
      <protection/>
    </xf>
    <xf numFmtId="37" fontId="8" fillId="0" borderId="1" xfId="0" applyFont="1" applyBorder="1" applyAlignment="1">
      <alignment/>
    </xf>
    <xf numFmtId="357" fontId="8" fillId="0" borderId="0" xfId="0" applyNumberFormat="1" applyFont="1" applyFill="1" applyBorder="1" applyAlignment="1" applyProtection="1">
      <alignment horizontal="right" vertical="center"/>
      <protection locked="0"/>
    </xf>
    <xf numFmtId="44" fontId="8" fillId="0" borderId="0" xfId="0" applyNumberFormat="1" applyFont="1" applyFill="1" applyBorder="1" applyAlignment="1" applyProtection="1">
      <alignment horizontal="right" vertical="center"/>
      <protection locked="0"/>
    </xf>
    <xf numFmtId="43" fontId="8" fillId="0" borderId="0" xfId="0" applyNumberFormat="1" applyFont="1" applyFill="1" applyBorder="1" applyAlignment="1" applyProtection="1">
      <alignment horizontal="right" vertical="center"/>
      <protection locked="0"/>
    </xf>
    <xf numFmtId="43" fontId="8" fillId="0" borderId="0" xfId="27" applyNumberFormat="1" applyFont="1" applyFill="1" applyBorder="1" applyAlignment="1" applyProtection="1">
      <alignment horizontal="right" vertical="center"/>
      <protection locked="0"/>
    </xf>
    <xf numFmtId="44" fontId="8" fillId="0" borderId="0" xfId="20" applyNumberFormat="1" applyFont="1" applyFill="1" applyBorder="1" applyAlignment="1" applyProtection="1">
      <alignment horizontal="right" vertical="center"/>
      <protection locked="0"/>
    </xf>
    <xf numFmtId="49" fontId="8" fillId="0" borderId="0" xfId="0" applyNumberFormat="1" applyFont="1" applyFill="1" applyAlignment="1" applyProtection="1">
      <alignment horizontal="right" vertical="center"/>
      <protection/>
    </xf>
    <xf numFmtId="37" fontId="8" fillId="0" borderId="1" xfId="0" applyFont="1" applyFill="1" applyBorder="1" applyAlignment="1">
      <alignment horizontal="center" vertical="center"/>
    </xf>
    <xf numFmtId="333" fontId="5" fillId="0" borderId="0" xfId="0" applyNumberFormat="1" applyFont="1" applyFill="1" applyBorder="1" applyAlignment="1" applyProtection="1">
      <alignment vertical="center"/>
      <protection/>
    </xf>
    <xf numFmtId="333" fontId="5" fillId="0" borderId="0" xfId="0" applyNumberFormat="1" applyFont="1" applyFill="1" applyAlignment="1" applyProtection="1">
      <alignment horizontal="right" vertical="center"/>
      <protection/>
    </xf>
    <xf numFmtId="333" fontId="5" fillId="0" borderId="0" xfId="0" applyNumberFormat="1" applyFont="1" applyFill="1" applyAlignment="1" applyProtection="1">
      <alignment vertical="center"/>
      <protection/>
    </xf>
    <xf numFmtId="333" fontId="5" fillId="0" borderId="0" xfId="0" applyNumberFormat="1" applyFont="1" applyFill="1" applyAlignment="1">
      <alignment vertical="center"/>
    </xf>
    <xf numFmtId="333" fontId="5" fillId="0" borderId="0" xfId="0" applyNumberFormat="1" applyFont="1" applyFill="1" applyBorder="1" applyAlignment="1" applyProtection="1">
      <alignment horizontal="right" vertical="center"/>
      <protection/>
    </xf>
    <xf numFmtId="333" fontId="5" fillId="0" borderId="0" xfId="15" applyNumberFormat="1" applyFont="1" applyFill="1" applyBorder="1" applyAlignment="1" applyProtection="1">
      <alignment horizontal="center" vertical="center"/>
      <protection/>
    </xf>
    <xf numFmtId="357" fontId="5" fillId="0" borderId="0" xfId="0" applyNumberFormat="1" applyFont="1" applyFill="1" applyBorder="1" applyAlignment="1" applyProtection="1">
      <alignment vertical="center"/>
      <protection/>
    </xf>
    <xf numFmtId="357" fontId="5" fillId="0" borderId="0" xfId="2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right" vertical="center"/>
      <protection/>
    </xf>
    <xf numFmtId="49" fontId="5" fillId="0" borderId="0" xfId="0" applyNumberFormat="1" applyFont="1" applyFill="1" applyBorder="1" applyAlignment="1" applyProtection="1">
      <alignment horizontal="center" vertical="center"/>
      <protection/>
    </xf>
    <xf numFmtId="49" fontId="5" fillId="0" borderId="0" xfId="20" applyNumberFormat="1" applyFont="1" applyFill="1" applyBorder="1" applyAlignment="1">
      <alignment horizontal="center" vertical="center"/>
    </xf>
    <xf numFmtId="233" fontId="5" fillId="0" borderId="0" xfId="20" applyNumberFormat="1" applyFont="1" applyFill="1" applyBorder="1" applyAlignment="1">
      <alignment horizontal="center" vertical="center"/>
    </xf>
    <xf numFmtId="40" fontId="5" fillId="0" borderId="0" xfId="15" applyFont="1" applyFill="1" applyBorder="1" applyAlignment="1" applyProtection="1">
      <alignment horizontal="right" vertical="center"/>
      <protection/>
    </xf>
    <xf numFmtId="37" fontId="28" fillId="0" borderId="0" xfId="0" applyFont="1" applyFill="1" applyBorder="1" applyAlignment="1">
      <alignment horizontal="center" vertical="center"/>
    </xf>
    <xf numFmtId="357" fontId="5" fillId="0" borderId="0" xfId="15" applyNumberFormat="1" applyFont="1" applyFill="1" applyBorder="1" applyAlignment="1" applyProtection="1">
      <alignment horizontal="center" vertical="center"/>
      <protection/>
    </xf>
    <xf numFmtId="49" fontId="15" fillId="0" borderId="0" xfId="0" applyNumberFormat="1" applyFont="1" applyAlignment="1">
      <alignment/>
    </xf>
    <xf numFmtId="49" fontId="8" fillId="0" borderId="0" xfId="0" applyNumberFormat="1" applyFont="1" applyAlignment="1">
      <alignment/>
    </xf>
    <xf numFmtId="37" fontId="8" fillId="0" borderId="0" xfId="0" applyFont="1" applyFill="1" applyBorder="1" applyAlignment="1" applyProtection="1" quotePrefix="1">
      <alignment horizontal="center" vertical="center"/>
      <protection/>
    </xf>
    <xf numFmtId="37" fontId="8" fillId="0" borderId="0" xfId="0" applyFont="1" applyFill="1" applyBorder="1" applyAlignment="1" applyProtection="1" quotePrefix="1">
      <alignment horizontal="center"/>
      <protection/>
    </xf>
    <xf numFmtId="218" fontId="8" fillId="0" borderId="0" xfId="0" applyNumberFormat="1" applyFont="1" applyFill="1" applyBorder="1" applyAlignment="1" applyProtection="1">
      <alignment horizontal="center" vertical="center"/>
      <protection/>
    </xf>
    <xf numFmtId="218" fontId="8" fillId="0" borderId="0" xfId="0" applyNumberFormat="1" applyFont="1" applyFill="1" applyBorder="1" applyAlignment="1" applyProtection="1">
      <alignment horizontal="center"/>
      <protection/>
    </xf>
    <xf numFmtId="49" fontId="8" fillId="0" borderId="1" xfId="0" applyNumberFormat="1" applyFont="1" applyFill="1" applyBorder="1" applyAlignment="1" applyProtection="1">
      <alignment horizontal="right" vertical="center"/>
      <protection/>
    </xf>
    <xf numFmtId="49" fontId="8" fillId="0" borderId="1" xfId="0" applyNumberFormat="1" applyFont="1" applyBorder="1" applyAlignment="1">
      <alignment vertical="center"/>
    </xf>
    <xf numFmtId="49" fontId="8" fillId="0" borderId="1" xfId="0" applyNumberFormat="1" applyFont="1" applyFill="1" applyBorder="1" applyAlignment="1">
      <alignment horizontal="right" vertical="center"/>
    </xf>
    <xf numFmtId="10" fontId="8" fillId="0" borderId="0" xfId="0" applyNumberFormat="1" applyFont="1" applyFill="1" applyAlignment="1" applyProtection="1">
      <alignment horizontal="right" vertical="center"/>
      <protection/>
    </xf>
    <xf numFmtId="37" fontId="8" fillId="0" borderId="4" xfId="0" applyFont="1" applyFill="1" applyBorder="1" applyAlignment="1" quotePrefix="1">
      <alignment horizontal="right" vertical="center"/>
    </xf>
    <xf numFmtId="37" fontId="8" fillId="0" borderId="4" xfId="0" applyFont="1" applyFill="1" applyBorder="1" applyAlignment="1">
      <alignment horizontal="right" vertical="center"/>
    </xf>
    <xf numFmtId="37" fontId="15" fillId="0" borderId="0" xfId="0" applyFont="1" applyAlignment="1">
      <alignment horizontal="right"/>
    </xf>
    <xf numFmtId="37" fontId="15" fillId="0" borderId="1" xfId="0" applyFont="1" applyBorder="1" applyAlignment="1">
      <alignment horizontal="right"/>
    </xf>
    <xf numFmtId="37" fontId="8" fillId="0" borderId="0" xfId="0" applyFont="1" applyFill="1" applyBorder="1" applyAlignment="1" applyProtection="1" quotePrefix="1">
      <alignment horizontal="left"/>
      <protection/>
    </xf>
    <xf numFmtId="37" fontId="20" fillId="0" borderId="0" xfId="0" applyFont="1" applyBorder="1" applyAlignment="1">
      <alignment horizontal="left" vertical="center"/>
    </xf>
    <xf numFmtId="185" fontId="8" fillId="0" borderId="0" xfId="15" applyNumberFormat="1" applyFont="1" applyFill="1" applyBorder="1" applyAlignment="1" applyProtection="1">
      <alignment vertical="center"/>
      <protection/>
    </xf>
    <xf numFmtId="37" fontId="21" fillId="0" borderId="0" xfId="0" applyFont="1" applyFill="1" applyBorder="1" applyAlignment="1" quotePrefix="1">
      <alignment horizontal="left" vertical="center"/>
    </xf>
    <xf numFmtId="37" fontId="8" fillId="0" borderId="0" xfId="0" applyFont="1" applyFill="1" applyBorder="1" applyAlignment="1">
      <alignment horizontal="left" vertical="center"/>
    </xf>
    <xf numFmtId="37" fontId="21" fillId="0" borderId="0" xfId="0" applyFont="1" applyFill="1" applyBorder="1" applyAlignment="1">
      <alignment vertical="center"/>
    </xf>
    <xf numFmtId="346" fontId="8" fillId="0" borderId="0" xfId="0" applyNumberFormat="1" applyFont="1" applyFill="1" applyBorder="1" applyAlignment="1" applyProtection="1">
      <alignment horizontal="right" vertical="center"/>
      <protection/>
    </xf>
    <xf numFmtId="219" fontId="8" fillId="0" borderId="0" xfId="0" applyNumberFormat="1" applyFont="1" applyFill="1" applyBorder="1" applyAlignment="1" applyProtection="1">
      <alignment horizontal="right" vertical="center"/>
      <protection/>
    </xf>
    <xf numFmtId="6" fontId="8" fillId="0" borderId="0" xfId="0" applyNumberFormat="1" applyFont="1" applyFill="1" applyBorder="1" applyAlignment="1">
      <alignment vertical="center"/>
    </xf>
    <xf numFmtId="37" fontId="8" fillId="0" borderId="1" xfId="0" applyFont="1" applyFill="1" applyBorder="1" applyAlignment="1">
      <alignment/>
    </xf>
    <xf numFmtId="43" fontId="13" fillId="0" borderId="0" xfId="19" applyNumberFormat="1" applyFont="1" applyFill="1" applyBorder="1" applyAlignment="1" applyProtection="1">
      <alignment horizontal="right" vertical="center"/>
      <protection/>
    </xf>
    <xf numFmtId="37" fontId="13" fillId="0" borderId="0" xfId="26" applyFont="1" applyAlignment="1">
      <alignment vertical="center"/>
      <protection/>
    </xf>
    <xf numFmtId="333" fontId="13" fillId="0" borderId="0" xfId="26" applyNumberFormat="1" applyFont="1" applyFill="1" applyAlignment="1" applyProtection="1">
      <alignment vertical="center"/>
      <protection/>
    </xf>
    <xf numFmtId="37" fontId="13" fillId="0" borderId="0" xfId="26" applyFont="1" applyBorder="1" applyAlignment="1">
      <alignment vertical="center"/>
      <protection/>
    </xf>
    <xf numFmtId="41" fontId="13" fillId="0" borderId="0" xfId="26" applyNumberFormat="1" applyFont="1" applyFill="1" applyBorder="1" applyAlignment="1" applyProtection="1">
      <alignment horizontal="right" vertical="center"/>
      <protection/>
    </xf>
    <xf numFmtId="37" fontId="13" fillId="0" borderId="0" xfId="26" applyFont="1" applyFill="1" applyBorder="1" applyAlignment="1">
      <alignment vertical="center"/>
      <protection/>
    </xf>
    <xf numFmtId="37" fontId="5" fillId="0" borderId="0" xfId="26" applyFont="1" applyBorder="1" applyAlignment="1" applyProtection="1">
      <alignment horizontal="left" vertical="center"/>
      <protection/>
    </xf>
    <xf numFmtId="37" fontId="5" fillId="0" borderId="1" xfId="26" applyFont="1" applyBorder="1" applyAlignment="1" applyProtection="1">
      <alignment horizontal="left" vertical="center"/>
      <protection/>
    </xf>
    <xf numFmtId="41" fontId="8" fillId="0" borderId="0" xfId="15" applyNumberFormat="1" applyFont="1" applyFill="1" applyBorder="1" applyAlignment="1" applyProtection="1">
      <alignment vertical="center"/>
      <protection/>
    </xf>
    <xf numFmtId="41" fontId="8" fillId="0" borderId="1" xfId="15" applyNumberFormat="1" applyFont="1" applyFill="1" applyBorder="1" applyAlignment="1" applyProtection="1">
      <alignment vertical="center"/>
      <protection/>
    </xf>
    <xf numFmtId="41" fontId="8" fillId="0" borderId="4" xfId="15" applyNumberFormat="1" applyFont="1" applyFill="1" applyBorder="1" applyAlignment="1" applyProtection="1">
      <alignment vertical="center"/>
      <protection/>
    </xf>
    <xf numFmtId="41" fontId="8" fillId="0" borderId="4" xfId="0" applyNumberFormat="1" applyFont="1" applyFill="1" applyBorder="1" applyAlignment="1">
      <alignment vertical="center"/>
    </xf>
    <xf numFmtId="41" fontId="8" fillId="0" borderId="0" xfId="0" applyNumberFormat="1" applyFont="1" applyBorder="1" applyAlignment="1">
      <alignment vertical="center"/>
    </xf>
    <xf numFmtId="41" fontId="8" fillId="0" borderId="0" xfId="15" applyNumberFormat="1" applyFont="1" applyFill="1" applyAlignment="1" applyProtection="1">
      <alignment vertical="center"/>
      <protection/>
    </xf>
    <xf numFmtId="41" fontId="8" fillId="0" borderId="0" xfId="0" applyNumberFormat="1" applyFont="1" applyFill="1" applyAlignment="1" applyProtection="1">
      <alignment vertical="center"/>
      <protection/>
    </xf>
    <xf numFmtId="42" fontId="8" fillId="0" borderId="5" xfId="20" applyNumberFormat="1" applyFont="1" applyFill="1" applyBorder="1" applyAlignment="1" applyProtection="1">
      <alignment vertical="center"/>
      <protection/>
    </xf>
    <xf numFmtId="42" fontId="8" fillId="0" borderId="2" xfId="20" applyNumberFormat="1" applyFont="1" applyFill="1" applyBorder="1" applyAlignment="1" applyProtection="1">
      <alignment vertical="center"/>
      <protection/>
    </xf>
    <xf numFmtId="42" fontId="8" fillId="0" borderId="0" xfId="20" applyNumberFormat="1" applyFont="1" applyFill="1" applyBorder="1" applyAlignment="1" applyProtection="1">
      <alignment vertical="center"/>
      <protection/>
    </xf>
    <xf numFmtId="42" fontId="8" fillId="0" borderId="5" xfId="0" applyNumberFormat="1" applyFont="1" applyFill="1" applyBorder="1" applyAlignment="1" applyProtection="1">
      <alignment vertical="center"/>
      <protection/>
    </xf>
    <xf numFmtId="42" fontId="8" fillId="0" borderId="0" xfId="0" applyNumberFormat="1" applyFont="1" applyFill="1" applyBorder="1" applyAlignment="1" applyProtection="1">
      <alignment vertical="center"/>
      <protection/>
    </xf>
    <xf numFmtId="42" fontId="8" fillId="0" borderId="0" xfId="0" applyNumberFormat="1" applyFont="1" applyFill="1" applyBorder="1" applyAlignment="1" applyProtection="1">
      <alignment horizontal="right" vertical="center"/>
      <protection locked="0"/>
    </xf>
    <xf numFmtId="42" fontId="8" fillId="0" borderId="0" xfId="27" applyNumberFormat="1" applyFont="1" applyFill="1" applyBorder="1" applyAlignment="1">
      <alignment vertical="center"/>
    </xf>
    <xf numFmtId="41" fontId="8" fillId="0" borderId="0" xfId="15" applyNumberFormat="1" applyFont="1" applyFill="1" applyBorder="1" applyAlignment="1" applyProtection="1">
      <alignment horizontal="right" vertical="center"/>
      <protection locked="0"/>
    </xf>
    <xf numFmtId="42" fontId="8" fillId="0" borderId="0" xfId="0" applyNumberFormat="1" applyFont="1" applyFill="1" applyBorder="1" applyAlignment="1">
      <alignment vertical="center"/>
    </xf>
    <xf numFmtId="42" fontId="8" fillId="0" borderId="5" xfId="0" applyNumberFormat="1" applyFont="1" applyFill="1" applyBorder="1" applyAlignment="1">
      <alignment vertical="center"/>
    </xf>
    <xf numFmtId="41" fontId="15" fillId="0" borderId="0" xfId="0" applyNumberFormat="1" applyFont="1" applyFill="1" applyAlignment="1">
      <alignment/>
    </xf>
    <xf numFmtId="41" fontId="8" fillId="0" borderId="0" xfId="0" applyNumberFormat="1" applyFont="1" applyFill="1" applyAlignment="1" applyProtection="1">
      <alignment horizontal="right" vertical="center"/>
      <protection/>
    </xf>
    <xf numFmtId="37" fontId="32" fillId="0" borderId="0" xfId="0" applyFont="1" applyFill="1" applyAlignment="1">
      <alignment horizontal="left" vertical="center"/>
    </xf>
    <xf numFmtId="37" fontId="33" fillId="0" borderId="0" xfId="0" applyFont="1" applyFill="1" applyAlignment="1">
      <alignment/>
    </xf>
    <xf numFmtId="37" fontId="33" fillId="0" borderId="0" xfId="0" applyFont="1" applyFill="1" applyBorder="1" applyAlignment="1">
      <alignment/>
    </xf>
    <xf numFmtId="42" fontId="8" fillId="0" borderId="0" xfId="0" applyNumberFormat="1" applyFont="1" applyFill="1" applyBorder="1" applyAlignment="1" applyProtection="1" quotePrefix="1">
      <alignment horizontal="right" vertical="center"/>
      <protection/>
    </xf>
    <xf numFmtId="42" fontId="8" fillId="0" borderId="0" xfId="20" applyNumberFormat="1" applyFont="1" applyFill="1" applyBorder="1" applyAlignment="1" applyProtection="1" quotePrefix="1">
      <alignment horizontal="right" vertical="center"/>
      <protection/>
    </xf>
    <xf numFmtId="41" fontId="8" fillId="0" borderId="0" xfId="0" applyNumberFormat="1" applyFont="1" applyFill="1" applyBorder="1" applyAlignment="1">
      <alignment vertical="center"/>
    </xf>
    <xf numFmtId="37" fontId="8" fillId="0" borderId="1" xfId="0" applyFont="1" applyFill="1" applyBorder="1" applyAlignment="1">
      <alignment vertical="center"/>
    </xf>
    <xf numFmtId="37" fontId="8" fillId="0" borderId="2" xfId="0" applyFont="1" applyFill="1" applyBorder="1" applyAlignment="1">
      <alignment vertical="center"/>
    </xf>
    <xf numFmtId="42" fontId="8" fillId="0" borderId="2" xfId="0" applyNumberFormat="1" applyFont="1" applyFill="1" applyBorder="1" applyAlignment="1" applyProtection="1" quotePrefix="1">
      <alignment horizontal="right" vertical="center"/>
      <protection/>
    </xf>
    <xf numFmtId="37" fontId="14" fillId="0" borderId="0" xfId="0" applyFont="1" applyFill="1" applyBorder="1" applyAlignment="1" applyProtection="1" quotePrefix="1">
      <alignment horizontal="left" vertical="center"/>
      <protection/>
    </xf>
    <xf numFmtId="42" fontId="8" fillId="0" borderId="0" xfId="20" applyNumberFormat="1" applyFont="1" applyFill="1" applyBorder="1" applyAlignment="1">
      <alignment vertical="center"/>
    </xf>
    <xf numFmtId="37" fontId="8" fillId="0" borderId="1" xfId="0" applyFont="1" applyFill="1" applyBorder="1" applyAlignment="1" applyProtection="1" quotePrefix="1">
      <alignment horizontal="left" vertical="center"/>
      <protection/>
    </xf>
    <xf numFmtId="264" fontId="8" fillId="0" borderId="1" xfId="0" applyNumberFormat="1" applyFont="1" applyFill="1" applyBorder="1" applyAlignment="1" applyProtection="1">
      <alignment vertical="center"/>
      <protection/>
    </xf>
    <xf numFmtId="37" fontId="8" fillId="0" borderId="5" xfId="0" applyFont="1" applyFill="1" applyBorder="1" applyAlignment="1" applyProtection="1">
      <alignment horizontal="left" vertical="center"/>
      <protection/>
    </xf>
    <xf numFmtId="264" fontId="8" fillId="0" borderId="5" xfId="0" applyNumberFormat="1" applyFont="1" applyFill="1" applyBorder="1" applyAlignment="1" applyProtection="1">
      <alignment vertical="center"/>
      <protection/>
    </xf>
    <xf numFmtId="42" fontId="8" fillId="0" borderId="5" xfId="20" applyNumberFormat="1" applyFont="1" applyFill="1" applyBorder="1" applyAlignment="1" applyProtection="1" quotePrefix="1">
      <alignment horizontal="right" vertical="center"/>
      <protection/>
    </xf>
    <xf numFmtId="43" fontId="8" fillId="0" borderId="0" xfId="0" applyNumberFormat="1" applyFont="1" applyFill="1" applyAlignment="1">
      <alignment vertical="center"/>
    </xf>
    <xf numFmtId="43" fontId="8" fillId="0" borderId="0" xfId="0" applyNumberFormat="1" applyFont="1" applyFill="1" applyBorder="1" applyAlignment="1" applyProtection="1" quotePrefix="1">
      <alignment horizontal="right" vertical="center"/>
      <protection/>
    </xf>
    <xf numFmtId="41" fontId="8" fillId="0" borderId="1" xfId="20" applyNumberFormat="1" applyFont="1" applyFill="1" applyBorder="1" applyAlignment="1" applyProtection="1">
      <alignment vertical="center"/>
      <protection/>
    </xf>
    <xf numFmtId="37" fontId="15" fillId="0" borderId="0" xfId="0" applyFont="1" applyFill="1" applyAlignment="1">
      <alignment/>
    </xf>
    <xf numFmtId="37" fontId="20" fillId="0" borderId="0" xfId="0" applyFont="1" applyFill="1" applyBorder="1" applyAlignment="1">
      <alignment horizontal="center"/>
    </xf>
    <xf numFmtId="357" fontId="8" fillId="0" borderId="0" xfId="0" applyNumberFormat="1" applyFont="1" applyFill="1" applyAlignment="1" applyProtection="1">
      <alignment vertical="center"/>
      <protection/>
    </xf>
    <xf numFmtId="41" fontId="8" fillId="0" borderId="1" xfId="0" applyNumberFormat="1" applyFont="1" applyFill="1" applyBorder="1" applyAlignment="1">
      <alignment vertical="center"/>
    </xf>
    <xf numFmtId="37" fontId="8" fillId="0" borderId="4" xfId="0" applyFont="1" applyFill="1" applyBorder="1" applyAlignment="1">
      <alignment vertical="center"/>
    </xf>
    <xf numFmtId="37" fontId="6" fillId="0" borderId="0" xfId="0" applyFont="1" applyFill="1" applyAlignment="1">
      <alignment horizontal="center"/>
    </xf>
    <xf numFmtId="37" fontId="12" fillId="0" borderId="0" xfId="0" applyFont="1" applyFill="1" applyAlignment="1">
      <alignment/>
    </xf>
    <xf numFmtId="37" fontId="13" fillId="0" borderId="0" xfId="0" applyFont="1" applyFill="1" applyAlignment="1">
      <alignment horizontal="center"/>
    </xf>
    <xf numFmtId="37" fontId="5" fillId="0" borderId="0" xfId="0" applyFont="1" applyFill="1" applyAlignment="1">
      <alignment vertical="center"/>
    </xf>
    <xf numFmtId="49" fontId="5" fillId="0" borderId="1" xfId="0" applyNumberFormat="1" applyFont="1" applyFill="1" applyBorder="1" applyAlignment="1">
      <alignment vertical="center"/>
    </xf>
    <xf numFmtId="49" fontId="12" fillId="0" borderId="1" xfId="0" applyNumberFormat="1" applyFont="1" applyFill="1" applyBorder="1" applyAlignment="1">
      <alignment/>
    </xf>
    <xf numFmtId="49" fontId="5" fillId="0" borderId="0" xfId="0" applyNumberFormat="1" applyFont="1" applyFill="1" applyAlignment="1">
      <alignment/>
    </xf>
    <xf numFmtId="49" fontId="12" fillId="0" borderId="0" xfId="0" applyNumberFormat="1" applyFont="1" applyFill="1" applyAlignment="1">
      <alignment/>
    </xf>
    <xf numFmtId="37" fontId="5" fillId="0" borderId="1" xfId="0" applyFont="1" applyFill="1" applyBorder="1" applyAlignment="1">
      <alignment vertical="center"/>
    </xf>
    <xf numFmtId="37" fontId="6" fillId="0" borderId="0" xfId="0" applyFont="1" applyFill="1" applyAlignment="1">
      <alignment vertical="center"/>
    </xf>
    <xf numFmtId="37" fontId="7" fillId="0" borderId="0" xfId="0" applyFont="1" applyFill="1" applyAlignment="1">
      <alignment vertical="center"/>
    </xf>
    <xf numFmtId="37" fontId="20" fillId="0" borderId="0" xfId="0" applyFont="1" applyFill="1" applyAlignment="1">
      <alignment horizontal="right" vertical="center"/>
    </xf>
    <xf numFmtId="344" fontId="5" fillId="0" borderId="0" xfId="0" applyNumberFormat="1" applyFont="1" applyFill="1" applyBorder="1" applyAlignment="1" applyProtection="1">
      <alignment vertical="center"/>
      <protection/>
    </xf>
    <xf numFmtId="344" fontId="7" fillId="0" borderId="0" xfId="0" applyNumberFormat="1" applyFont="1" applyFill="1" applyBorder="1" applyAlignment="1" applyProtection="1">
      <alignment vertical="center"/>
      <protection/>
    </xf>
    <xf numFmtId="39" fontId="8" fillId="0" borderId="0" xfId="0" applyNumberFormat="1" applyFont="1" applyFill="1" applyAlignment="1">
      <alignment horizontal="right" vertical="center"/>
    </xf>
    <xf numFmtId="239" fontId="5" fillId="0" borderId="0" xfId="0" applyNumberFormat="1" applyFont="1" applyFill="1" applyBorder="1" applyAlignment="1" applyProtection="1">
      <alignment vertical="center"/>
      <protection/>
    </xf>
    <xf numFmtId="267" fontId="8" fillId="0" borderId="1" xfId="15" applyNumberFormat="1" applyFont="1" applyFill="1" applyBorder="1" applyAlignment="1" applyProtection="1">
      <alignment vertical="center"/>
      <protection/>
    </xf>
    <xf numFmtId="37" fontId="8" fillId="0" borderId="1" xfId="0" applyNumberFormat="1" applyFont="1" applyFill="1" applyBorder="1" applyAlignment="1">
      <alignment vertical="center"/>
    </xf>
    <xf numFmtId="37" fontId="7" fillId="0" borderId="0" xfId="0" applyNumberFormat="1" applyFont="1" applyFill="1" applyAlignment="1">
      <alignment vertical="center"/>
    </xf>
    <xf numFmtId="40" fontId="5" fillId="0" borderId="0" xfId="15" applyFont="1" applyFill="1" applyAlignment="1">
      <alignment/>
    </xf>
    <xf numFmtId="37" fontId="5" fillId="0" borderId="5" xfId="0" applyFont="1" applyFill="1" applyBorder="1" applyAlignment="1">
      <alignment vertical="center"/>
    </xf>
    <xf numFmtId="233" fontId="5" fillId="0" borderId="5" xfId="20" applyNumberFormat="1" applyFont="1" applyFill="1" applyBorder="1" applyAlignment="1" applyProtection="1" quotePrefix="1">
      <alignment horizontal="right" vertical="center"/>
      <protection/>
    </xf>
    <xf numFmtId="37" fontId="8" fillId="0" borderId="5" xfId="0" applyFont="1" applyFill="1" applyBorder="1" applyAlignment="1">
      <alignment vertical="center"/>
    </xf>
    <xf numFmtId="37" fontId="5" fillId="0" borderId="0" xfId="0" applyFont="1" applyFill="1" applyAlignment="1">
      <alignment horizontal="center" wrapText="1"/>
    </xf>
    <xf numFmtId="37" fontId="12" fillId="0" borderId="0" xfId="0" applyFont="1" applyFill="1" applyAlignment="1">
      <alignment horizontal="center" wrapText="1"/>
    </xf>
    <xf numFmtId="37" fontId="31" fillId="0" borderId="0" xfId="0" applyFont="1" applyFill="1" applyAlignment="1">
      <alignment vertical="center"/>
    </xf>
    <xf numFmtId="37" fontId="14" fillId="0" borderId="0" xfId="0" applyFont="1" applyFill="1" applyAlignment="1" applyProtection="1">
      <alignment horizontal="left" vertical="top"/>
      <protection/>
    </xf>
    <xf numFmtId="10" fontId="0" fillId="0" borderId="0" xfId="0" applyNumberFormat="1" applyFont="1" applyFill="1" applyAlignment="1">
      <alignment vertical="center"/>
    </xf>
    <xf numFmtId="218" fontId="20" fillId="0" borderId="0" xfId="0" applyNumberFormat="1" applyFont="1" applyFill="1" applyBorder="1" applyAlignment="1" applyProtection="1">
      <alignment horizontal="center" vertical="center"/>
      <protection/>
    </xf>
    <xf numFmtId="10" fontId="0" fillId="0" borderId="0" xfId="0" applyNumberFormat="1" applyFont="1" applyFill="1" applyAlignment="1">
      <alignment vertical="center"/>
    </xf>
    <xf numFmtId="37" fontId="8" fillId="0" borderId="0" xfId="0" applyFont="1" applyFill="1" applyBorder="1" applyAlignment="1" applyProtection="1">
      <alignment horizontal="left" vertical="center"/>
      <protection/>
    </xf>
    <xf numFmtId="37" fontId="8" fillId="0" borderId="5" xfId="0" applyFont="1" applyFill="1" applyBorder="1" applyAlignment="1" applyProtection="1">
      <alignment horizontal="left" vertical="center"/>
      <protection/>
    </xf>
    <xf numFmtId="9" fontId="8" fillId="0" borderId="0" xfId="0" applyNumberFormat="1" applyFont="1" applyFill="1" applyBorder="1" applyAlignment="1">
      <alignment vertical="center"/>
    </xf>
    <xf numFmtId="10" fontId="8" fillId="0" borderId="0" xfId="27" applyNumberFormat="1" applyFont="1" applyFill="1" applyAlignment="1">
      <alignment vertical="center"/>
    </xf>
    <xf numFmtId="37" fontId="20" fillId="0" borderId="0" xfId="0" applyFont="1" applyFill="1" applyAlignment="1">
      <alignment horizontal="center"/>
    </xf>
    <xf numFmtId="37" fontId="8" fillId="0" borderId="0" xfId="0" applyFont="1" applyFill="1" applyAlignment="1">
      <alignment horizontal="center" vertical="center"/>
    </xf>
    <xf numFmtId="37" fontId="15" fillId="0" borderId="0" xfId="0" applyFont="1" applyFill="1" applyAlignment="1">
      <alignment horizontal="center"/>
    </xf>
    <xf numFmtId="37" fontId="20" fillId="0" borderId="1" xfId="0" applyFont="1" applyFill="1" applyBorder="1" applyAlignment="1">
      <alignment horizontal="center" vertical="center"/>
    </xf>
    <xf numFmtId="357" fontId="14" fillId="0" borderId="0" xfId="0" applyNumberFormat="1" applyFont="1" applyFill="1" applyAlignment="1" applyProtection="1">
      <alignment horizontal="left" vertical="center"/>
      <protection/>
    </xf>
    <xf numFmtId="41" fontId="8" fillId="0" borderId="0" xfId="0" applyNumberFormat="1" applyFont="1" applyFill="1" applyAlignment="1" applyProtection="1">
      <alignment horizontal="left" vertical="center"/>
      <protection/>
    </xf>
    <xf numFmtId="41" fontId="8" fillId="0" borderId="0" xfId="0" applyNumberFormat="1" applyFont="1" applyFill="1" applyAlignment="1" applyProtection="1" quotePrefix="1">
      <alignment horizontal="right" vertical="center"/>
      <protection/>
    </xf>
    <xf numFmtId="41" fontId="8" fillId="0" borderId="0" xfId="0" applyNumberFormat="1" applyFont="1" applyFill="1" applyAlignment="1" applyProtection="1" quotePrefix="1">
      <alignment horizontal="left" vertical="center"/>
      <protection/>
    </xf>
    <xf numFmtId="41" fontId="8" fillId="0" borderId="0" xfId="0" applyNumberFormat="1" applyFont="1" applyFill="1" applyBorder="1" applyAlignment="1" applyProtection="1" quotePrefix="1">
      <alignment horizontal="left" vertical="center"/>
      <protection/>
    </xf>
    <xf numFmtId="41" fontId="8" fillId="0" borderId="1" xfId="0" applyNumberFormat="1" applyFont="1" applyFill="1" applyBorder="1" applyAlignment="1" applyProtection="1">
      <alignment horizontal="left" vertical="center"/>
      <protection/>
    </xf>
    <xf numFmtId="41" fontId="8" fillId="0" borderId="3" xfId="0" applyNumberFormat="1" applyFont="1" applyFill="1" applyBorder="1" applyAlignment="1" applyProtection="1">
      <alignment horizontal="right" vertical="center"/>
      <protection/>
    </xf>
    <xf numFmtId="37" fontId="8" fillId="0" borderId="4" xfId="0" applyFont="1" applyFill="1" applyBorder="1" applyAlignment="1" quotePrefix="1">
      <alignment vertical="center"/>
    </xf>
    <xf numFmtId="9" fontId="8" fillId="0" borderId="0" xfId="0" applyNumberFormat="1" applyFont="1" applyFill="1" applyBorder="1" applyAlignment="1">
      <alignment/>
    </xf>
    <xf numFmtId="171" fontId="8" fillId="0" borderId="0" xfId="0" applyNumberFormat="1" applyFont="1" applyFill="1" applyAlignment="1" applyProtection="1">
      <alignment/>
      <protection/>
    </xf>
    <xf numFmtId="37" fontId="31" fillId="0" borderId="0" xfId="0" applyFont="1" applyBorder="1" applyAlignment="1" applyProtection="1">
      <alignment horizontal="left" vertical="center"/>
      <protection/>
    </xf>
    <xf numFmtId="260" fontId="32" fillId="0" borderId="0" xfId="0" applyNumberFormat="1" applyFont="1" applyBorder="1" applyAlignment="1" applyProtection="1" quotePrefix="1">
      <alignment horizontal="right" vertical="center"/>
      <protection/>
    </xf>
    <xf numFmtId="37" fontId="32" fillId="0" borderId="0" xfId="0" applyFont="1" applyFill="1" applyBorder="1" applyAlignment="1">
      <alignment vertical="center"/>
    </xf>
    <xf numFmtId="37" fontId="32" fillId="0" borderId="0" xfId="0" applyFont="1" applyAlignment="1">
      <alignment/>
    </xf>
    <xf numFmtId="37" fontId="32" fillId="0" borderId="0" xfId="0" applyFont="1" applyBorder="1" applyAlignment="1" applyProtection="1">
      <alignment horizontal="left" vertical="center"/>
      <protection/>
    </xf>
    <xf numFmtId="37" fontId="8" fillId="0" borderId="0" xfId="0" applyFont="1" applyFill="1" applyAlignment="1">
      <alignment wrapText="1"/>
    </xf>
    <xf numFmtId="37" fontId="14" fillId="0" borderId="0" xfId="0" applyFont="1" applyFill="1" applyAlignment="1">
      <alignment horizontal="left"/>
    </xf>
    <xf numFmtId="37" fontId="20" fillId="0" borderId="0" xfId="0" applyFont="1" applyFill="1" applyAlignment="1" quotePrefix="1">
      <alignment horizontal="left"/>
    </xf>
    <xf numFmtId="37" fontId="0" fillId="0" borderId="0" xfId="0" applyFont="1" applyFill="1" applyAlignment="1">
      <alignment/>
    </xf>
    <xf numFmtId="37" fontId="20" fillId="0" borderId="0" xfId="0" applyFont="1" applyFill="1" applyAlignment="1">
      <alignment horizontal="left"/>
    </xf>
    <xf numFmtId="37" fontId="27" fillId="0" borderId="0" xfId="0" applyFont="1" applyFill="1" applyAlignment="1" applyProtection="1">
      <alignment horizontal="left" vertical="center"/>
      <protection/>
    </xf>
    <xf numFmtId="37" fontId="8" fillId="0" borderId="0" xfId="0" applyFont="1" applyFill="1" applyAlignment="1" applyProtection="1">
      <alignment vertical="center"/>
      <protection/>
    </xf>
    <xf numFmtId="37" fontId="0" fillId="0" borderId="0" xfId="0" applyFont="1" applyFill="1" applyBorder="1" applyAlignment="1">
      <alignment/>
    </xf>
    <xf numFmtId="37" fontId="11" fillId="0" borderId="0" xfId="0" applyFont="1" applyFill="1" applyAlignment="1">
      <alignment/>
    </xf>
    <xf numFmtId="37" fontId="0" fillId="0" borderId="0" xfId="0" applyFont="1" applyFill="1" applyBorder="1" applyAlignment="1">
      <alignment vertical="center"/>
    </xf>
    <xf numFmtId="37" fontId="14" fillId="0" borderId="0" xfId="0" applyFont="1" applyFill="1" applyAlignment="1">
      <alignment vertical="center"/>
    </xf>
    <xf numFmtId="42" fontId="8" fillId="0" borderId="0" xfId="0" applyNumberFormat="1" applyFont="1" applyFill="1" applyAlignment="1">
      <alignment vertical="center"/>
    </xf>
    <xf numFmtId="41" fontId="8" fillId="0" borderId="1" xfId="15" applyNumberFormat="1" applyFont="1" applyFill="1" applyBorder="1" applyAlignment="1" applyProtection="1">
      <alignment horizontal="right" vertical="center"/>
      <protection locked="0"/>
    </xf>
    <xf numFmtId="41" fontId="8" fillId="0" borderId="4" xfId="15" applyNumberFormat="1" applyFont="1" applyFill="1" applyBorder="1" applyAlignment="1" applyProtection="1">
      <alignment horizontal="right" vertical="center"/>
      <protection locked="0"/>
    </xf>
    <xf numFmtId="42" fontId="8" fillId="0" borderId="2" xfId="0" applyNumberFormat="1" applyFont="1" applyFill="1" applyBorder="1" applyAlignment="1">
      <alignment vertical="center"/>
    </xf>
    <xf numFmtId="44" fontId="8" fillId="0" borderId="0" xfId="0" applyNumberFormat="1" applyFont="1" applyFill="1" applyBorder="1" applyAlignment="1">
      <alignment vertical="center"/>
    </xf>
    <xf numFmtId="44" fontId="8" fillId="0" borderId="0" xfId="0" applyNumberFormat="1" applyFont="1" applyFill="1" applyAlignment="1">
      <alignment vertical="center"/>
    </xf>
    <xf numFmtId="44" fontId="8" fillId="0" borderId="0" xfId="27" applyNumberFormat="1" applyFont="1" applyFill="1" applyBorder="1" applyAlignment="1">
      <alignment vertical="center"/>
    </xf>
    <xf numFmtId="44" fontId="8" fillId="0" borderId="0" xfId="0" applyNumberFormat="1" applyFont="1" applyFill="1" applyAlignment="1">
      <alignment/>
    </xf>
    <xf numFmtId="0" fontId="8" fillId="0" borderId="0" xfId="0" applyFont="1" applyAlignment="1">
      <alignment/>
    </xf>
    <xf numFmtId="0" fontId="14" fillId="0" borderId="0" xfId="0" applyFont="1" applyBorder="1" applyAlignment="1">
      <alignment vertical="center"/>
    </xf>
    <xf numFmtId="0" fontId="15" fillId="0" borderId="0" xfId="0" applyFont="1" applyAlignment="1">
      <alignment/>
    </xf>
    <xf numFmtId="0" fontId="8" fillId="0" borderId="0" xfId="0" applyFont="1" applyAlignment="1" applyProtection="1">
      <alignment horizontal="left" vertical="center"/>
      <protection/>
    </xf>
    <xf numFmtId="0" fontId="15" fillId="0" borderId="0" xfId="0" applyFont="1" applyBorder="1" applyAlignment="1">
      <alignment/>
    </xf>
    <xf numFmtId="0" fontId="8" fillId="0" borderId="0" xfId="0" applyFont="1" applyBorder="1" applyAlignment="1" applyProtection="1">
      <alignment horizontal="left" vertical="center"/>
      <protection/>
    </xf>
    <xf numFmtId="0" fontId="8" fillId="0" borderId="0" xfId="0" applyFont="1" applyBorder="1" applyAlignment="1">
      <alignment/>
    </xf>
    <xf numFmtId="37" fontId="14" fillId="0" borderId="0" xfId="0" applyFont="1" applyFill="1" applyBorder="1" applyAlignment="1">
      <alignment horizontal="center"/>
    </xf>
    <xf numFmtId="37" fontId="20" fillId="0" borderId="0" xfId="0" applyFont="1" applyFill="1" applyBorder="1" applyAlignment="1" quotePrefix="1">
      <alignment horizontal="center"/>
    </xf>
    <xf numFmtId="49" fontId="20" fillId="0" borderId="0" xfId="0" applyNumberFormat="1" applyFont="1" applyFill="1" applyBorder="1" applyAlignment="1">
      <alignment horizontal="center"/>
    </xf>
    <xf numFmtId="49" fontId="8" fillId="0" borderId="0" xfId="0" applyNumberFormat="1" applyFont="1" applyFill="1" applyBorder="1" applyAlignment="1">
      <alignment/>
    </xf>
    <xf numFmtId="49" fontId="15" fillId="0" borderId="0" xfId="0" applyNumberFormat="1" applyFont="1" applyFill="1" applyBorder="1" applyAlignment="1">
      <alignment/>
    </xf>
    <xf numFmtId="49" fontId="15" fillId="0" borderId="0" xfId="0" applyNumberFormat="1" applyFont="1" applyFill="1" applyAlignment="1">
      <alignment/>
    </xf>
    <xf numFmtId="41" fontId="8" fillId="0" borderId="0" xfId="0" applyNumberFormat="1" applyFont="1" applyAlignment="1">
      <alignment vertical="center"/>
    </xf>
    <xf numFmtId="41" fontId="8" fillId="0" borderId="5" xfId="0" applyNumberFormat="1" applyFont="1" applyFill="1" applyBorder="1" applyAlignment="1">
      <alignment vertical="center"/>
    </xf>
    <xf numFmtId="41" fontId="8" fillId="0" borderId="1" xfId="15" applyNumberFormat="1" applyFont="1" applyFill="1" applyBorder="1" applyAlignment="1" applyProtection="1" quotePrefix="1">
      <alignment horizontal="right" vertical="center"/>
      <protection/>
    </xf>
    <xf numFmtId="41" fontId="8" fillId="0" borderId="0" xfId="0" applyNumberFormat="1" applyFont="1" applyAlignment="1" quotePrefix="1">
      <alignment horizontal="right" vertical="center"/>
    </xf>
    <xf numFmtId="37" fontId="8" fillId="0" borderId="4" xfId="0" applyFont="1" applyBorder="1" applyAlignment="1" applyProtection="1">
      <alignment horizontal="right" vertical="center"/>
      <protection/>
    </xf>
    <xf numFmtId="37" fontId="5" fillId="0" borderId="0" xfId="0" applyFont="1" applyAlignment="1" quotePrefix="1">
      <alignment horizontal="center"/>
    </xf>
    <xf numFmtId="236" fontId="8" fillId="0" borderId="0" xfId="0" applyNumberFormat="1" applyFont="1" applyAlignment="1">
      <alignment/>
    </xf>
    <xf numFmtId="37" fontId="5" fillId="0" borderId="0" xfId="0" applyFont="1" applyAlignment="1">
      <alignment horizontal="center"/>
    </xf>
    <xf numFmtId="346" fontId="8" fillId="0" borderId="1" xfId="0" applyNumberFormat="1" applyFont="1" applyFill="1" applyBorder="1" applyAlignment="1" applyProtection="1">
      <alignment horizontal="right" vertical="center"/>
      <protection/>
    </xf>
    <xf numFmtId="346" fontId="8" fillId="0" borderId="0" xfId="0" applyNumberFormat="1" applyFont="1" applyFill="1" applyBorder="1" applyAlignment="1" applyProtection="1">
      <alignment vertical="center"/>
      <protection/>
    </xf>
    <xf numFmtId="37" fontId="8" fillId="0" borderId="3" xfId="0" applyFont="1" applyBorder="1" applyAlignment="1">
      <alignment vertical="center"/>
    </xf>
    <xf numFmtId="49" fontId="20" fillId="0" borderId="1" xfId="0" applyNumberFormat="1" applyFont="1" applyFill="1" applyBorder="1" applyAlignment="1">
      <alignment horizontal="center"/>
    </xf>
    <xf numFmtId="357" fontId="8" fillId="0" borderId="0" xfId="0" applyNumberFormat="1" applyFont="1" applyFill="1" applyAlignment="1" applyProtection="1">
      <alignment horizontal="left" vertical="center"/>
      <protection/>
    </xf>
    <xf numFmtId="333" fontId="8" fillId="0" borderId="1" xfId="0" applyNumberFormat="1" applyFont="1" applyFill="1" applyBorder="1" applyAlignment="1" applyProtection="1">
      <alignment horizontal="right" vertical="center"/>
      <protection/>
    </xf>
    <xf numFmtId="333" fontId="8" fillId="0" borderId="0" xfId="0" applyNumberFormat="1" applyFont="1" applyFill="1" applyAlignment="1" applyProtection="1">
      <alignment horizontal="right" vertical="center"/>
      <protection/>
    </xf>
    <xf numFmtId="333" fontId="8" fillId="0" borderId="0" xfId="0" applyNumberFormat="1" applyFont="1" applyFill="1" applyAlignment="1" applyProtection="1">
      <alignment vertical="center"/>
      <protection/>
    </xf>
    <xf numFmtId="333" fontId="8" fillId="0" borderId="0" xfId="0" applyNumberFormat="1" applyFont="1" applyFill="1" applyAlignment="1" applyProtection="1" quotePrefix="1">
      <alignment horizontal="left" vertical="center"/>
      <protection/>
    </xf>
    <xf numFmtId="357" fontId="8" fillId="0" borderId="5" xfId="20" applyNumberFormat="1" applyFont="1" applyFill="1" applyBorder="1" applyAlignment="1" applyProtection="1">
      <alignment vertical="center"/>
      <protection/>
    </xf>
    <xf numFmtId="165" fontId="8" fillId="0" borderId="0" xfId="0" applyNumberFormat="1" applyFont="1" applyFill="1" applyBorder="1" applyAlignment="1" applyProtection="1" quotePrefix="1">
      <alignment horizontal="right" vertical="center"/>
      <protection/>
    </xf>
    <xf numFmtId="10" fontId="8" fillId="0" borderId="0" xfId="27" applyNumberFormat="1" applyFont="1" applyFill="1" applyAlignment="1" applyProtection="1">
      <alignment horizontal="right" vertical="center"/>
      <protection/>
    </xf>
    <xf numFmtId="0" fontId="34" fillId="0" borderId="0" xfId="0" applyFont="1" applyAlignment="1">
      <alignment/>
    </xf>
    <xf numFmtId="42" fontId="8" fillId="0" borderId="0" xfId="0" applyNumberFormat="1" applyFont="1" applyFill="1" applyAlignment="1">
      <alignment/>
    </xf>
    <xf numFmtId="41" fontId="8" fillId="0" borderId="0" xfId="27" applyNumberFormat="1" applyFont="1" applyFill="1" applyBorder="1" applyAlignment="1">
      <alignment vertical="center"/>
    </xf>
    <xf numFmtId="37" fontId="31" fillId="0" borderId="0" xfId="0" applyFont="1" applyAlignment="1" applyProtection="1">
      <alignment horizontal="left" vertical="center"/>
      <protection/>
    </xf>
    <xf numFmtId="37" fontId="31" fillId="0" borderId="0" xfId="0" applyFont="1" applyAlignment="1" quotePrefix="1">
      <alignment vertical="center"/>
    </xf>
    <xf numFmtId="37" fontId="31" fillId="0" borderId="0" xfId="0" applyFont="1" applyBorder="1" applyAlignment="1">
      <alignment horizontal="left" vertical="center"/>
    </xf>
    <xf numFmtId="37" fontId="32" fillId="0" borderId="0" xfId="0" applyFont="1" applyBorder="1" applyAlignment="1">
      <alignment horizontal="left" vertical="center"/>
    </xf>
    <xf numFmtId="37" fontId="32" fillId="0" borderId="0" xfId="0" applyFont="1" applyAlignment="1" quotePrefix="1">
      <alignment horizontal="left" vertical="center"/>
    </xf>
    <xf numFmtId="37" fontId="31" fillId="0" borderId="0" xfId="0" applyFont="1" applyAlignment="1">
      <alignment horizontal="left" vertical="center"/>
    </xf>
    <xf numFmtId="49" fontId="8" fillId="0" borderId="1" xfId="0" applyNumberFormat="1" applyFont="1" applyBorder="1" applyAlignment="1" applyProtection="1">
      <alignment horizontal="right" vertical="center"/>
      <protection/>
    </xf>
    <xf numFmtId="37" fontId="14" fillId="0" borderId="0" xfId="0" applyFont="1" applyAlignment="1">
      <alignment horizontal="center"/>
    </xf>
    <xf numFmtId="37" fontId="26" fillId="0" borderId="0" xfId="0" applyFont="1" applyAlignment="1" quotePrefix="1">
      <alignment horizontal="center"/>
    </xf>
    <xf numFmtId="37" fontId="14" fillId="0" borderId="0" xfId="0" applyFont="1" applyAlignment="1">
      <alignment horizontal="left"/>
    </xf>
    <xf numFmtId="181" fontId="8" fillId="0" borderId="0" xfId="20" applyNumberFormat="1" applyFont="1" applyFill="1" applyBorder="1" applyAlignment="1" applyProtection="1">
      <alignment vertical="center"/>
      <protection/>
    </xf>
    <xf numFmtId="0" fontId="8" fillId="0" borderId="5" xfId="0" applyFont="1" applyBorder="1" applyAlignment="1">
      <alignment vertical="center"/>
    </xf>
    <xf numFmtId="37" fontId="14" fillId="0" borderId="0" xfId="0" applyFont="1" applyBorder="1" applyAlignment="1">
      <alignment horizontal="center" vertical="justify"/>
    </xf>
    <xf numFmtId="346" fontId="8" fillId="0" borderId="0" xfId="0" applyNumberFormat="1" applyFont="1" applyBorder="1" applyAlignment="1">
      <alignment vertical="center"/>
    </xf>
    <xf numFmtId="346" fontId="15" fillId="0" borderId="0" xfId="0" applyNumberFormat="1" applyFont="1" applyBorder="1" applyAlignment="1">
      <alignment/>
    </xf>
    <xf numFmtId="346" fontId="8" fillId="0" borderId="0" xfId="0" applyNumberFormat="1" applyFont="1" applyBorder="1" applyAlignment="1">
      <alignment/>
    </xf>
    <xf numFmtId="37" fontId="14" fillId="0" borderId="1" xfId="0" applyFont="1" applyBorder="1" applyAlignment="1">
      <alignment vertical="center"/>
    </xf>
    <xf numFmtId="37" fontId="8" fillId="0" borderId="1" xfId="0" applyFont="1" applyBorder="1" applyAlignment="1" applyProtection="1" quotePrefix="1">
      <alignment horizontal="center" vertical="center"/>
      <protection/>
    </xf>
    <xf numFmtId="37" fontId="15" fillId="0" borderId="0" xfId="0" applyFont="1" applyBorder="1" applyAlignment="1">
      <alignment horizontal="center"/>
    </xf>
    <xf numFmtId="37" fontId="14" fillId="0" borderId="0" xfId="0" applyFont="1" applyAlignment="1" applyProtection="1" quotePrefix="1">
      <alignment horizontal="center" vertical="center"/>
      <protection/>
    </xf>
    <xf numFmtId="37" fontId="8" fillId="0" borderId="5" xfId="0" applyFont="1" applyBorder="1" applyAlignment="1" applyProtection="1">
      <alignment vertical="center"/>
      <protection/>
    </xf>
    <xf numFmtId="37" fontId="8" fillId="0" borderId="5" xfId="0" applyFont="1" applyBorder="1" applyAlignment="1" applyProtection="1" quotePrefix="1">
      <alignment horizontal="left" vertical="center"/>
      <protection/>
    </xf>
    <xf numFmtId="37" fontId="8" fillId="0" borderId="1" xfId="0" applyFont="1" applyBorder="1" applyAlignment="1" applyProtection="1">
      <alignment vertical="center"/>
      <protection/>
    </xf>
    <xf numFmtId="37" fontId="31" fillId="0" borderId="0" xfId="0" applyFont="1" applyFill="1" applyBorder="1" applyAlignment="1" applyProtection="1">
      <alignment horizontal="left" vertical="center"/>
      <protection/>
    </xf>
    <xf numFmtId="357" fontId="8" fillId="0" borderId="1" xfId="20" applyNumberFormat="1" applyFont="1" applyFill="1" applyBorder="1" applyAlignment="1" applyProtection="1">
      <alignment vertical="center"/>
      <protection/>
    </xf>
    <xf numFmtId="42" fontId="8" fillId="0" borderId="4" xfId="20" applyNumberFormat="1" applyFont="1" applyFill="1" applyBorder="1" applyAlignment="1" applyProtection="1">
      <alignment vertical="center"/>
      <protection/>
    </xf>
    <xf numFmtId="357" fontId="8" fillId="0" borderId="4" xfId="20" applyNumberFormat="1" applyFont="1" applyFill="1" applyBorder="1" applyAlignment="1" applyProtection="1">
      <alignment vertical="center"/>
      <protection/>
    </xf>
    <xf numFmtId="42" fontId="8" fillId="0" borderId="1" xfId="20" applyNumberFormat="1" applyFont="1" applyFill="1" applyBorder="1" applyAlignment="1" applyProtection="1">
      <alignment vertical="center"/>
      <protection/>
    </xf>
    <xf numFmtId="37" fontId="33" fillId="0" borderId="0" xfId="0" applyFont="1" applyFill="1" applyAlignment="1">
      <alignment/>
    </xf>
    <xf numFmtId="37" fontId="33" fillId="0" borderId="0" xfId="0" applyFont="1" applyFill="1" applyBorder="1" applyAlignment="1">
      <alignment/>
    </xf>
    <xf numFmtId="37" fontId="19" fillId="0" borderId="0" xfId="0" applyFont="1" applyBorder="1" applyAlignment="1" applyProtection="1">
      <alignment horizontal="left" vertical="top"/>
      <protection/>
    </xf>
    <xf numFmtId="37" fontId="32" fillId="0" borderId="0" xfId="0" applyFont="1" applyAlignment="1">
      <alignment vertical="center"/>
    </xf>
    <xf numFmtId="49" fontId="8" fillId="0" borderId="0" xfId="0" applyNumberFormat="1" applyFont="1" applyFill="1" applyBorder="1" applyAlignment="1">
      <alignment horizontal="right" vertical="center"/>
    </xf>
    <xf numFmtId="5" fontId="8" fillId="0" borderId="1" xfId="0" applyNumberFormat="1" applyFont="1" applyFill="1" applyBorder="1" applyAlignment="1" applyProtection="1">
      <alignment horizontal="right" vertical="center"/>
      <protection locked="0"/>
    </xf>
    <xf numFmtId="5" fontId="8" fillId="0" borderId="1" xfId="0" applyNumberFormat="1" applyFont="1" applyBorder="1" applyAlignment="1" applyProtection="1">
      <alignment horizontal="right" vertical="center"/>
      <protection locked="0"/>
    </xf>
    <xf numFmtId="5" fontId="8" fillId="0" borderId="5" xfId="0" applyNumberFormat="1" applyFont="1" applyBorder="1" applyAlignment="1" applyProtection="1">
      <alignment horizontal="right" vertical="center"/>
      <protection locked="0"/>
    </xf>
    <xf numFmtId="44" fontId="8" fillId="0" borderId="0" xfId="20" applyNumberFormat="1" applyFont="1" applyFill="1" applyBorder="1" applyAlignment="1" applyProtection="1">
      <alignment horizontal="right"/>
      <protection locked="0"/>
    </xf>
    <xf numFmtId="5" fontId="8" fillId="0" borderId="0" xfId="0" applyNumberFormat="1" applyFont="1" applyFill="1" applyBorder="1" applyAlignment="1" applyProtection="1">
      <alignment horizontal="right"/>
      <protection locked="0"/>
    </xf>
    <xf numFmtId="0" fontId="15" fillId="0" borderId="0" xfId="0" applyFont="1" applyFill="1" applyAlignment="1">
      <alignment/>
    </xf>
    <xf numFmtId="0" fontId="8" fillId="0" borderId="1"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0" fontId="8" fillId="0" borderId="0" xfId="0" applyFont="1" applyFill="1" applyAlignment="1" applyProtection="1">
      <alignment horizontal="left" vertical="center"/>
      <protection/>
    </xf>
    <xf numFmtId="37" fontId="32" fillId="0" borderId="0" xfId="0" applyFont="1" applyFill="1" applyAlignment="1">
      <alignment horizontal="left"/>
    </xf>
    <xf numFmtId="37" fontId="5" fillId="0" borderId="0" xfId="0" applyFont="1" applyFill="1" applyBorder="1" applyAlignment="1">
      <alignment vertical="center"/>
    </xf>
    <xf numFmtId="42" fontId="5" fillId="0" borderId="0" xfId="0" applyNumberFormat="1" applyFont="1" applyFill="1" applyBorder="1" applyAlignment="1" applyProtection="1">
      <alignment vertical="center"/>
      <protection/>
    </xf>
    <xf numFmtId="41" fontId="5" fillId="0" borderId="0" xfId="0" applyNumberFormat="1" applyFont="1" applyFill="1" applyAlignment="1" applyProtection="1" quotePrefix="1">
      <alignment horizontal="right" vertical="center"/>
      <protection/>
    </xf>
    <xf numFmtId="41" fontId="5" fillId="0" borderId="0" xfId="0" applyNumberFormat="1" applyFont="1" applyFill="1" applyAlignment="1" applyProtection="1">
      <alignment horizontal="right" vertical="center"/>
      <protection/>
    </xf>
    <xf numFmtId="37" fontId="5" fillId="0" borderId="1" xfId="0" applyFont="1" applyFill="1" applyBorder="1" applyAlignment="1" applyProtection="1" quotePrefix="1">
      <alignment horizontal="left" vertical="center"/>
      <protection/>
    </xf>
    <xf numFmtId="41" fontId="5" fillId="0" borderId="1" xfId="0" applyNumberFormat="1" applyFont="1" applyFill="1" applyBorder="1" applyAlignment="1" applyProtection="1">
      <alignment horizontal="right" vertical="center"/>
      <protection/>
    </xf>
    <xf numFmtId="42" fontId="5" fillId="0" borderId="2" xfId="0" applyNumberFormat="1" applyFont="1" applyFill="1" applyBorder="1" applyAlignment="1" applyProtection="1">
      <alignment vertical="center"/>
      <protection/>
    </xf>
    <xf numFmtId="333" fontId="5" fillId="0" borderId="1" xfId="0" applyNumberFormat="1" applyFont="1" applyFill="1" applyBorder="1" applyAlignment="1" applyProtection="1">
      <alignment horizontal="right" vertical="center"/>
      <protection/>
    </xf>
    <xf numFmtId="333" fontId="5" fillId="0" borderId="2" xfId="0" applyNumberFormat="1" applyFont="1" applyFill="1" applyBorder="1" applyAlignment="1" applyProtection="1">
      <alignment vertical="center"/>
      <protection/>
    </xf>
    <xf numFmtId="37" fontId="6" fillId="0" borderId="0" xfId="0" applyFont="1" applyFill="1" applyBorder="1" applyAlignment="1" applyProtection="1">
      <alignment horizontal="left"/>
      <protection/>
    </xf>
    <xf numFmtId="333" fontId="5" fillId="0" borderId="0" xfId="0" applyNumberFormat="1" applyFont="1" applyFill="1" applyAlignment="1">
      <alignment/>
    </xf>
    <xf numFmtId="37" fontId="32" fillId="0" borderId="0" xfId="0" applyFont="1" applyBorder="1" applyAlignment="1" applyProtection="1">
      <alignment vertical="center"/>
      <protection/>
    </xf>
    <xf numFmtId="0" fontId="5" fillId="0" borderId="0" xfId="0" applyFont="1" applyFill="1" applyAlignment="1" applyProtection="1">
      <alignment horizontal="left" vertical="center"/>
      <protection/>
    </xf>
    <xf numFmtId="0" fontId="14" fillId="0" borderId="0" xfId="0" applyFont="1" applyFill="1" applyAlignment="1" applyProtection="1">
      <alignment horizontal="left" vertical="center"/>
      <protection/>
    </xf>
    <xf numFmtId="42" fontId="5" fillId="0" borderId="0" xfId="20" applyNumberFormat="1"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41" fontId="5" fillId="0" borderId="0" xfId="0" applyNumberFormat="1" applyFont="1" applyFill="1" applyBorder="1" applyAlignment="1" applyProtection="1">
      <alignment horizontal="right" vertical="center"/>
      <protection/>
    </xf>
    <xf numFmtId="0" fontId="5" fillId="0" borderId="5" xfId="0" applyFont="1" applyFill="1" applyBorder="1" applyAlignment="1" applyProtection="1">
      <alignment horizontal="left" vertical="center"/>
      <protection/>
    </xf>
    <xf numFmtId="0" fontId="8" fillId="0" borderId="5" xfId="0" applyFont="1" applyFill="1" applyBorder="1" applyAlignment="1" applyProtection="1">
      <alignment vertical="center"/>
      <protection/>
    </xf>
    <xf numFmtId="42" fontId="5" fillId="0" borderId="5" xfId="0" applyNumberFormat="1" applyFont="1" applyFill="1" applyBorder="1" applyAlignment="1" applyProtection="1">
      <alignment vertical="center"/>
      <protection/>
    </xf>
    <xf numFmtId="0" fontId="6" fillId="0" borderId="0" xfId="0" applyFont="1" applyFill="1" applyBorder="1" applyAlignment="1" applyProtection="1">
      <alignment horizontal="left"/>
      <protection/>
    </xf>
    <xf numFmtId="0" fontId="8" fillId="0" borderId="0" xfId="0" applyFont="1" applyFill="1" applyAlignment="1">
      <alignment/>
    </xf>
    <xf numFmtId="0" fontId="5" fillId="0" borderId="1" xfId="0" applyFont="1" applyFill="1" applyBorder="1" applyAlignment="1" applyProtection="1">
      <alignment horizontal="left" vertical="center"/>
      <protection/>
    </xf>
    <xf numFmtId="0" fontId="5" fillId="0" borderId="2" xfId="0" applyFont="1" applyFill="1" applyBorder="1" applyAlignment="1" applyProtection="1">
      <alignment horizontal="left" vertical="center"/>
      <protection/>
    </xf>
    <xf numFmtId="0" fontId="8" fillId="0" borderId="2" xfId="0" applyFont="1" applyFill="1" applyBorder="1" applyAlignment="1" applyProtection="1">
      <alignment vertical="center"/>
      <protection/>
    </xf>
    <xf numFmtId="40" fontId="5" fillId="0" borderId="1" xfId="15" applyFont="1" applyFill="1" applyBorder="1" applyAlignment="1" applyProtection="1">
      <alignment horizontal="right" vertical="center"/>
      <protection/>
    </xf>
    <xf numFmtId="37" fontId="8" fillId="0" borderId="4" xfId="0" applyFont="1" applyFill="1" applyBorder="1" applyAlignment="1">
      <alignment/>
    </xf>
    <xf numFmtId="37" fontId="30" fillId="0" borderId="0" xfId="0" applyFont="1" applyFill="1" applyBorder="1" applyAlignment="1">
      <alignment horizontal="right"/>
    </xf>
    <xf numFmtId="37" fontId="8" fillId="0" borderId="0" xfId="0" applyFont="1" applyFill="1" applyBorder="1" applyAlignment="1">
      <alignment wrapText="1"/>
    </xf>
    <xf numFmtId="37" fontId="8" fillId="0" borderId="0" xfId="0" applyFont="1" applyFill="1" applyAlignment="1">
      <alignment horizontal="left"/>
    </xf>
    <xf numFmtId="171" fontId="8" fillId="2" borderId="0" xfId="0" applyNumberFormat="1" applyFont="1" applyFill="1" applyAlignment="1" applyProtection="1">
      <alignment vertical="center"/>
      <protection/>
    </xf>
    <xf numFmtId="41" fontId="31" fillId="0" borderId="0" xfId="0" applyNumberFormat="1" applyFont="1" applyFill="1" applyBorder="1" applyAlignment="1" applyProtection="1">
      <alignment horizontal="left" vertical="center"/>
      <protection/>
    </xf>
    <xf numFmtId="41" fontId="31" fillId="0" borderId="2" xfId="0" applyNumberFormat="1" applyFont="1" applyFill="1" applyBorder="1" applyAlignment="1" applyProtection="1">
      <alignment horizontal="left" vertical="center"/>
      <protection/>
    </xf>
    <xf numFmtId="37" fontId="31" fillId="0" borderId="0" xfId="0" applyFont="1" applyFill="1" applyBorder="1" applyAlignment="1" quotePrefix="1">
      <alignment horizontal="left" vertical="center"/>
    </xf>
    <xf numFmtId="37" fontId="31" fillId="0" borderId="0" xfId="0" applyFont="1" applyFill="1" applyAlignment="1">
      <alignment horizontal="left" vertical="center"/>
    </xf>
    <xf numFmtId="37" fontId="31" fillId="0" borderId="0" xfId="0" applyNumberFormat="1" applyFont="1" applyFill="1" applyBorder="1" applyAlignment="1" applyProtection="1">
      <alignment horizontal="left" vertical="center"/>
      <protection/>
    </xf>
    <xf numFmtId="37" fontId="8" fillId="0" borderId="0" xfId="0" applyFont="1" applyFill="1" applyBorder="1" applyAlignment="1">
      <alignment vertical="justify"/>
    </xf>
    <xf numFmtId="37" fontId="5" fillId="0" borderId="0" xfId="0" applyNumberFormat="1" applyFont="1" applyFill="1" applyBorder="1" applyAlignment="1" applyProtection="1">
      <alignment vertical="center"/>
      <protection/>
    </xf>
    <xf numFmtId="37" fontId="31" fillId="0" borderId="0" xfId="0" applyFont="1" applyFill="1" applyBorder="1" applyAlignment="1">
      <alignment vertical="center"/>
    </xf>
    <xf numFmtId="37" fontId="12" fillId="0" borderId="0" xfId="0" applyFont="1" applyFill="1" applyAlignment="1">
      <alignment vertical="center"/>
    </xf>
    <xf numFmtId="37" fontId="33" fillId="0" borderId="0" xfId="0" applyFont="1" applyFill="1" applyAlignment="1">
      <alignment vertical="center"/>
    </xf>
    <xf numFmtId="41" fontId="5" fillId="0" borderId="4" xfId="15" applyNumberFormat="1" applyFont="1" applyFill="1" applyBorder="1" applyAlignment="1">
      <alignment/>
    </xf>
    <xf numFmtId="37" fontId="5" fillId="0" borderId="4" xfId="0" applyFont="1" applyFill="1" applyBorder="1" applyAlignment="1">
      <alignment/>
    </xf>
    <xf numFmtId="267" fontId="5" fillId="0" borderId="0" xfId="15" applyNumberFormat="1" applyFont="1" applyFill="1" applyBorder="1" applyAlignment="1">
      <alignment/>
    </xf>
    <xf numFmtId="186" fontId="5" fillId="0" borderId="1" xfId="0" applyNumberFormat="1" applyFont="1" applyFill="1" applyBorder="1" applyAlignment="1" applyProtection="1">
      <alignment horizontal="center" vertical="center" wrapText="1"/>
      <protection/>
    </xf>
    <xf numFmtId="37" fontId="28" fillId="0" borderId="4" xfId="0" applyFont="1" applyFill="1" applyBorder="1" applyAlignment="1">
      <alignment horizontal="center" vertical="top"/>
    </xf>
    <xf numFmtId="49" fontId="5" fillId="0" borderId="0" xfId="20" applyNumberFormat="1" applyFont="1" applyFill="1" applyBorder="1" applyAlignment="1">
      <alignment horizontal="center"/>
    </xf>
    <xf numFmtId="233" fontId="5" fillId="0" borderId="0" xfId="20" applyNumberFormat="1" applyFont="1" applyFill="1" applyBorder="1" applyAlignment="1" applyProtection="1" quotePrefix="1">
      <alignment horizontal="right" vertical="center"/>
      <protection/>
    </xf>
    <xf numFmtId="37" fontId="18" fillId="0" borderId="0" xfId="0" applyFont="1" applyFill="1" applyAlignment="1" quotePrefix="1">
      <alignment horizontal="left" vertical="center"/>
    </xf>
    <xf numFmtId="49" fontId="5" fillId="0" borderId="0" xfId="0" applyNumberFormat="1" applyFont="1" applyFill="1" applyBorder="1" applyAlignment="1" applyProtection="1">
      <alignment horizontal="right" vertical="center"/>
      <protection/>
    </xf>
    <xf numFmtId="37" fontId="15" fillId="0" borderId="1" xfId="0" applyFont="1" applyBorder="1" applyAlignment="1">
      <alignment horizontal="left"/>
    </xf>
    <xf numFmtId="37" fontId="31" fillId="0" borderId="0" xfId="0" applyFont="1" applyAlignment="1">
      <alignment horizontal="left"/>
    </xf>
    <xf numFmtId="37" fontId="31" fillId="0" borderId="1" xfId="0" applyFont="1" applyBorder="1" applyAlignment="1">
      <alignment horizontal="left"/>
    </xf>
    <xf numFmtId="37" fontId="31" fillId="0" borderId="5" xfId="0" applyFont="1" applyBorder="1" applyAlignment="1">
      <alignment horizontal="left"/>
    </xf>
    <xf numFmtId="37" fontId="31" fillId="0" borderId="0" xfId="0" applyFont="1" applyFill="1" applyAlignment="1" applyProtection="1">
      <alignment horizontal="left" vertical="center"/>
      <protection/>
    </xf>
    <xf numFmtId="218" fontId="31" fillId="0" borderId="1" xfId="0" applyNumberFormat="1" applyFont="1" applyFill="1" applyBorder="1" applyAlignment="1" applyProtection="1">
      <alignment horizontal="left" vertical="center"/>
      <protection/>
    </xf>
    <xf numFmtId="37" fontId="31" fillId="0" borderId="1" xfId="0" applyNumberFormat="1" applyFont="1" applyFill="1" applyBorder="1" applyAlignment="1" applyProtection="1">
      <alignment horizontal="left" vertical="center"/>
      <protection/>
    </xf>
    <xf numFmtId="357" fontId="8" fillId="0" borderId="0" xfId="0" applyNumberFormat="1" applyFont="1" applyBorder="1" applyAlignment="1" applyProtection="1">
      <alignment horizontal="left" vertical="center"/>
      <protection locked="0"/>
    </xf>
    <xf numFmtId="44" fontId="8" fillId="0" borderId="0" xfId="0" applyNumberFormat="1" applyFont="1" applyBorder="1" applyAlignment="1" applyProtection="1">
      <alignment horizontal="left" vertical="center"/>
      <protection locked="0"/>
    </xf>
    <xf numFmtId="43" fontId="8" fillId="0" borderId="0" xfId="20" applyNumberFormat="1" applyFont="1" applyBorder="1" applyAlignment="1" applyProtection="1">
      <alignment horizontal="left" vertical="center"/>
      <protection locked="0"/>
    </xf>
    <xf numFmtId="40" fontId="16" fillId="0" borderId="0" xfId="15" applyFont="1" applyBorder="1" applyAlignment="1" applyProtection="1">
      <alignment horizontal="left" vertical="center"/>
      <protection locked="0"/>
    </xf>
    <xf numFmtId="10" fontId="8" fillId="0" borderId="0" xfId="27" applyNumberFormat="1" applyFont="1" applyFill="1" applyBorder="1" applyAlignment="1" applyProtection="1">
      <alignment horizontal="left" vertical="center"/>
      <protection locked="0"/>
    </xf>
    <xf numFmtId="43" fontId="31" fillId="0" borderId="0" xfId="0" applyNumberFormat="1" applyFont="1" applyFill="1" applyAlignment="1" applyProtection="1" quotePrefix="1">
      <alignment horizontal="left" vertical="center"/>
      <protection/>
    </xf>
    <xf numFmtId="37" fontId="8" fillId="0" borderId="0" xfId="0" applyFont="1" applyBorder="1" applyAlignment="1">
      <alignment horizontal="left"/>
    </xf>
    <xf numFmtId="5" fontId="8" fillId="0" borderId="0" xfId="0" applyNumberFormat="1" applyFont="1" applyBorder="1" applyAlignment="1" applyProtection="1">
      <alignment horizontal="left" vertical="center"/>
      <protection locked="0"/>
    </xf>
    <xf numFmtId="37" fontId="8" fillId="0" borderId="4" xfId="0" applyFont="1" applyFill="1" applyBorder="1" applyAlignment="1">
      <alignment horizontal="left" vertical="center"/>
    </xf>
    <xf numFmtId="5" fontId="8" fillId="0" borderId="1" xfId="0" applyNumberFormat="1" applyFont="1" applyBorder="1" applyAlignment="1" applyProtection="1">
      <alignment horizontal="left" vertical="center"/>
      <protection locked="0"/>
    </xf>
    <xf numFmtId="357" fontId="8" fillId="0" borderId="0" xfId="0" applyNumberFormat="1" applyFont="1" applyFill="1" applyBorder="1" applyAlignment="1" applyProtection="1">
      <alignment horizontal="left" vertical="center"/>
      <protection locked="0"/>
    </xf>
    <xf numFmtId="44" fontId="8" fillId="0" borderId="0" xfId="0" applyNumberFormat="1" applyFont="1" applyFill="1" applyBorder="1" applyAlignment="1" applyProtection="1">
      <alignment horizontal="left" vertical="center"/>
      <protection locked="0"/>
    </xf>
    <xf numFmtId="43" fontId="8" fillId="0" borderId="0" xfId="0" applyNumberFormat="1" applyFont="1" applyFill="1" applyBorder="1" applyAlignment="1" applyProtection="1">
      <alignment horizontal="left" vertical="center"/>
      <protection locked="0"/>
    </xf>
    <xf numFmtId="43" fontId="8" fillId="0" borderId="0" xfId="27" applyNumberFormat="1" applyFont="1" applyFill="1" applyBorder="1" applyAlignment="1" applyProtection="1">
      <alignment horizontal="left" vertical="center"/>
      <protection locked="0"/>
    </xf>
    <xf numFmtId="37" fontId="14" fillId="0" borderId="4" xfId="0" applyFont="1" applyFill="1" applyBorder="1" applyAlignment="1">
      <alignment/>
    </xf>
    <xf numFmtId="37" fontId="8" fillId="0" borderId="4" xfId="0" applyFont="1" applyFill="1" applyBorder="1" applyAlignment="1">
      <alignment/>
    </xf>
    <xf numFmtId="37" fontId="13" fillId="0" borderId="0" xfId="0" applyFont="1" applyFill="1" applyAlignment="1" quotePrefix="1">
      <alignment horizontal="center"/>
    </xf>
    <xf numFmtId="8" fontId="8" fillId="0" borderId="0" xfId="0" applyNumberFormat="1" applyFont="1" applyFill="1" applyAlignment="1" quotePrefix="1">
      <alignment horizontal="left" vertical="center"/>
    </xf>
    <xf numFmtId="0" fontId="8" fillId="0" borderId="0" xfId="0" applyNumberFormat="1" applyFont="1" applyFill="1" applyAlignment="1" quotePrefix="1">
      <alignment horizontal="left" vertical="center"/>
    </xf>
    <xf numFmtId="37" fontId="32" fillId="0" borderId="0" xfId="0" applyFont="1" applyFill="1" applyAlignment="1">
      <alignment horizontal="right" vertical="center"/>
    </xf>
    <xf numFmtId="338" fontId="8" fillId="0" borderId="1" xfId="0" applyNumberFormat="1" applyFont="1" applyFill="1" applyBorder="1" applyAlignment="1">
      <alignment horizontal="right" vertical="center"/>
    </xf>
    <xf numFmtId="37" fontId="8" fillId="0" borderId="0" xfId="0" applyFont="1" applyFill="1" applyAlignment="1" applyProtection="1" quotePrefix="1">
      <alignment horizontal="center" vertical="center"/>
      <protection/>
    </xf>
    <xf numFmtId="0" fontId="0" fillId="0" borderId="0" xfId="0" applyFont="1" applyFill="1" applyAlignment="1">
      <alignment/>
    </xf>
    <xf numFmtId="42" fontId="10" fillId="0" borderId="0" xfId="0" applyNumberFormat="1" applyFont="1" applyFill="1" applyBorder="1" applyAlignment="1" applyProtection="1">
      <alignment vertical="center"/>
      <protection/>
    </xf>
    <xf numFmtId="41" fontId="10" fillId="0" borderId="0" xfId="0" applyNumberFormat="1" applyFont="1" applyFill="1" applyAlignment="1" applyProtection="1">
      <alignment horizontal="right" vertical="center"/>
      <protection/>
    </xf>
    <xf numFmtId="41" fontId="10" fillId="0" borderId="1" xfId="0" applyNumberFormat="1" applyFont="1" applyFill="1" applyBorder="1" applyAlignment="1" applyProtection="1">
      <alignment horizontal="right" vertical="center"/>
      <protection/>
    </xf>
    <xf numFmtId="41" fontId="10" fillId="0" borderId="0" xfId="0" applyNumberFormat="1" applyFont="1" applyFill="1" applyBorder="1" applyAlignment="1" applyProtection="1">
      <alignment vertical="center"/>
      <protection/>
    </xf>
    <xf numFmtId="0" fontId="0" fillId="0" borderId="0" xfId="0" applyFont="1" applyFill="1" applyBorder="1" applyAlignment="1">
      <alignment/>
    </xf>
    <xf numFmtId="41" fontId="10" fillId="0" borderId="0" xfId="0" applyNumberFormat="1" applyFont="1" applyFill="1" applyBorder="1" applyAlignment="1" applyProtection="1">
      <alignment horizontal="right" vertical="center"/>
      <protection/>
    </xf>
    <xf numFmtId="49" fontId="15" fillId="0" borderId="1" xfId="0" applyNumberFormat="1" applyFont="1" applyFill="1" applyBorder="1" applyAlignment="1">
      <alignment horizontal="right"/>
    </xf>
    <xf numFmtId="42" fontId="15" fillId="0" borderId="0" xfId="0" applyNumberFormat="1" applyFont="1" applyFill="1" applyAlignment="1">
      <alignment/>
    </xf>
    <xf numFmtId="41" fontId="15" fillId="0" borderId="1" xfId="0" applyNumberFormat="1" applyFont="1" applyFill="1" applyBorder="1" applyAlignment="1">
      <alignment/>
    </xf>
    <xf numFmtId="41" fontId="21" fillId="0" borderId="0" xfId="0" applyNumberFormat="1" applyFont="1" applyFill="1" applyBorder="1" applyAlignment="1" applyProtection="1">
      <alignment vertical="center"/>
      <protection/>
    </xf>
    <xf numFmtId="0" fontId="29" fillId="0" borderId="1" xfId="0" applyFont="1" applyFill="1" applyBorder="1" applyAlignment="1">
      <alignment horizontal="center" vertical="center" wrapText="1"/>
    </xf>
    <xf numFmtId="0" fontId="40" fillId="0" borderId="2" xfId="0" applyFont="1" applyFill="1" applyBorder="1" applyAlignment="1">
      <alignment vertical="center"/>
    </xf>
    <xf numFmtId="0" fontId="36" fillId="0" borderId="0" xfId="0" applyFont="1" applyFill="1" applyAlignment="1">
      <alignment horizontal="left" vertical="center"/>
    </xf>
    <xf numFmtId="0" fontId="40" fillId="0" borderId="0" xfId="0" applyFont="1" applyFill="1" applyAlignment="1">
      <alignment horizontal="left" vertical="center" indent="1"/>
    </xf>
    <xf numFmtId="0" fontId="40" fillId="0" borderId="0" xfId="0" applyFont="1" applyFill="1" applyAlignment="1">
      <alignment horizontal="left" vertical="center" indent="2"/>
    </xf>
    <xf numFmtId="0" fontId="40" fillId="0" borderId="1" xfId="0" applyFont="1" applyFill="1" applyBorder="1" applyAlignment="1">
      <alignment horizontal="left" vertical="center" indent="2"/>
    </xf>
    <xf numFmtId="0" fontId="40" fillId="0" borderId="2" xfId="0" applyFont="1" applyFill="1" applyBorder="1" applyAlignment="1">
      <alignment horizontal="left" vertical="top" wrapText="1" indent="3"/>
    </xf>
    <xf numFmtId="0" fontId="36" fillId="0" borderId="0" xfId="0" applyFont="1" applyFill="1" applyAlignment="1">
      <alignment vertical="center"/>
    </xf>
    <xf numFmtId="0" fontId="40" fillId="0" borderId="5" xfId="0" applyFont="1" applyFill="1" applyBorder="1" applyAlignment="1">
      <alignment horizontal="left" vertical="center" indent="3"/>
    </xf>
    <xf numFmtId="0" fontId="41" fillId="0" borderId="1" xfId="0" applyFont="1" applyFill="1" applyBorder="1" applyAlignment="1">
      <alignment/>
    </xf>
    <xf numFmtId="49" fontId="42" fillId="0" borderId="3" xfId="0" applyNumberFormat="1" applyFont="1" applyFill="1" applyBorder="1" applyAlignment="1">
      <alignment vertical="center"/>
    </xf>
    <xf numFmtId="37" fontId="8" fillId="0" borderId="1" xfId="0" applyFont="1" applyFill="1" applyBorder="1" applyAlignment="1">
      <alignment/>
    </xf>
    <xf numFmtId="37" fontId="23" fillId="0" borderId="0" xfId="26" applyFont="1" applyFill="1" applyAlignment="1" applyProtection="1">
      <alignment horizontal="left" vertical="center"/>
      <protection/>
    </xf>
    <xf numFmtId="41" fontId="8" fillId="0" borderId="0" xfId="26" applyNumberFormat="1" applyFont="1" applyFill="1" applyAlignment="1" applyProtection="1">
      <alignment vertical="center"/>
      <protection/>
    </xf>
    <xf numFmtId="41" fontId="8" fillId="0" borderId="1" xfId="26" applyNumberFormat="1" applyFont="1" applyFill="1" applyBorder="1" applyAlignment="1" applyProtection="1">
      <alignment vertical="center"/>
      <protection/>
    </xf>
    <xf numFmtId="41" fontId="8" fillId="0" borderId="0" xfId="15" applyNumberFormat="1" applyFont="1" applyFill="1" applyBorder="1" applyAlignment="1">
      <alignment horizontal="center" vertical="center"/>
    </xf>
    <xf numFmtId="41" fontId="8" fillId="0" borderId="1" xfId="15" applyNumberFormat="1" applyFont="1" applyFill="1" applyBorder="1" applyAlignment="1">
      <alignment horizontal="center" vertical="center"/>
    </xf>
    <xf numFmtId="41" fontId="8" fillId="0" borderId="3" xfId="15" applyNumberFormat="1" applyFont="1" applyFill="1" applyBorder="1" applyAlignment="1">
      <alignment horizontal="center" vertical="center"/>
    </xf>
    <xf numFmtId="41" fontId="8" fillId="0" borderId="0" xfId="26" applyNumberFormat="1" applyFont="1" applyFill="1" applyBorder="1" applyAlignment="1" applyProtection="1">
      <alignment vertical="center"/>
      <protection/>
    </xf>
    <xf numFmtId="41" fontId="8" fillId="0" borderId="3" xfId="0" applyNumberFormat="1" applyFont="1" applyFill="1" applyBorder="1" applyAlignment="1" applyProtection="1">
      <alignment vertical="center"/>
      <protection/>
    </xf>
    <xf numFmtId="41" fontId="8" fillId="0" borderId="3" xfId="15" applyNumberFormat="1" applyFont="1" applyFill="1" applyBorder="1" applyAlignment="1" applyProtection="1">
      <alignment vertical="center"/>
      <protection/>
    </xf>
    <xf numFmtId="41" fontId="0" fillId="0" borderId="0" xfId="0" applyNumberFormat="1" applyFont="1" applyFill="1" applyAlignment="1">
      <alignment vertical="center"/>
    </xf>
    <xf numFmtId="40" fontId="8" fillId="0" borderId="0" xfId="15" applyFont="1" applyFill="1" applyBorder="1" applyAlignment="1" applyProtection="1">
      <alignment horizontal="right" vertical="center"/>
      <protection/>
    </xf>
    <xf numFmtId="44" fontId="5" fillId="0" borderId="0" xfId="26" applyNumberFormat="1" applyFont="1" applyFill="1" applyBorder="1" applyAlignment="1" applyProtection="1">
      <alignment horizontal="right" vertical="center"/>
      <protection/>
    </xf>
    <xf numFmtId="43" fontId="5" fillId="0" borderId="0" xfId="19" applyNumberFormat="1" applyFont="1" applyFill="1" applyBorder="1" applyAlignment="1" applyProtection="1">
      <alignment horizontal="right" vertical="center"/>
      <protection/>
    </xf>
    <xf numFmtId="37" fontId="8" fillId="0" borderId="0" xfId="0" applyFont="1" applyFill="1" applyBorder="1" applyAlignment="1" applyProtection="1">
      <alignment horizontal="centerContinuous" vertical="justify"/>
      <protection/>
    </xf>
    <xf numFmtId="37" fontId="8" fillId="0" borderId="0" xfId="0" applyFont="1" applyFill="1" applyBorder="1" applyAlignment="1">
      <alignment horizontal="centerContinuous" vertical="justify"/>
    </xf>
    <xf numFmtId="37" fontId="20" fillId="0" borderId="0" xfId="0" applyFont="1" applyFill="1" applyBorder="1" applyAlignment="1" quotePrefix="1">
      <alignment horizontal="left"/>
    </xf>
    <xf numFmtId="0" fontId="21" fillId="0" borderId="0" xfId="0" applyFont="1" applyAlignment="1" quotePrefix="1">
      <alignment/>
    </xf>
    <xf numFmtId="42" fontId="29" fillId="2" borderId="0" xfId="20" applyNumberFormat="1" applyFont="1" applyFill="1" applyAlignment="1">
      <alignment horizontal="right" vertical="center"/>
    </xf>
    <xf numFmtId="42" fontId="29" fillId="2" borderId="0" xfId="20" applyNumberFormat="1" applyFont="1" applyFill="1" applyBorder="1" applyAlignment="1">
      <alignment horizontal="right" vertical="center"/>
    </xf>
    <xf numFmtId="10" fontId="29" fillId="2" borderId="0" xfId="20" applyNumberFormat="1" applyFont="1" applyFill="1" applyBorder="1" applyAlignment="1">
      <alignment horizontal="right" vertical="center"/>
    </xf>
    <xf numFmtId="41" fontId="29" fillId="2" borderId="0" xfId="20" applyNumberFormat="1" applyFont="1" applyFill="1" applyBorder="1" applyAlignment="1">
      <alignment horizontal="right" vertical="center"/>
    </xf>
    <xf numFmtId="10" fontId="29" fillId="2" borderId="1" xfId="20" applyNumberFormat="1" applyFont="1" applyFill="1" applyBorder="1" applyAlignment="1">
      <alignment horizontal="right" vertical="center"/>
    </xf>
    <xf numFmtId="44" fontId="37" fillId="0" borderId="0" xfId="0" applyNumberFormat="1" applyFont="1" applyAlignment="1">
      <alignment horizontal="center"/>
    </xf>
    <xf numFmtId="37" fontId="37" fillId="0" borderId="0" xfId="0" applyFont="1" applyAlignment="1">
      <alignment/>
    </xf>
    <xf numFmtId="44" fontId="29" fillId="0" borderId="0" xfId="0" applyNumberFormat="1" applyFont="1" applyFill="1" applyAlignment="1">
      <alignment horizontal="center"/>
    </xf>
    <xf numFmtId="37" fontId="8" fillId="0" borderId="1" xfId="0" applyFont="1" applyBorder="1" applyAlignment="1">
      <alignment horizontal="right" vertical="center"/>
    </xf>
    <xf numFmtId="333" fontId="8" fillId="0" borderId="0" xfId="15" applyNumberFormat="1" applyFont="1" applyFill="1" applyAlignment="1">
      <alignment vertical="center"/>
    </xf>
    <xf numFmtId="357" fontId="8" fillId="0" borderId="0" xfId="0" applyNumberFormat="1" applyFont="1" applyFill="1" applyBorder="1" applyAlignment="1" applyProtection="1">
      <alignment vertical="center"/>
      <protection/>
    </xf>
    <xf numFmtId="267" fontId="8" fillId="0" borderId="0" xfId="15" applyNumberFormat="1" applyFont="1" applyFill="1" applyAlignment="1">
      <alignment vertical="center"/>
    </xf>
    <xf numFmtId="333" fontId="8" fillId="0" borderId="0" xfId="15" applyNumberFormat="1" applyFont="1" applyFill="1" applyBorder="1" applyAlignment="1">
      <alignment vertical="center"/>
    </xf>
    <xf numFmtId="171" fontId="8" fillId="0" borderId="0" xfId="0" applyNumberFormat="1" applyFont="1" applyFill="1" applyBorder="1" applyAlignment="1" applyProtection="1">
      <alignment horizontal="right" vertical="center"/>
      <protection/>
    </xf>
    <xf numFmtId="43" fontId="8" fillId="0" borderId="0" xfId="0" applyNumberFormat="1" applyFont="1" applyFill="1" applyBorder="1" applyAlignment="1" applyProtection="1">
      <alignment vertical="center"/>
      <protection/>
    </xf>
    <xf numFmtId="267" fontId="8" fillId="0" borderId="0" xfId="15" applyNumberFormat="1" applyFont="1" applyFill="1" applyBorder="1" applyAlignment="1">
      <alignment vertical="center"/>
    </xf>
    <xf numFmtId="41" fontId="5" fillId="0" borderId="0" xfId="0" applyNumberFormat="1" applyFont="1" applyFill="1" applyBorder="1" applyAlignment="1" applyProtection="1">
      <alignment vertical="center"/>
      <protection/>
    </xf>
    <xf numFmtId="37" fontId="5" fillId="0" borderId="0" xfId="15" applyNumberFormat="1" applyFont="1" applyFill="1" applyBorder="1" applyAlignment="1" applyProtection="1">
      <alignment horizontal="center" vertical="center"/>
      <protection/>
    </xf>
    <xf numFmtId="37" fontId="5" fillId="0" borderId="5" xfId="15" applyNumberFormat="1" applyFont="1" applyFill="1" applyBorder="1" applyAlignment="1" applyProtection="1">
      <alignment horizontal="center" vertical="center"/>
      <protection/>
    </xf>
    <xf numFmtId="333" fontId="8" fillId="0" borderId="1" xfId="0" applyNumberFormat="1" applyFont="1" applyFill="1" applyBorder="1" applyAlignment="1" applyProtection="1">
      <alignment vertical="center"/>
      <protection/>
    </xf>
    <xf numFmtId="42" fontId="29" fillId="0" borderId="0" xfId="20" applyNumberFormat="1" applyFont="1" applyFill="1" applyAlignment="1">
      <alignment horizontal="right" vertical="center"/>
    </xf>
    <xf numFmtId="44" fontId="29" fillId="0" borderId="0" xfId="20" applyNumberFormat="1" applyFont="1" applyFill="1" applyAlignment="1">
      <alignment horizontal="right" vertical="center"/>
    </xf>
    <xf numFmtId="0" fontId="37" fillId="0" borderId="0" xfId="0" applyFont="1" applyFill="1" applyAlignment="1">
      <alignment horizontal="right"/>
    </xf>
    <xf numFmtId="44" fontId="29" fillId="0" borderId="0" xfId="20" applyNumberFormat="1" applyFont="1" applyFill="1" applyBorder="1" applyAlignment="1">
      <alignment horizontal="right" vertical="center"/>
    </xf>
    <xf numFmtId="42" fontId="29" fillId="0" borderId="0" xfId="20" applyNumberFormat="1" applyFont="1" applyFill="1" applyBorder="1" applyAlignment="1">
      <alignment horizontal="right" vertical="center"/>
    </xf>
    <xf numFmtId="10" fontId="29" fillId="0" borderId="0" xfId="20" applyNumberFormat="1" applyFont="1" applyFill="1" applyBorder="1" applyAlignment="1">
      <alignment horizontal="right" vertical="center"/>
    </xf>
    <xf numFmtId="273" fontId="29" fillId="0" borderId="0" xfId="15" applyNumberFormat="1" applyFont="1" applyFill="1" applyBorder="1" applyAlignment="1">
      <alignment horizontal="right" vertical="center"/>
    </xf>
    <xf numFmtId="41" fontId="29" fillId="0" borderId="0" xfId="20" applyNumberFormat="1" applyFont="1" applyFill="1" applyBorder="1" applyAlignment="1">
      <alignment horizontal="right" vertical="center"/>
    </xf>
    <xf numFmtId="41" fontId="29" fillId="0" borderId="0" xfId="20" applyNumberFormat="1" applyFont="1" applyFill="1" applyAlignment="1">
      <alignment horizontal="right" vertical="center"/>
    </xf>
    <xf numFmtId="10" fontId="29" fillId="0" borderId="1" xfId="20" applyNumberFormat="1" applyFont="1" applyFill="1" applyBorder="1" applyAlignment="1">
      <alignment horizontal="right" vertical="center"/>
    </xf>
    <xf numFmtId="42" fontId="29" fillId="0" borderId="5" xfId="20" applyNumberFormat="1" applyFont="1" applyFill="1" applyBorder="1" applyAlignment="1">
      <alignment horizontal="right" vertical="center"/>
    </xf>
    <xf numFmtId="44" fontId="29" fillId="0" borderId="5" xfId="20" applyNumberFormat="1" applyFont="1" applyFill="1" applyBorder="1" applyAlignment="1">
      <alignment horizontal="right" vertical="center"/>
    </xf>
    <xf numFmtId="273" fontId="29" fillId="0" borderId="0" xfId="15" applyNumberFormat="1" applyFont="1" applyFill="1" applyAlignment="1">
      <alignment horizontal="right" vertical="center"/>
    </xf>
    <xf numFmtId="41" fontId="29" fillId="0" borderId="1" xfId="20" applyNumberFormat="1" applyFont="1" applyFill="1" applyBorder="1" applyAlignment="1">
      <alignment horizontal="right" vertical="center"/>
    </xf>
    <xf numFmtId="42" fontId="29" fillId="0" borderId="2" xfId="20" applyNumberFormat="1" applyFont="1" applyFill="1" applyBorder="1" applyAlignment="1">
      <alignment horizontal="right" vertical="center"/>
    </xf>
    <xf numFmtId="0" fontId="29" fillId="0" borderId="0" xfId="20" applyNumberFormat="1" applyFont="1" applyFill="1" applyBorder="1" applyAlignment="1">
      <alignment horizontal="right" vertical="center"/>
    </xf>
    <xf numFmtId="9" fontId="8" fillId="0" borderId="0" xfId="0" applyNumberFormat="1" applyFont="1" applyFill="1" applyAlignment="1" applyProtection="1">
      <alignment vertical="center"/>
      <protection/>
    </xf>
    <xf numFmtId="37" fontId="31" fillId="0" borderId="1" xfId="0" applyFont="1" applyFill="1" applyBorder="1" applyAlignment="1" applyProtection="1" quotePrefix="1">
      <alignment horizontal="left" vertical="center"/>
      <protection/>
    </xf>
    <xf numFmtId="41" fontId="8" fillId="0" borderId="4" xfId="0" applyNumberFormat="1" applyFont="1" applyFill="1" applyBorder="1" applyAlignment="1" applyProtection="1">
      <alignment horizontal="right" vertical="center"/>
      <protection/>
    </xf>
    <xf numFmtId="264" fontId="8" fillId="0" borderId="4" xfId="0" applyNumberFormat="1" applyFont="1" applyFill="1" applyBorder="1" applyAlignment="1" applyProtection="1">
      <alignment vertical="center"/>
      <protection/>
    </xf>
    <xf numFmtId="165" fontId="8" fillId="0" borderId="5" xfId="0" applyNumberFormat="1" applyFont="1" applyFill="1" applyBorder="1" applyAlignment="1" applyProtection="1">
      <alignment vertical="center"/>
      <protection/>
    </xf>
    <xf numFmtId="9" fontId="5" fillId="0" borderId="5" xfId="0" applyNumberFormat="1" applyFont="1" applyFill="1" applyBorder="1" applyAlignment="1" applyProtection="1">
      <alignment vertical="center"/>
      <protection/>
    </xf>
    <xf numFmtId="9" fontId="8" fillId="0" borderId="5" xfId="0" applyNumberFormat="1" applyFont="1" applyFill="1" applyBorder="1" applyAlignment="1" applyProtection="1">
      <alignment vertical="center"/>
      <protection/>
    </xf>
    <xf numFmtId="0" fontId="40" fillId="0" borderId="5" xfId="0" applyFont="1" applyFill="1" applyBorder="1" applyAlignment="1">
      <alignment horizontal="left" vertical="top" wrapText="1" indent="3"/>
    </xf>
    <xf numFmtId="44" fontId="38" fillId="0" borderId="0" xfId="0" applyNumberFormat="1" applyFont="1" applyFill="1" applyAlignment="1">
      <alignment horizontal="center"/>
    </xf>
    <xf numFmtId="0" fontId="29" fillId="0" borderId="0" xfId="0" applyNumberFormat="1" applyFont="1" applyFill="1" applyAlignment="1">
      <alignment horizontal="left" wrapText="1"/>
    </xf>
    <xf numFmtId="37" fontId="29" fillId="0" borderId="0" xfId="0" applyFont="1" applyFill="1" applyBorder="1" applyAlignment="1">
      <alignment/>
    </xf>
    <xf numFmtId="37" fontId="29" fillId="0" borderId="0" xfId="0" applyFont="1" applyFill="1" applyAlignment="1">
      <alignment/>
    </xf>
    <xf numFmtId="49" fontId="29" fillId="0" borderId="0" xfId="0" applyNumberFormat="1" applyFont="1" applyFill="1" applyBorder="1" applyAlignment="1">
      <alignment/>
    </xf>
    <xf numFmtId="49" fontId="29" fillId="0" borderId="0" xfId="0" applyNumberFormat="1" applyFont="1" applyFill="1" applyAlignment="1">
      <alignment/>
    </xf>
    <xf numFmtId="0" fontId="36" fillId="0" borderId="1" xfId="0" applyFont="1" applyFill="1" applyBorder="1" applyAlignment="1">
      <alignment horizontal="left" vertical="center" wrapText="1"/>
    </xf>
    <xf numFmtId="37" fontId="20" fillId="0" borderId="0" xfId="0" applyFont="1" applyBorder="1" applyAlignment="1">
      <alignment horizontal="center"/>
    </xf>
    <xf numFmtId="37" fontId="20" fillId="0" borderId="0" xfId="0" applyFont="1" applyBorder="1" applyAlignment="1">
      <alignment horizontal="center" vertical="center"/>
    </xf>
    <xf numFmtId="346" fontId="8" fillId="0" borderId="4" xfId="0" applyNumberFormat="1" applyFont="1" applyFill="1" applyBorder="1" applyAlignment="1">
      <alignment horizontal="center" vertical="center"/>
    </xf>
    <xf numFmtId="37" fontId="8" fillId="0" borderId="1" xfId="0" applyFont="1" applyBorder="1" applyAlignment="1">
      <alignment horizontal="center"/>
    </xf>
    <xf numFmtId="37" fontId="20" fillId="0" borderId="0" xfId="0" applyFont="1" applyAlignment="1" quotePrefix="1">
      <alignment horizontal="center"/>
    </xf>
    <xf numFmtId="37" fontId="14" fillId="0" borderId="0" xfId="0" applyFont="1" applyFill="1" applyAlignment="1">
      <alignment horizontal="center"/>
    </xf>
    <xf numFmtId="37" fontId="20" fillId="0" borderId="0" xfId="0" applyFont="1" applyFill="1" applyAlignment="1" quotePrefix="1">
      <alignment horizontal="center"/>
    </xf>
    <xf numFmtId="37" fontId="20" fillId="0" borderId="0" xfId="0" applyFont="1" applyFill="1" applyAlignment="1">
      <alignment horizontal="center"/>
    </xf>
    <xf numFmtId="37" fontId="8" fillId="0" borderId="1" xfId="0" applyFont="1" applyFill="1" applyBorder="1" applyAlignment="1">
      <alignment horizontal="center"/>
    </xf>
    <xf numFmtId="0" fontId="38" fillId="0" borderId="0" xfId="0" applyFont="1" applyFill="1" applyAlignment="1">
      <alignment horizontal="right" vertical="center"/>
    </xf>
    <xf numFmtId="165" fontId="29" fillId="0" borderId="0" xfId="0" applyNumberFormat="1" applyFont="1" applyFill="1" applyBorder="1" applyAlignment="1" applyProtection="1">
      <alignment vertical="center"/>
      <protection/>
    </xf>
    <xf numFmtId="10" fontId="29" fillId="0" borderId="0" xfId="27" applyNumberFormat="1" applyFont="1" applyFill="1" applyBorder="1" applyAlignment="1" applyProtection="1">
      <alignment horizontal="right" vertical="center"/>
      <protection/>
    </xf>
    <xf numFmtId="171" fontId="29" fillId="0" borderId="0" xfId="0" applyNumberFormat="1" applyFont="1" applyFill="1" applyBorder="1" applyAlignment="1" applyProtection="1">
      <alignment vertical="center"/>
      <protection/>
    </xf>
    <xf numFmtId="37" fontId="29" fillId="0" borderId="0" xfId="0" applyFont="1" applyFill="1" applyBorder="1" applyAlignment="1">
      <alignment vertical="center"/>
    </xf>
    <xf numFmtId="0" fontId="40" fillId="0" borderId="0" xfId="0" applyFont="1" applyFill="1" applyAlignment="1">
      <alignment horizontal="left" vertical="center" indent="3"/>
    </xf>
    <xf numFmtId="0" fontId="44" fillId="0" borderId="2" xfId="20" applyNumberFormat="1" applyFont="1" applyFill="1" applyBorder="1" applyAlignment="1" quotePrefix="1">
      <alignment horizontal="left" vertical="center"/>
    </xf>
    <xf numFmtId="37" fontId="44" fillId="0" borderId="0" xfId="0" applyFont="1" applyFill="1" applyAlignment="1">
      <alignment horizontal="left" vertical="center"/>
    </xf>
    <xf numFmtId="37" fontId="29" fillId="0" borderId="0" xfId="0" applyFont="1" applyFill="1" applyAlignment="1">
      <alignment vertical="center"/>
    </xf>
    <xf numFmtId="37" fontId="44" fillId="0" borderId="0" xfId="0" applyFont="1" applyFill="1" applyAlignment="1">
      <alignment vertical="center"/>
    </xf>
    <xf numFmtId="42" fontId="29" fillId="0" borderId="0" xfId="15" applyNumberFormat="1" applyFont="1" applyFill="1" applyAlignment="1">
      <alignment horizontal="right" vertical="center"/>
    </xf>
    <xf numFmtId="10" fontId="29" fillId="0" borderId="0" xfId="20" applyNumberFormat="1" applyFont="1" applyFill="1" applyBorder="1" applyAlignment="1">
      <alignment horizontal="left" vertical="center"/>
    </xf>
    <xf numFmtId="37" fontId="8" fillId="0" borderId="1" xfId="0" applyFont="1" applyFill="1" applyBorder="1" applyAlignment="1" applyProtection="1">
      <alignment horizontal="center" vertical="center"/>
      <protection/>
    </xf>
    <xf numFmtId="37" fontId="14" fillId="0" borderId="0" xfId="0" applyFont="1" applyAlignment="1">
      <alignment horizontal="center"/>
    </xf>
    <xf numFmtId="37" fontId="20" fillId="0" borderId="0" xfId="0" applyFont="1" applyAlignment="1">
      <alignment horizontal="center"/>
    </xf>
    <xf numFmtId="37" fontId="14" fillId="0" borderId="0" xfId="0" applyFont="1" applyBorder="1" applyAlignment="1">
      <alignment horizontal="center" vertical="justify"/>
    </xf>
    <xf numFmtId="37" fontId="20" fillId="0" borderId="0" xfId="0" applyFont="1" applyBorder="1" applyAlignment="1">
      <alignment horizontal="center" vertical="justify"/>
    </xf>
    <xf numFmtId="37" fontId="8" fillId="0" borderId="1" xfId="0" applyFont="1" applyFill="1" applyBorder="1" applyAlignment="1">
      <alignment horizontal="center" vertical="center"/>
    </xf>
    <xf numFmtId="37" fontId="14" fillId="0" borderId="0" xfId="0" applyFont="1" applyAlignment="1" quotePrefix="1">
      <alignment horizontal="center"/>
    </xf>
    <xf numFmtId="37" fontId="22" fillId="0" borderId="0" xfId="0" applyFont="1" applyAlignment="1" quotePrefix="1">
      <alignment horizontal="center"/>
    </xf>
    <xf numFmtId="37" fontId="0" fillId="0" borderId="1" xfId="0" applyBorder="1" applyAlignment="1">
      <alignment/>
    </xf>
    <xf numFmtId="37" fontId="8" fillId="0" borderId="1" xfId="0" applyFont="1" applyBorder="1" applyAlignment="1">
      <alignment horizontal="center" vertical="center"/>
    </xf>
    <xf numFmtId="37" fontId="0" fillId="0" borderId="0" xfId="0" applyAlignment="1">
      <alignment/>
    </xf>
    <xf numFmtId="11" fontId="14" fillId="0" borderId="0" xfId="0" applyNumberFormat="1" applyFont="1" applyAlignment="1">
      <alignment horizontal="center"/>
    </xf>
    <xf numFmtId="49" fontId="8" fillId="0" borderId="1" xfId="0" applyNumberFormat="1" applyFont="1" applyFill="1" applyBorder="1" applyAlignment="1">
      <alignment horizontal="center" vertical="center"/>
    </xf>
    <xf numFmtId="37" fontId="6" fillId="0" borderId="0" xfId="0" applyFont="1" applyFill="1" applyAlignment="1">
      <alignment horizontal="center"/>
    </xf>
    <xf numFmtId="37" fontId="13" fillId="0" borderId="0" xfId="0" applyFont="1" applyFill="1" applyAlignment="1">
      <alignment horizontal="center"/>
    </xf>
    <xf numFmtId="15" fontId="39" fillId="0" borderId="1" xfId="0" applyNumberFormat="1" applyFont="1" applyBorder="1" applyAlignment="1" quotePrefix="1">
      <alignment horizontal="center"/>
    </xf>
    <xf numFmtId="15" fontId="39" fillId="0" borderId="1" xfId="0" applyNumberFormat="1" applyFont="1" applyBorder="1" applyAlignment="1">
      <alignment horizontal="center"/>
    </xf>
    <xf numFmtId="0" fontId="39" fillId="0" borderId="3" xfId="0" applyFont="1" applyBorder="1" applyAlignment="1">
      <alignment horizontal="center"/>
    </xf>
    <xf numFmtId="44" fontId="23" fillId="0" borderId="0" xfId="0" applyNumberFormat="1" applyFont="1" applyFill="1" applyAlignment="1">
      <alignment horizontal="center"/>
    </xf>
    <xf numFmtId="44" fontId="37" fillId="0" borderId="0" xfId="0" applyNumberFormat="1" applyFont="1" applyAlignment="1">
      <alignment horizontal="center"/>
    </xf>
    <xf numFmtId="37" fontId="37" fillId="0" borderId="0" xfId="0" applyFont="1" applyAlignment="1">
      <alignment/>
    </xf>
    <xf numFmtId="44" fontId="38" fillId="0" borderId="0" xfId="0" applyNumberFormat="1" applyFont="1" applyFill="1" applyAlignment="1" quotePrefix="1">
      <alignment horizontal="center"/>
    </xf>
    <xf numFmtId="44" fontId="38" fillId="0" borderId="0" xfId="0" applyNumberFormat="1" applyFont="1" applyFill="1" applyAlignment="1">
      <alignment horizontal="center"/>
    </xf>
    <xf numFmtId="0" fontId="29" fillId="0" borderId="0" xfId="0" applyNumberFormat="1" applyFont="1" applyFill="1" applyAlignment="1">
      <alignment horizontal="left" wrapText="1"/>
    </xf>
    <xf numFmtId="0" fontId="39" fillId="0" borderId="1" xfId="0" applyFont="1" applyBorder="1" applyAlignment="1">
      <alignment horizontal="center"/>
    </xf>
    <xf numFmtId="37" fontId="5" fillId="0" borderId="0" xfId="26" applyFont="1" applyFill="1" applyBorder="1" applyAlignment="1" applyProtection="1">
      <alignment horizontal="left" vertical="center"/>
      <protection/>
    </xf>
    <xf numFmtId="41" fontId="8" fillId="0" borderId="0" xfId="15" applyNumberFormat="1" applyFont="1" applyFill="1" applyAlignment="1">
      <alignment vertical="center"/>
    </xf>
    <xf numFmtId="333" fontId="21" fillId="0" borderId="1" xfId="0" applyNumberFormat="1" applyFont="1" applyFill="1" applyBorder="1" applyAlignment="1" applyProtection="1" quotePrefix="1">
      <alignment vertical="center"/>
      <protection/>
    </xf>
    <xf numFmtId="333" fontId="8" fillId="0" borderId="0" xfId="0" applyNumberFormat="1" applyFont="1" applyFill="1" applyBorder="1" applyAlignment="1" applyProtection="1" quotePrefix="1">
      <alignment horizontal="right" vertical="center"/>
      <protection/>
    </xf>
    <xf numFmtId="326" fontId="8" fillId="0" borderId="5" xfId="0" applyNumberFormat="1" applyFont="1" applyFill="1" applyBorder="1" applyAlignment="1" applyProtection="1">
      <alignment vertical="center"/>
      <protection/>
    </xf>
    <xf numFmtId="0" fontId="44" fillId="0" borderId="0" xfId="20" applyNumberFormat="1" applyFont="1" applyFill="1" applyBorder="1" applyAlignment="1" quotePrefix="1">
      <alignment horizontal="left" vertical="center"/>
    </xf>
    <xf numFmtId="37" fontId="20" fillId="0" borderId="0" xfId="0" applyFont="1" applyFill="1" applyAlignment="1">
      <alignment horizontal="center" vertical="center"/>
    </xf>
    <xf numFmtId="37" fontId="8" fillId="0" borderId="0" xfId="0" applyFont="1" applyFill="1" applyAlignment="1">
      <alignment horizontal="centerContinuous" vertical="center"/>
    </xf>
  </cellXfs>
  <cellStyles count="14">
    <cellStyle name="Normal" xfId="0"/>
    <cellStyle name="Comma" xfId="15"/>
    <cellStyle name="Comma [0]" xfId="16"/>
    <cellStyle name="Comma [0]_Originations" xfId="17"/>
    <cellStyle name="Comma_Originations" xfId="18"/>
    <cellStyle name="Comma_PR0699B" xfId="19"/>
    <cellStyle name="Currency" xfId="20"/>
    <cellStyle name="Currency [0]" xfId="21"/>
    <cellStyle name="Currency [0]_Originations" xfId="22"/>
    <cellStyle name="Currency_Originations" xfId="23"/>
    <cellStyle name="Normal_Cap rat" xfId="24"/>
    <cellStyle name="Normal_Originations" xfId="25"/>
    <cellStyle name="Normal_PR0699B"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N_RPTG\Pressrelease\2001\09_01\3Q01FLU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Q01ISFLUX"/>
      <sheetName val="3Q01BSFLUX"/>
      <sheetName val="3Q01BS_FLU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0"/>
  <sheetViews>
    <sheetView tabSelected="1" workbookViewId="0" topLeftCell="A1">
      <pane ySplit="8" topLeftCell="BM9" activePane="bottomLeft" state="frozen"/>
      <selection pane="topLeft" activeCell="A1" sqref="A1"/>
      <selection pane="bottomLeft" activeCell="A1" sqref="A1:F1"/>
    </sheetView>
  </sheetViews>
  <sheetFormatPr defaultColWidth="10.625" defaultRowHeight="12.75"/>
  <cols>
    <col min="1" max="1" width="55.875" style="102" customWidth="1"/>
    <col min="2" max="2" width="9.125" style="102" customWidth="1"/>
    <col min="3" max="3" width="3.625" style="261" customWidth="1"/>
    <col min="4" max="4" width="9.125" style="261" customWidth="1"/>
    <col min="5" max="5" width="3.625" style="261" customWidth="1"/>
    <col min="6" max="6" width="9.125" style="261" customWidth="1"/>
    <col min="7" max="16384" width="10.625" style="102" customWidth="1"/>
  </cols>
  <sheetData>
    <row r="1" spans="1:6" ht="12.75" customHeight="1">
      <c r="A1" s="808" t="s">
        <v>0</v>
      </c>
      <c r="B1" s="808"/>
      <c r="C1" s="808"/>
      <c r="D1" s="808"/>
      <c r="E1" s="808"/>
      <c r="F1" s="808"/>
    </row>
    <row r="2" spans="1:6" ht="12.75" customHeight="1">
      <c r="A2" s="808" t="s">
        <v>167</v>
      </c>
      <c r="B2" s="808"/>
      <c r="C2" s="808"/>
      <c r="D2" s="808"/>
      <c r="E2" s="808"/>
      <c r="F2" s="808"/>
    </row>
    <row r="3" spans="1:6" ht="12.75" customHeight="1">
      <c r="A3" s="809" t="s">
        <v>168</v>
      </c>
      <c r="B3" s="809"/>
      <c r="C3" s="809"/>
      <c r="D3" s="809"/>
      <c r="E3" s="809"/>
      <c r="F3" s="809"/>
    </row>
    <row r="4" spans="1:6" ht="12.75" customHeight="1">
      <c r="A4" s="809" t="s">
        <v>1</v>
      </c>
      <c r="B4" s="809"/>
      <c r="C4" s="809"/>
      <c r="D4" s="809"/>
      <c r="E4" s="809"/>
      <c r="F4" s="809"/>
    </row>
    <row r="5" spans="1:6" ht="12.75" customHeight="1">
      <c r="A5" s="1"/>
      <c r="B5" s="5"/>
      <c r="C5" s="5"/>
      <c r="D5" s="5"/>
      <c r="E5" s="5"/>
      <c r="F5" s="5"/>
    </row>
    <row r="6" spans="1:6" ht="10.5" customHeight="1">
      <c r="A6" s="14"/>
      <c r="B6" s="807" t="s">
        <v>2</v>
      </c>
      <c r="C6" s="807"/>
      <c r="D6" s="807"/>
      <c r="E6" s="807"/>
      <c r="F6" s="807"/>
    </row>
    <row r="7" spans="1:6" s="330" customFormat="1" ht="10.5" customHeight="1">
      <c r="A7" s="113"/>
      <c r="B7" s="44" t="s">
        <v>34</v>
      </c>
      <c r="C7" s="44"/>
      <c r="D7" s="44" t="s">
        <v>35</v>
      </c>
      <c r="E7" s="44"/>
      <c r="F7" s="71" t="str">
        <f>+B7</f>
        <v>Mar. 31,</v>
      </c>
    </row>
    <row r="8" spans="1:6" s="330" customFormat="1" ht="10.5" customHeight="1">
      <c r="A8" s="191"/>
      <c r="B8" s="28">
        <v>2002</v>
      </c>
      <c r="C8" s="28"/>
      <c r="D8" s="28">
        <v>2001</v>
      </c>
      <c r="E8" s="28"/>
      <c r="F8" s="28">
        <f>B8-1</f>
        <v>2001</v>
      </c>
    </row>
    <row r="9" spans="1:6" ht="10.5" customHeight="1">
      <c r="A9" s="29" t="s">
        <v>4</v>
      </c>
      <c r="B9" s="718"/>
      <c r="C9" s="718"/>
      <c r="D9" s="718"/>
      <c r="E9" s="718"/>
      <c r="F9" s="77"/>
    </row>
    <row r="10" spans="1:6" ht="10.5" customHeight="1">
      <c r="A10" s="37" t="s">
        <v>470</v>
      </c>
      <c r="B10" s="431">
        <v>2854</v>
      </c>
      <c r="C10" s="431"/>
      <c r="D10" s="431">
        <v>2690</v>
      </c>
      <c r="E10" s="431"/>
      <c r="F10" s="431">
        <v>2811</v>
      </c>
    </row>
    <row r="11" spans="1:6" ht="10.5" customHeight="1">
      <c r="A11" s="37" t="s">
        <v>422</v>
      </c>
      <c r="B11" s="719">
        <v>947</v>
      </c>
      <c r="C11" s="719"/>
      <c r="D11" s="719">
        <v>776</v>
      </c>
      <c r="E11" s="719"/>
      <c r="F11" s="719">
        <v>1032</v>
      </c>
    </row>
    <row r="12" spans="1:6" ht="10.5" customHeight="1">
      <c r="A12" s="76" t="s">
        <v>423</v>
      </c>
      <c r="B12" s="720">
        <v>82</v>
      </c>
      <c r="C12" s="720"/>
      <c r="D12" s="720">
        <v>59</v>
      </c>
      <c r="E12" s="720"/>
      <c r="F12" s="720">
        <v>71</v>
      </c>
    </row>
    <row r="13" spans="1:6" s="139" customFormat="1" ht="10.5" customHeight="1">
      <c r="A13" s="96" t="s">
        <v>424</v>
      </c>
      <c r="B13" s="721">
        <f>SUM(B10:B12)</f>
        <v>3883</v>
      </c>
      <c r="C13" s="721"/>
      <c r="D13" s="721">
        <f>SUM(D10:D12)</f>
        <v>3525</v>
      </c>
      <c r="E13" s="721"/>
      <c r="F13" s="427">
        <f>SUM(F10:F12)</f>
        <v>3914</v>
      </c>
    </row>
    <row r="14" spans="1:6" ht="10.5" customHeight="1">
      <c r="A14" s="29" t="s">
        <v>5</v>
      </c>
      <c r="B14" s="721"/>
      <c r="C14" s="721"/>
      <c r="D14" s="721"/>
      <c r="E14" s="721"/>
      <c r="F14" s="362"/>
    </row>
    <row r="15" spans="1:6" ht="10.5" customHeight="1">
      <c r="A15" s="37" t="s">
        <v>425</v>
      </c>
      <c r="B15" s="719">
        <v>648</v>
      </c>
      <c r="C15" s="719"/>
      <c r="D15" s="719">
        <v>649</v>
      </c>
      <c r="E15" s="719"/>
      <c r="F15" s="719">
        <v>887</v>
      </c>
    </row>
    <row r="16" spans="1:6" ht="10.5" customHeight="1">
      <c r="A16" s="37" t="s">
        <v>426</v>
      </c>
      <c r="B16" s="720">
        <v>839</v>
      </c>
      <c r="C16" s="720"/>
      <c r="D16" s="720">
        <v>849</v>
      </c>
      <c r="E16" s="720"/>
      <c r="F16" s="719">
        <v>1668</v>
      </c>
    </row>
    <row r="17" spans="1:6" ht="10.5" customHeight="1">
      <c r="A17" s="192" t="s">
        <v>427</v>
      </c>
      <c r="B17" s="722">
        <f>SUM(B15:B16)</f>
        <v>1487</v>
      </c>
      <c r="C17" s="722"/>
      <c r="D17" s="722">
        <f>SUM(D15:D16)</f>
        <v>1498</v>
      </c>
      <c r="E17" s="722"/>
      <c r="F17" s="723">
        <f>SUM(F15:F16)</f>
        <v>2555</v>
      </c>
    </row>
    <row r="18" spans="1:6" ht="10.5" customHeight="1">
      <c r="A18" s="192" t="s">
        <v>428</v>
      </c>
      <c r="B18" s="721">
        <f>B13-B17</f>
        <v>2396</v>
      </c>
      <c r="C18" s="721"/>
      <c r="D18" s="721">
        <f>D13-D17</f>
        <v>2027</v>
      </c>
      <c r="E18" s="721"/>
      <c r="F18" s="427">
        <f>+F13-F17</f>
        <v>1359</v>
      </c>
    </row>
    <row r="19" spans="1:6" ht="10.5" customHeight="1">
      <c r="A19" s="76" t="s">
        <v>150</v>
      </c>
      <c r="B19" s="720">
        <v>175</v>
      </c>
      <c r="C19" s="720"/>
      <c r="D19" s="720">
        <v>200</v>
      </c>
      <c r="E19" s="720"/>
      <c r="F19" s="720">
        <v>82</v>
      </c>
    </row>
    <row r="20" spans="1:6" ht="10.5" customHeight="1">
      <c r="A20" s="96" t="s">
        <v>429</v>
      </c>
      <c r="B20" s="721">
        <f>B18-B19</f>
        <v>2221</v>
      </c>
      <c r="C20" s="721"/>
      <c r="D20" s="721">
        <f>D18-D19</f>
        <v>1827</v>
      </c>
      <c r="E20" s="721"/>
      <c r="F20" s="427">
        <f>F18-F19</f>
        <v>1277</v>
      </c>
    </row>
    <row r="21" spans="1:6" ht="10.5" customHeight="1">
      <c r="A21" s="29" t="s">
        <v>104</v>
      </c>
      <c r="B21" s="721"/>
      <c r="C21" s="721"/>
      <c r="D21" s="721"/>
      <c r="E21" s="721"/>
      <c r="F21" s="362"/>
    </row>
    <row r="22" spans="1:6" ht="10.5" customHeight="1">
      <c r="A22" s="37" t="s">
        <v>430</v>
      </c>
      <c r="B22" s="719">
        <v>361</v>
      </c>
      <c r="C22" s="719"/>
      <c r="D22" s="719">
        <v>353</v>
      </c>
      <c r="E22" s="719"/>
      <c r="F22" s="724">
        <v>279</v>
      </c>
    </row>
    <row r="23" spans="1:6" ht="10.5" customHeight="1">
      <c r="A23" s="37" t="s">
        <v>431</v>
      </c>
      <c r="B23" s="719">
        <v>82</v>
      </c>
      <c r="C23" s="719"/>
      <c r="D23" s="719">
        <v>77</v>
      </c>
      <c r="E23" s="719"/>
      <c r="F23" s="724">
        <v>72</v>
      </c>
    </row>
    <row r="24" spans="1:6" ht="10.5" customHeight="1">
      <c r="A24" s="37" t="s">
        <v>432</v>
      </c>
      <c r="B24" s="719">
        <v>47</v>
      </c>
      <c r="C24" s="719"/>
      <c r="D24" s="719">
        <v>29</v>
      </c>
      <c r="E24" s="719"/>
      <c r="F24" s="724">
        <v>20</v>
      </c>
    </row>
    <row r="25" spans="1:6" ht="10.5" customHeight="1">
      <c r="A25" s="37" t="s">
        <v>500</v>
      </c>
      <c r="B25" s="719">
        <v>393</v>
      </c>
      <c r="C25" s="719"/>
      <c r="D25" s="719">
        <v>-690</v>
      </c>
      <c r="E25" s="719"/>
      <c r="F25" s="724">
        <v>273</v>
      </c>
    </row>
    <row r="26" spans="1:6" ht="10.5" customHeight="1">
      <c r="A26" s="37" t="s">
        <v>433</v>
      </c>
      <c r="B26" s="719">
        <v>65</v>
      </c>
      <c r="C26" s="719"/>
      <c r="D26" s="719">
        <v>60</v>
      </c>
      <c r="E26" s="719"/>
      <c r="F26" s="724">
        <v>32</v>
      </c>
    </row>
    <row r="27" spans="1:6" ht="10.5" customHeight="1">
      <c r="A27" s="13" t="s">
        <v>480</v>
      </c>
      <c r="B27" s="719">
        <v>-298</v>
      </c>
      <c r="C27" s="719"/>
      <c r="D27" s="719">
        <v>392</v>
      </c>
      <c r="E27" s="719"/>
      <c r="F27" s="724">
        <v>-49</v>
      </c>
    </row>
    <row r="28" spans="1:6" ht="10.5" customHeight="1">
      <c r="A28" s="37" t="s">
        <v>434</v>
      </c>
      <c r="B28" s="720">
        <v>83</v>
      </c>
      <c r="C28" s="720"/>
      <c r="D28" s="720">
        <v>113</v>
      </c>
      <c r="E28" s="720"/>
      <c r="F28" s="720">
        <v>123</v>
      </c>
    </row>
    <row r="29" spans="1:6" ht="10.5" customHeight="1">
      <c r="A29" s="192" t="s">
        <v>435</v>
      </c>
      <c r="B29" s="721">
        <f>SUM(B22:B28)</f>
        <v>733</v>
      </c>
      <c r="C29" s="721"/>
      <c r="D29" s="721">
        <f>SUM(D22:D28)</f>
        <v>334</v>
      </c>
      <c r="E29" s="721"/>
      <c r="F29" s="721">
        <f>SUM(F22:F28)</f>
        <v>750</v>
      </c>
    </row>
    <row r="30" spans="1:6" ht="10.5" customHeight="1">
      <c r="A30" s="29" t="s">
        <v>105</v>
      </c>
      <c r="B30" s="362"/>
      <c r="C30" s="362"/>
      <c r="D30" s="362"/>
      <c r="E30" s="362"/>
      <c r="F30" s="362"/>
    </row>
    <row r="31" spans="1:6" ht="10.5" customHeight="1">
      <c r="A31" s="37" t="s">
        <v>436</v>
      </c>
      <c r="B31" s="719">
        <v>690</v>
      </c>
      <c r="C31" s="719"/>
      <c r="D31" s="719">
        <v>535</v>
      </c>
      <c r="E31" s="719"/>
      <c r="F31" s="724">
        <v>416</v>
      </c>
    </row>
    <row r="32" spans="1:6" ht="10.5" customHeight="1">
      <c r="A32" s="37" t="s">
        <v>437</v>
      </c>
      <c r="B32" s="719">
        <v>288</v>
      </c>
      <c r="C32" s="719"/>
      <c r="D32" s="719">
        <v>228</v>
      </c>
      <c r="E32" s="719"/>
      <c r="F32" s="724">
        <v>184</v>
      </c>
    </row>
    <row r="33" spans="1:6" ht="10.5" customHeight="1">
      <c r="A33" s="37" t="s">
        <v>438</v>
      </c>
      <c r="B33" s="719">
        <v>139</v>
      </c>
      <c r="C33" s="719"/>
      <c r="D33" s="719">
        <v>119</v>
      </c>
      <c r="E33" s="719"/>
      <c r="F33" s="724">
        <v>106</v>
      </c>
    </row>
    <row r="34" spans="1:6" ht="10.5" customHeight="1">
      <c r="A34" s="37" t="s">
        <v>439</v>
      </c>
      <c r="B34" s="719">
        <v>50</v>
      </c>
      <c r="C34" s="719"/>
      <c r="D34" s="719">
        <v>45</v>
      </c>
      <c r="E34" s="719"/>
      <c r="F34" s="724">
        <v>30</v>
      </c>
    </row>
    <row r="35" spans="1:6" ht="10.5" customHeight="1">
      <c r="A35" s="41" t="s">
        <v>440</v>
      </c>
      <c r="B35" s="719">
        <v>0</v>
      </c>
      <c r="C35" s="719"/>
      <c r="D35" s="719">
        <v>34</v>
      </c>
      <c r="E35" s="719"/>
      <c r="F35" s="724">
        <v>29</v>
      </c>
    </row>
    <row r="36" spans="1:6" ht="10.5" customHeight="1">
      <c r="A36" s="41" t="s">
        <v>441</v>
      </c>
      <c r="B36" s="719">
        <v>25</v>
      </c>
      <c r="C36" s="719"/>
      <c r="D36" s="719">
        <f>45-D35</f>
        <v>11</v>
      </c>
      <c r="E36" s="719"/>
      <c r="F36" s="724">
        <f>36-F35</f>
        <v>7</v>
      </c>
    </row>
    <row r="37" spans="1:6" ht="10.5" customHeight="1">
      <c r="A37" s="41" t="s">
        <v>442</v>
      </c>
      <c r="B37" s="719">
        <v>55</v>
      </c>
      <c r="C37" s="719"/>
      <c r="D37" s="719">
        <v>63</v>
      </c>
      <c r="E37" s="719"/>
      <c r="F37" s="724">
        <v>37</v>
      </c>
    </row>
    <row r="38" spans="1:6" ht="10.5" customHeight="1">
      <c r="A38" s="41" t="s">
        <v>443</v>
      </c>
      <c r="B38" s="719">
        <v>44</v>
      </c>
      <c r="C38" s="719"/>
      <c r="D38" s="719">
        <v>50</v>
      </c>
      <c r="E38" s="719"/>
      <c r="F38" s="724">
        <v>32</v>
      </c>
    </row>
    <row r="39" spans="1:6" ht="10.5" customHeight="1">
      <c r="A39" s="41" t="s">
        <v>444</v>
      </c>
      <c r="B39" s="720">
        <v>238</v>
      </c>
      <c r="C39" s="720"/>
      <c r="D39" s="720">
        <v>246</v>
      </c>
      <c r="E39" s="720"/>
      <c r="F39" s="724">
        <v>172</v>
      </c>
    </row>
    <row r="40" spans="1:6" ht="10.5" customHeight="1">
      <c r="A40" s="192" t="s">
        <v>445</v>
      </c>
      <c r="B40" s="725">
        <f>SUM(B31:B39)</f>
        <v>1529</v>
      </c>
      <c r="C40" s="725"/>
      <c r="D40" s="725">
        <f>SUM(D31:D39)</f>
        <v>1331</v>
      </c>
      <c r="E40" s="725"/>
      <c r="F40" s="726">
        <f>SUM(F31:F39)</f>
        <v>1013</v>
      </c>
    </row>
    <row r="41" spans="1:6" ht="10.5" customHeight="1">
      <c r="A41" s="192" t="s">
        <v>446</v>
      </c>
      <c r="B41" s="428">
        <f>B20+B29-B40</f>
        <v>1425</v>
      </c>
      <c r="C41" s="428"/>
      <c r="D41" s="428">
        <f>D20+D29-D40</f>
        <v>830</v>
      </c>
      <c r="E41" s="428"/>
      <c r="F41" s="422">
        <f>F20+F29-F40</f>
        <v>1014</v>
      </c>
    </row>
    <row r="42" spans="1:6" ht="10.5" customHeight="1">
      <c r="A42" s="76" t="s">
        <v>7</v>
      </c>
      <c r="B42" s="720">
        <v>521</v>
      </c>
      <c r="C42" s="720"/>
      <c r="D42" s="720">
        <v>295</v>
      </c>
      <c r="E42" s="720"/>
      <c r="F42" s="720">
        <v>373</v>
      </c>
    </row>
    <row r="43" spans="1:6" ht="10.5" customHeight="1">
      <c r="A43" s="37" t="s">
        <v>231</v>
      </c>
      <c r="B43" s="724">
        <f>B41-B42</f>
        <v>904</v>
      </c>
      <c r="C43" s="724"/>
      <c r="D43" s="724">
        <f>D41-D42</f>
        <v>535</v>
      </c>
      <c r="E43" s="724"/>
      <c r="F43" s="724">
        <f>F41-F42</f>
        <v>641</v>
      </c>
    </row>
    <row r="44" spans="1:6" ht="10.5" customHeight="1">
      <c r="A44" s="420" t="s">
        <v>402</v>
      </c>
      <c r="B44" s="724"/>
      <c r="C44" s="724"/>
      <c r="D44" s="724"/>
      <c r="E44" s="724"/>
      <c r="F44" s="724"/>
    </row>
    <row r="45" spans="1:6" ht="10.5" customHeight="1">
      <c r="A45" s="832" t="s">
        <v>506</v>
      </c>
      <c r="B45" s="724"/>
      <c r="C45" s="724"/>
      <c r="D45" s="724"/>
      <c r="E45" s="724"/>
      <c r="F45" s="724"/>
    </row>
    <row r="46" spans="1:6" ht="10.5" customHeight="1">
      <c r="A46" s="421" t="s">
        <v>505</v>
      </c>
      <c r="B46" s="724">
        <v>46</v>
      </c>
      <c r="C46" s="724"/>
      <c r="D46" s="724">
        <v>307</v>
      </c>
      <c r="E46" s="724"/>
      <c r="F46" s="724">
        <v>0</v>
      </c>
    </row>
    <row r="47" spans="1:6" ht="14.25" customHeight="1" thickBot="1">
      <c r="A47" s="195" t="s">
        <v>8</v>
      </c>
      <c r="B47" s="429">
        <f>B43+B46</f>
        <v>950</v>
      </c>
      <c r="C47" s="429"/>
      <c r="D47" s="429">
        <f>D43+D46</f>
        <v>842</v>
      </c>
      <c r="E47" s="429"/>
      <c r="F47" s="429">
        <f>F43+F46</f>
        <v>641</v>
      </c>
    </row>
    <row r="48" spans="1:6" ht="14.25" customHeight="1" thickBot="1" thickTop="1">
      <c r="A48" s="196" t="s">
        <v>9</v>
      </c>
      <c r="B48" s="429">
        <v>948</v>
      </c>
      <c r="C48" s="429"/>
      <c r="D48" s="429">
        <v>840</v>
      </c>
      <c r="E48" s="429"/>
      <c r="F48" s="429">
        <v>640</v>
      </c>
    </row>
    <row r="49" spans="1:6" ht="6" customHeight="1" thickTop="1">
      <c r="A49" s="197"/>
      <c r="B49" s="727"/>
      <c r="C49" s="727"/>
      <c r="D49" s="727"/>
      <c r="E49" s="727"/>
      <c r="F49" s="31"/>
    </row>
    <row r="50" spans="1:6" ht="10.5" customHeight="1">
      <c r="A50" s="96" t="s">
        <v>235</v>
      </c>
      <c r="B50" s="404"/>
      <c r="C50" s="404"/>
      <c r="D50" s="404"/>
      <c r="E50" s="404"/>
      <c r="F50" s="728"/>
    </row>
    <row r="51" spans="1:6" ht="10.5" customHeight="1">
      <c r="A51" s="96" t="s">
        <v>232</v>
      </c>
      <c r="B51" s="729">
        <v>0.95</v>
      </c>
      <c r="C51" s="404"/>
      <c r="D51" s="729">
        <v>0.62</v>
      </c>
      <c r="E51" s="404"/>
      <c r="F51" s="729">
        <v>0.77</v>
      </c>
    </row>
    <row r="52" spans="1:6" ht="10.5" customHeight="1">
      <c r="A52" s="96" t="s">
        <v>233</v>
      </c>
      <c r="B52" s="730">
        <v>0.05</v>
      </c>
      <c r="C52" s="404"/>
      <c r="D52" s="730">
        <v>0.36</v>
      </c>
      <c r="E52" s="404"/>
      <c r="F52" s="730">
        <v>0</v>
      </c>
    </row>
    <row r="53" spans="1:6" ht="10.5" customHeight="1">
      <c r="A53" s="96" t="s">
        <v>234</v>
      </c>
      <c r="B53" s="730">
        <v>1</v>
      </c>
      <c r="C53" s="404"/>
      <c r="D53" s="730">
        <v>0.98</v>
      </c>
      <c r="E53" s="404"/>
      <c r="F53" s="730">
        <v>0.77</v>
      </c>
    </row>
    <row r="54" spans="1:6" ht="5.25" customHeight="1">
      <c r="A54" s="96"/>
      <c r="B54" s="729"/>
      <c r="C54" s="404"/>
      <c r="D54" s="729"/>
      <c r="E54" s="404"/>
      <c r="F54" s="729"/>
    </row>
    <row r="55" spans="1:6" ht="10.5" customHeight="1">
      <c r="A55" s="96" t="s">
        <v>236</v>
      </c>
      <c r="B55" s="729"/>
      <c r="C55" s="404"/>
      <c r="D55" s="729"/>
      <c r="E55" s="404"/>
      <c r="F55" s="729"/>
    </row>
    <row r="56" spans="1:6" ht="10.5" customHeight="1">
      <c r="A56" s="96" t="s">
        <v>232</v>
      </c>
      <c r="B56" s="729">
        <v>0.93</v>
      </c>
      <c r="C56" s="404"/>
      <c r="D56" s="729">
        <v>0.62</v>
      </c>
      <c r="E56" s="404"/>
      <c r="F56" s="729">
        <v>0.76</v>
      </c>
    </row>
    <row r="57" spans="1:6" ht="10.5" customHeight="1">
      <c r="A57" s="96" t="s">
        <v>233</v>
      </c>
      <c r="B57" s="730">
        <v>0.05</v>
      </c>
      <c r="C57" s="404"/>
      <c r="D57" s="730">
        <v>0.35</v>
      </c>
      <c r="E57" s="404"/>
      <c r="F57" s="730">
        <v>0</v>
      </c>
    </row>
    <row r="58" spans="1:6" ht="10.5" customHeight="1">
      <c r="A58" s="96" t="s">
        <v>234</v>
      </c>
      <c r="B58" s="730">
        <v>0.98</v>
      </c>
      <c r="C58" s="404"/>
      <c r="D58" s="730">
        <v>0.97</v>
      </c>
      <c r="E58" s="404"/>
      <c r="F58" s="730">
        <v>0.76</v>
      </c>
    </row>
    <row r="59" spans="1:6" ht="5.25" customHeight="1">
      <c r="A59" s="6"/>
      <c r="B59" s="176"/>
      <c r="C59" s="176"/>
      <c r="D59" s="176"/>
      <c r="E59" s="176"/>
      <c r="F59" s="176"/>
    </row>
    <row r="60" spans="1:17" s="415" customFormat="1" ht="10.5" customHeight="1">
      <c r="A60" s="420" t="s">
        <v>247</v>
      </c>
      <c r="B60" s="729">
        <v>0.25</v>
      </c>
      <c r="C60" s="404"/>
      <c r="D60" s="729">
        <v>0.24</v>
      </c>
      <c r="E60" s="404"/>
      <c r="F60" s="729">
        <v>0.21</v>
      </c>
      <c r="G60" s="414"/>
      <c r="H60" s="416"/>
      <c r="I60" s="418"/>
      <c r="J60" s="419"/>
      <c r="K60" s="417"/>
      <c r="L60" s="417"/>
      <c r="M60" s="417"/>
      <c r="N60" s="417"/>
      <c r="O60" s="417"/>
      <c r="P60" s="417"/>
      <c r="Q60" s="417"/>
    </row>
    <row r="61" spans="1:6" s="32" customFormat="1" ht="10.5" customHeight="1">
      <c r="A61" s="25" t="s">
        <v>172</v>
      </c>
      <c r="B61" s="351">
        <v>947653</v>
      </c>
      <c r="C61" s="351"/>
      <c r="D61" s="351">
        <v>856014</v>
      </c>
      <c r="E61" s="351"/>
      <c r="F61" s="351">
        <v>827139</v>
      </c>
    </row>
    <row r="62" spans="1:6" s="32" customFormat="1" ht="10.5" customHeight="1">
      <c r="A62" s="25" t="s">
        <v>173</v>
      </c>
      <c r="B62" s="351">
        <v>963242</v>
      </c>
      <c r="C62" s="351"/>
      <c r="D62" s="351">
        <v>868951</v>
      </c>
      <c r="E62" s="351"/>
      <c r="F62" s="351">
        <v>837125</v>
      </c>
    </row>
    <row r="63" spans="1:6" ht="6" customHeight="1">
      <c r="A63" s="6"/>
      <c r="B63" s="168"/>
      <c r="C63" s="731"/>
      <c r="D63" s="732"/>
      <c r="E63" s="731"/>
      <c r="F63" s="732"/>
    </row>
    <row r="64" spans="1:6" ht="12.75" customHeight="1">
      <c r="A64" s="198"/>
      <c r="B64" s="733"/>
      <c r="C64" s="733"/>
      <c r="D64" s="116"/>
      <c r="E64" s="116"/>
      <c r="F64" s="116"/>
    </row>
    <row r="65" spans="1:6" ht="12.75" customHeight="1">
      <c r="A65" s="47"/>
      <c r="B65" s="199"/>
      <c r="C65" s="199"/>
      <c r="D65" s="200"/>
      <c r="E65" s="200"/>
      <c r="F65" s="200"/>
    </row>
    <row r="66" spans="1:6" ht="12.75" customHeight="1">
      <c r="A66" s="96"/>
      <c r="B66" s="201"/>
      <c r="C66" s="201"/>
      <c r="D66" s="44"/>
      <c r="E66" s="44"/>
      <c r="F66" s="44"/>
    </row>
    <row r="67" spans="1:6" ht="12.75" customHeight="1">
      <c r="A67" s="96"/>
      <c r="B67" s="201"/>
      <c r="C67" s="201"/>
      <c r="D67" s="53"/>
      <c r="E67" s="53"/>
      <c r="F67" s="53"/>
    </row>
    <row r="68" spans="1:6" ht="12.75" customHeight="1">
      <c r="A68" s="96"/>
      <c r="B68" s="201"/>
      <c r="C68" s="201"/>
      <c r="D68" s="53"/>
      <c r="E68" s="53"/>
      <c r="F68" s="53"/>
    </row>
    <row r="69" spans="1:6" ht="12.75" customHeight="1">
      <c r="A69" s="96"/>
      <c r="B69" s="201"/>
      <c r="C69" s="201"/>
      <c r="D69" s="53"/>
      <c r="E69" s="53"/>
      <c r="F69" s="53"/>
    </row>
    <row r="70" spans="1:6" ht="12.75" customHeight="1">
      <c r="A70" s="96"/>
      <c r="B70" s="201"/>
      <c r="C70" s="201"/>
      <c r="D70" s="53"/>
      <c r="E70" s="53"/>
      <c r="F70" s="53"/>
    </row>
    <row r="71" spans="1:6" ht="12.75" customHeight="1">
      <c r="A71" s="197"/>
      <c r="B71" s="202"/>
      <c r="C71" s="202"/>
      <c r="D71" s="55"/>
      <c r="E71" s="55"/>
      <c r="F71" s="55"/>
    </row>
    <row r="72" spans="1:6" ht="12.75" customHeight="1">
      <c r="A72" s="194"/>
      <c r="B72" s="203"/>
      <c r="C72" s="203"/>
      <c r="D72" s="204"/>
      <c r="E72" s="204"/>
      <c r="F72" s="204"/>
    </row>
    <row r="73" spans="1:6" ht="12.75" customHeight="1">
      <c r="A73" s="194"/>
      <c r="B73" s="203"/>
      <c r="C73" s="203"/>
      <c r="D73" s="51"/>
      <c r="E73" s="51"/>
      <c r="F73" s="51"/>
    </row>
    <row r="74" spans="1:6" ht="12.75" customHeight="1">
      <c r="A74" s="194"/>
      <c r="B74" s="203"/>
      <c r="C74" s="203"/>
      <c r="D74" s="51"/>
      <c r="E74" s="51"/>
      <c r="F74" s="51"/>
    </row>
    <row r="75" spans="1:6" ht="12.75" customHeight="1">
      <c r="A75" s="96"/>
      <c r="B75" s="203"/>
      <c r="C75" s="203"/>
      <c r="D75" s="51"/>
      <c r="E75" s="51"/>
      <c r="F75" s="51"/>
    </row>
    <row r="76" spans="1:6" ht="12.75" customHeight="1">
      <c r="A76" s="96"/>
      <c r="B76" s="203"/>
      <c r="C76" s="203"/>
      <c r="D76" s="51"/>
      <c r="E76" s="51"/>
      <c r="F76" s="51"/>
    </row>
    <row r="77" spans="1:6" ht="12.75" customHeight="1">
      <c r="A77" s="96"/>
      <c r="B77" s="203"/>
      <c r="C77" s="203"/>
      <c r="D77" s="51"/>
      <c r="E77" s="51"/>
      <c r="F77" s="51"/>
    </row>
    <row r="78" spans="1:6" ht="12.75" customHeight="1">
      <c r="A78" s="96"/>
      <c r="B78" s="201"/>
      <c r="C78" s="201"/>
      <c r="D78" s="205"/>
      <c r="E78" s="205"/>
      <c r="F78" s="205"/>
    </row>
    <row r="79" spans="1:6" ht="12.75" customHeight="1">
      <c r="A79" s="118"/>
      <c r="B79" s="206"/>
      <c r="C79" s="206"/>
      <c r="D79" s="207"/>
      <c r="E79" s="207"/>
      <c r="F79" s="207"/>
    </row>
    <row r="80" spans="1:6" ht="12.75" customHeight="1">
      <c r="A80" s="96"/>
      <c r="B80" s="201"/>
      <c r="C80" s="201"/>
      <c r="D80" s="204"/>
      <c r="E80" s="204"/>
      <c r="F80" s="204"/>
    </row>
    <row r="81" spans="1:6" ht="12.75" customHeight="1">
      <c r="A81" s="96"/>
      <c r="B81" s="201"/>
      <c r="C81" s="201"/>
      <c r="D81" s="51"/>
      <c r="E81" s="51"/>
      <c r="F81" s="51"/>
    </row>
    <row r="82" spans="1:6" ht="12.75" customHeight="1">
      <c r="A82" s="96"/>
      <c r="B82" s="201"/>
      <c r="C82" s="201"/>
      <c r="D82" s="51"/>
      <c r="E82" s="51"/>
      <c r="F82" s="51"/>
    </row>
    <row r="83" spans="1:6" ht="12.75" customHeight="1">
      <c r="A83" s="96"/>
      <c r="B83" s="201"/>
      <c r="C83" s="201"/>
      <c r="D83" s="51"/>
      <c r="E83" s="51"/>
      <c r="F83" s="51"/>
    </row>
    <row r="84" spans="1:6" ht="12.75" customHeight="1">
      <c r="A84" s="96"/>
      <c r="B84" s="201"/>
      <c r="C84" s="201"/>
      <c r="D84" s="51"/>
      <c r="E84" s="51"/>
      <c r="F84" s="51"/>
    </row>
    <row r="85" spans="1:6" ht="12.75" customHeight="1">
      <c r="A85" s="96"/>
      <c r="B85" s="201"/>
      <c r="C85" s="201"/>
      <c r="D85" s="51"/>
      <c r="E85" s="51"/>
      <c r="F85" s="51"/>
    </row>
    <row r="86" spans="1:6" ht="12.75" customHeight="1">
      <c r="A86" s="96"/>
      <c r="B86" s="201"/>
      <c r="C86" s="201"/>
      <c r="D86" s="51"/>
      <c r="E86" s="51"/>
      <c r="F86" s="51"/>
    </row>
    <row r="87" spans="1:6" ht="12.75" customHeight="1">
      <c r="A87" s="96"/>
      <c r="B87" s="201"/>
      <c r="C87" s="201"/>
      <c r="D87" s="51"/>
      <c r="E87" s="51"/>
      <c r="F87" s="51"/>
    </row>
    <row r="88" spans="1:6" ht="12.75" customHeight="1">
      <c r="A88" s="96"/>
      <c r="B88" s="201"/>
      <c r="C88" s="201"/>
      <c r="D88" s="51"/>
      <c r="E88" s="51"/>
      <c r="F88" s="51"/>
    </row>
    <row r="89" spans="1:6" ht="12.75" customHeight="1">
      <c r="A89" s="96"/>
      <c r="B89" s="201"/>
      <c r="C89" s="201"/>
      <c r="D89" s="51"/>
      <c r="E89" s="51"/>
      <c r="F89" s="51"/>
    </row>
    <row r="90" spans="1:6" ht="12.75" customHeight="1">
      <c r="A90" s="96"/>
      <c r="B90" s="201"/>
      <c r="C90" s="201"/>
      <c r="D90" s="51"/>
      <c r="E90" s="51"/>
      <c r="F90" s="51"/>
    </row>
    <row r="91" spans="1:6" ht="12.75" customHeight="1">
      <c r="A91" s="25"/>
      <c r="B91" s="9"/>
      <c r="C91" s="9"/>
      <c r="D91" s="34"/>
      <c r="E91" s="34"/>
      <c r="F91" s="34"/>
    </row>
    <row r="92" spans="1:6" ht="12.75" customHeight="1">
      <c r="A92" s="197"/>
      <c r="B92" s="202"/>
      <c r="C92" s="202"/>
      <c r="D92" s="34"/>
      <c r="E92" s="34"/>
      <c r="F92" s="34"/>
    </row>
    <row r="93" spans="1:6" ht="12.75" customHeight="1">
      <c r="A93" s="194"/>
      <c r="B93" s="203"/>
      <c r="C93" s="203"/>
      <c r="D93" s="53"/>
      <c r="E93" s="53"/>
      <c r="F93" s="53"/>
    </row>
    <row r="94" spans="1:6" ht="12.75" customHeight="1">
      <c r="A94" s="96"/>
      <c r="B94" s="203"/>
      <c r="C94" s="203"/>
      <c r="D94" s="208"/>
      <c r="E94" s="208"/>
      <c r="F94" s="208"/>
    </row>
    <row r="95" spans="1:6" ht="12.75" customHeight="1">
      <c r="A95" s="194"/>
      <c r="B95" s="203"/>
      <c r="C95" s="203"/>
      <c r="D95" s="208"/>
      <c r="E95" s="208"/>
      <c r="F95" s="208"/>
    </row>
    <row r="96" spans="1:6" ht="12.75" customHeight="1">
      <c r="A96" s="194"/>
      <c r="B96" s="203"/>
      <c r="C96" s="203"/>
      <c r="D96" s="209"/>
      <c r="E96" s="209"/>
      <c r="F96" s="209"/>
    </row>
    <row r="97" spans="1:6" ht="12.75" customHeight="1">
      <c r="A97" s="194"/>
      <c r="B97" s="203"/>
      <c r="C97" s="203"/>
      <c r="D97" s="209"/>
      <c r="E97" s="209"/>
      <c r="F97" s="209"/>
    </row>
    <row r="98" spans="1:6" ht="12.75" customHeight="1">
      <c r="A98" s="194"/>
      <c r="B98" s="203"/>
      <c r="C98" s="203"/>
      <c r="D98" s="208"/>
      <c r="E98" s="208"/>
      <c r="F98" s="208"/>
    </row>
    <row r="99" spans="1:6" ht="12.75" customHeight="1">
      <c r="A99" s="194"/>
      <c r="B99" s="203"/>
      <c r="C99" s="203"/>
      <c r="D99" s="208"/>
      <c r="E99" s="208"/>
      <c r="F99" s="208"/>
    </row>
    <row r="100" spans="1:6" ht="12.75" customHeight="1">
      <c r="A100" s="194"/>
      <c r="B100" s="203"/>
      <c r="C100" s="203"/>
      <c r="D100" s="208"/>
      <c r="E100" s="208"/>
      <c r="F100" s="208"/>
    </row>
    <row r="101" spans="1:6" ht="12.75" customHeight="1">
      <c r="A101" s="194"/>
      <c r="B101" s="203"/>
      <c r="C101" s="203"/>
      <c r="D101" s="208"/>
      <c r="E101" s="208"/>
      <c r="F101" s="208"/>
    </row>
    <row r="102" spans="1:6" ht="12.75" customHeight="1">
      <c r="A102" s="194"/>
      <c r="B102" s="203"/>
      <c r="C102" s="203"/>
      <c r="D102" s="208"/>
      <c r="E102" s="208"/>
      <c r="F102" s="208"/>
    </row>
    <row r="103" spans="1:6" ht="12.75" customHeight="1">
      <c r="A103" s="194"/>
      <c r="B103" s="203"/>
      <c r="C103" s="203"/>
      <c r="D103" s="56"/>
      <c r="E103" s="56"/>
      <c r="F103" s="56"/>
    </row>
    <row r="104" spans="1:6" ht="12.75" customHeight="1">
      <c r="A104" s="194"/>
      <c r="B104" s="203"/>
      <c r="C104" s="203"/>
      <c r="D104" s="56"/>
      <c r="E104" s="56"/>
      <c r="F104" s="56"/>
    </row>
    <row r="105" spans="1:6" ht="12.75" customHeight="1">
      <c r="A105" s="9"/>
      <c r="B105" s="9"/>
      <c r="C105" s="9"/>
      <c r="D105" s="9"/>
      <c r="E105" s="9"/>
      <c r="F105" s="333"/>
    </row>
    <row r="106" spans="1:6" ht="12.75" customHeight="1">
      <c r="A106" s="210"/>
      <c r="B106" s="210"/>
      <c r="C106" s="210"/>
      <c r="D106" s="210"/>
      <c r="E106" s="334"/>
      <c r="F106" s="334"/>
    </row>
    <row r="107" spans="1:6" ht="12.75" customHeight="1">
      <c r="A107" s="118"/>
      <c r="B107" s="206"/>
      <c r="C107" s="206"/>
      <c r="D107" s="206"/>
      <c r="E107" s="9"/>
      <c r="F107" s="335"/>
    </row>
    <row r="108" spans="1:6" ht="12.75" customHeight="1">
      <c r="A108" s="96"/>
      <c r="B108" s="201"/>
      <c r="C108" s="201"/>
      <c r="D108" s="206"/>
      <c r="E108" s="9"/>
      <c r="F108" s="336"/>
    </row>
    <row r="109" spans="1:6" ht="12.75" customHeight="1">
      <c r="A109" s="96"/>
      <c r="B109" s="201"/>
      <c r="C109" s="201"/>
      <c r="D109" s="201"/>
      <c r="E109" s="9"/>
      <c r="F109" s="332"/>
    </row>
    <row r="110" spans="1:6" ht="12.75" customHeight="1">
      <c r="A110" s="96"/>
      <c r="B110" s="201"/>
      <c r="C110" s="201"/>
      <c r="D110" s="201"/>
      <c r="E110" s="9"/>
      <c r="F110" s="337"/>
    </row>
    <row r="111" spans="1:6" ht="12.75" customHeight="1">
      <c r="A111" s="96"/>
      <c r="B111" s="201"/>
      <c r="C111" s="201"/>
      <c r="D111" s="201"/>
      <c r="E111" s="9"/>
      <c r="F111" s="332"/>
    </row>
    <row r="112" spans="1:6" ht="12.75" customHeight="1">
      <c r="A112" s="96"/>
      <c r="B112" s="201"/>
      <c r="C112" s="201"/>
      <c r="D112" s="201"/>
      <c r="E112" s="9"/>
      <c r="F112" s="332"/>
    </row>
    <row r="113" spans="1:6" ht="12.75" customHeight="1">
      <c r="A113" s="96"/>
      <c r="B113" s="201"/>
      <c r="C113" s="201"/>
      <c r="D113" s="201"/>
      <c r="E113" s="9"/>
      <c r="F113" s="332"/>
    </row>
    <row r="114" spans="1:6" ht="12.75" customHeight="1">
      <c r="A114" s="96"/>
      <c r="B114" s="201"/>
      <c r="C114" s="201"/>
      <c r="D114" s="201"/>
      <c r="E114" s="9"/>
      <c r="F114" s="332"/>
    </row>
    <row r="115" spans="1:6" ht="12.75" customHeight="1">
      <c r="A115" s="96"/>
      <c r="B115" s="201"/>
      <c r="C115" s="201"/>
      <c r="D115" s="201"/>
      <c r="E115" s="9"/>
      <c r="F115" s="332"/>
    </row>
    <row r="116" spans="1:6" ht="12.75" customHeight="1">
      <c r="A116" s="96"/>
      <c r="B116" s="201"/>
      <c r="C116" s="201"/>
      <c r="D116" s="201"/>
      <c r="E116" s="9"/>
      <c r="F116" s="332"/>
    </row>
    <row r="117" spans="1:6" ht="12.75" customHeight="1">
      <c r="A117" s="96"/>
      <c r="B117" s="201"/>
      <c r="C117" s="201"/>
      <c r="D117" s="201"/>
      <c r="E117" s="9"/>
      <c r="F117" s="332"/>
    </row>
    <row r="118" spans="1:6" ht="12.75" customHeight="1">
      <c r="A118" s="96"/>
      <c r="B118" s="201"/>
      <c r="C118" s="201"/>
      <c r="D118" s="201"/>
      <c r="E118" s="9"/>
      <c r="F118" s="332"/>
    </row>
    <row r="119" spans="1:6" ht="12.75" customHeight="1">
      <c r="A119" s="96"/>
      <c r="B119" s="201"/>
      <c r="C119" s="201"/>
      <c r="D119" s="201"/>
      <c r="E119" s="9"/>
      <c r="F119" s="332"/>
    </row>
    <row r="120" spans="1:6" s="267" customFormat="1" ht="12.75" customHeight="1">
      <c r="A120" s="96"/>
      <c r="B120" s="201"/>
      <c r="C120" s="201"/>
      <c r="D120" s="201"/>
      <c r="E120" s="9"/>
      <c r="F120" s="338"/>
    </row>
    <row r="121" spans="1:6" ht="12.75" customHeight="1">
      <c r="A121" s="96"/>
      <c r="B121" s="201"/>
      <c r="C121" s="201"/>
      <c r="D121" s="201"/>
      <c r="E121" s="9"/>
      <c r="F121" s="53"/>
    </row>
    <row r="122" spans="1:6" ht="12.75" customHeight="1">
      <c r="A122" s="96"/>
      <c r="B122" s="201"/>
      <c r="C122" s="201"/>
      <c r="D122" s="201"/>
      <c r="E122" s="9"/>
      <c r="F122" s="53"/>
    </row>
    <row r="123" spans="1:6" ht="12.75" customHeight="1">
      <c r="A123" s="96"/>
      <c r="B123" s="201"/>
      <c r="C123" s="201"/>
      <c r="D123" s="201"/>
      <c r="E123" s="9"/>
      <c r="F123" s="53"/>
    </row>
    <row r="124" spans="1:6" ht="12.75" customHeight="1">
      <c r="A124" s="96"/>
      <c r="B124" s="201"/>
      <c r="C124" s="201"/>
      <c r="D124" s="201"/>
      <c r="E124" s="9"/>
      <c r="F124" s="53"/>
    </row>
    <row r="125" spans="1:6" ht="12.75" customHeight="1">
      <c r="A125" s="96"/>
      <c r="B125" s="201"/>
      <c r="C125" s="201"/>
      <c r="D125" s="201"/>
      <c r="E125" s="9"/>
      <c r="F125" s="53"/>
    </row>
    <row r="126" spans="1:6" ht="12.75" customHeight="1">
      <c r="A126" s="96"/>
      <c r="B126" s="201"/>
      <c r="C126" s="201"/>
      <c r="D126" s="201"/>
      <c r="E126" s="9"/>
      <c r="F126" s="53"/>
    </row>
    <row r="127" spans="1:6" ht="12.75" customHeight="1">
      <c r="A127" s="96"/>
      <c r="B127" s="201"/>
      <c r="C127" s="201"/>
      <c r="D127" s="201"/>
      <c r="E127" s="9"/>
      <c r="F127" s="53"/>
    </row>
    <row r="128" spans="1:6" ht="12.75" customHeight="1">
      <c r="A128" s="96"/>
      <c r="B128" s="201"/>
      <c r="C128" s="201"/>
      <c r="D128" s="201"/>
      <c r="E128" s="9"/>
      <c r="F128" s="339"/>
    </row>
    <row r="129" spans="1:6" ht="12.75" customHeight="1">
      <c r="A129" s="25"/>
      <c r="B129" s="9"/>
      <c r="C129" s="9"/>
      <c r="D129" s="9"/>
      <c r="E129" s="9"/>
      <c r="F129" s="9"/>
    </row>
    <row r="130" spans="1:6" ht="12.75" customHeight="1">
      <c r="A130" s="118"/>
      <c r="B130" s="206"/>
      <c r="C130" s="206"/>
      <c r="D130" s="206"/>
      <c r="E130" s="9"/>
      <c r="F130" s="9"/>
    </row>
    <row r="131" spans="1:6" ht="12.75" customHeight="1">
      <c r="A131" s="96"/>
      <c r="B131" s="201"/>
      <c r="C131" s="201"/>
      <c r="D131" s="201"/>
      <c r="E131" s="9"/>
      <c r="F131" s="9"/>
    </row>
    <row r="132" spans="1:6" ht="12.75" customHeight="1">
      <c r="A132" s="96"/>
      <c r="B132" s="201"/>
      <c r="C132" s="201"/>
      <c r="D132" s="201"/>
      <c r="E132" s="9"/>
      <c r="F132" s="331"/>
    </row>
    <row r="133" spans="1:6" ht="12.75" customHeight="1">
      <c r="A133" s="47"/>
      <c r="B133" s="199"/>
      <c r="C133" s="199"/>
      <c r="D133" s="199"/>
      <c r="E133" s="9"/>
      <c r="F133" s="332"/>
    </row>
    <row r="134" spans="1:6" ht="12.75" customHeight="1">
      <c r="A134" s="47"/>
      <c r="B134" s="199"/>
      <c r="C134" s="199"/>
      <c r="D134" s="199"/>
      <c r="E134" s="9"/>
      <c r="F134" s="332"/>
    </row>
    <row r="135" spans="1:6" ht="12.75" customHeight="1">
      <c r="A135" s="47"/>
      <c r="B135" s="199"/>
      <c r="C135" s="199"/>
      <c r="D135" s="199"/>
      <c r="E135" s="9"/>
      <c r="F135" s="53"/>
    </row>
    <row r="136" spans="1:6" ht="12.75" customHeight="1">
      <c r="A136" s="75"/>
      <c r="B136" s="211"/>
      <c r="C136" s="211"/>
      <c r="D136" s="211"/>
      <c r="E136" s="9"/>
      <c r="F136" s="53"/>
    </row>
    <row r="137" spans="1:6" ht="12.75" customHeight="1">
      <c r="A137" s="75"/>
      <c r="B137" s="211"/>
      <c r="C137" s="211"/>
      <c r="D137" s="211"/>
      <c r="E137" s="9"/>
      <c r="F137" s="53"/>
    </row>
    <row r="138" spans="1:6" ht="12.75" customHeight="1">
      <c r="A138" s="75"/>
      <c r="B138" s="211"/>
      <c r="C138" s="211"/>
      <c r="D138" s="211"/>
      <c r="E138" s="9"/>
      <c r="F138" s="53"/>
    </row>
    <row r="139" spans="1:6" ht="12.75" customHeight="1">
      <c r="A139" s="47"/>
      <c r="B139" s="199"/>
      <c r="C139" s="199"/>
      <c r="D139" s="199"/>
      <c r="E139" s="9"/>
      <c r="F139" s="53"/>
    </row>
    <row r="140" spans="1:6" ht="12.75" customHeight="1">
      <c r="A140" s="47"/>
      <c r="B140" s="199"/>
      <c r="C140" s="199"/>
      <c r="D140" s="199"/>
      <c r="E140" s="9"/>
      <c r="F140" s="53"/>
    </row>
    <row r="141" spans="1:6" ht="12.75" customHeight="1">
      <c r="A141" s="47"/>
      <c r="B141" s="199"/>
      <c r="C141" s="199"/>
      <c r="D141" s="199"/>
      <c r="E141" s="9"/>
      <c r="F141" s="53"/>
    </row>
    <row r="142" spans="1:6" ht="12.75" customHeight="1">
      <c r="A142" s="119"/>
      <c r="B142" s="212"/>
      <c r="C142" s="212"/>
      <c r="D142" s="212"/>
      <c r="E142" s="9"/>
      <c r="F142" s="34"/>
    </row>
    <row r="143" spans="1:6" ht="12.75" customHeight="1">
      <c r="A143" s="75"/>
      <c r="B143" s="211"/>
      <c r="C143" s="211"/>
      <c r="D143" s="211"/>
      <c r="E143" s="9"/>
      <c r="F143" s="34"/>
    </row>
    <row r="144" spans="1:6" ht="12.75" customHeight="1">
      <c r="A144" s="213"/>
      <c r="B144" s="211"/>
      <c r="C144" s="211"/>
      <c r="D144" s="211"/>
      <c r="E144" s="9"/>
      <c r="F144" s="337"/>
    </row>
    <row r="145" spans="1:6" ht="12.75" customHeight="1">
      <c r="A145" s="214"/>
      <c r="B145" s="211"/>
      <c r="C145" s="211"/>
      <c r="D145" s="211"/>
      <c r="E145" s="9"/>
      <c r="F145" s="337"/>
    </row>
    <row r="146" spans="1:6" ht="12.75" customHeight="1">
      <c r="A146" s="214"/>
      <c r="B146" s="211"/>
      <c r="C146" s="211"/>
      <c r="D146" s="211"/>
      <c r="E146" s="9"/>
      <c r="F146" s="337"/>
    </row>
    <row r="147" spans="1:6" ht="12.75" customHeight="1">
      <c r="A147" s="214"/>
      <c r="B147" s="211"/>
      <c r="C147" s="211"/>
      <c r="D147" s="211"/>
      <c r="E147" s="9"/>
      <c r="F147" s="337"/>
    </row>
    <row r="148" spans="1:6" ht="12.75" customHeight="1">
      <c r="A148" s="75"/>
      <c r="B148" s="211"/>
      <c r="C148" s="211"/>
      <c r="D148" s="211"/>
      <c r="E148" s="9"/>
      <c r="F148" s="337"/>
    </row>
    <row r="149" spans="1:6" ht="12.75" customHeight="1">
      <c r="A149" s="213"/>
      <c r="B149" s="211"/>
      <c r="C149" s="211"/>
      <c r="D149" s="211"/>
      <c r="E149" s="9"/>
      <c r="F149" s="45"/>
    </row>
    <row r="150" spans="1:6" ht="12.75" customHeight="1">
      <c r="A150" s="47"/>
      <c r="B150" s="199"/>
      <c r="C150" s="199"/>
      <c r="D150" s="199"/>
      <c r="E150" s="9"/>
      <c r="F150" s="337"/>
    </row>
    <row r="151" spans="1:6" ht="12.75" customHeight="1">
      <c r="A151" s="75"/>
      <c r="B151" s="211"/>
      <c r="C151" s="211"/>
      <c r="D151" s="211"/>
      <c r="E151" s="9"/>
      <c r="F151" s="337"/>
    </row>
    <row r="152" spans="1:6" ht="12.75" customHeight="1">
      <c r="A152" s="47"/>
      <c r="B152" s="211"/>
      <c r="C152" s="211"/>
      <c r="D152" s="211"/>
      <c r="E152" s="9"/>
      <c r="F152" s="337"/>
    </row>
    <row r="153" spans="1:6" ht="12.75" customHeight="1">
      <c r="A153" s="19"/>
      <c r="B153" s="9"/>
      <c r="C153" s="9"/>
      <c r="D153" s="9"/>
      <c r="E153" s="9"/>
      <c r="F153" s="53"/>
    </row>
    <row r="154" spans="1:6" ht="12.75" customHeight="1">
      <c r="A154" s="96"/>
      <c r="B154" s="201"/>
      <c r="C154" s="201"/>
      <c r="D154" s="201"/>
      <c r="E154" s="9"/>
      <c r="F154" s="339"/>
    </row>
    <row r="155" spans="1:6" ht="12.75" customHeight="1">
      <c r="A155" s="25"/>
      <c r="B155" s="9"/>
      <c r="C155" s="9"/>
      <c r="D155" s="9"/>
      <c r="E155" s="9"/>
      <c r="F155" s="34"/>
    </row>
    <row r="156" spans="1:6" ht="12.75" customHeight="1">
      <c r="A156" s="25"/>
      <c r="B156" s="9"/>
      <c r="C156" s="9"/>
      <c r="D156" s="9"/>
      <c r="E156" s="9"/>
      <c r="F156" s="34"/>
    </row>
    <row r="157" spans="1:6" ht="12.75" customHeight="1">
      <c r="A157" s="96"/>
      <c r="B157" s="201"/>
      <c r="C157" s="201"/>
      <c r="D157" s="201"/>
      <c r="E157" s="9"/>
      <c r="F157" s="340"/>
    </row>
    <row r="158" spans="1:6" ht="12.75" customHeight="1">
      <c r="A158" s="96"/>
      <c r="B158" s="201"/>
      <c r="C158" s="201"/>
      <c r="D158" s="201"/>
      <c r="E158" s="9"/>
      <c r="F158" s="341"/>
    </row>
    <row r="159" spans="1:6" ht="12.75" customHeight="1">
      <c r="A159" s="96"/>
      <c r="B159" s="201"/>
      <c r="C159" s="201"/>
      <c r="D159" s="201"/>
      <c r="E159" s="9"/>
      <c r="F159" s="341"/>
    </row>
    <row r="160" spans="1:6" ht="12.75" customHeight="1">
      <c r="A160" s="96"/>
      <c r="B160" s="201"/>
      <c r="C160" s="201"/>
      <c r="D160" s="201"/>
      <c r="E160" s="9"/>
      <c r="F160" s="53"/>
    </row>
    <row r="161" spans="1:6" ht="12.75" customHeight="1">
      <c r="A161" s="215"/>
      <c r="B161" s="215"/>
      <c r="C161" s="215"/>
      <c r="D161" s="215"/>
      <c r="E161" s="166"/>
      <c r="F161" s="342"/>
    </row>
    <row r="162" spans="1:6" ht="12.75" customHeight="1">
      <c r="A162" s="216"/>
      <c r="B162" s="24"/>
      <c r="C162" s="217"/>
      <c r="D162" s="24"/>
      <c r="E162" s="24"/>
      <c r="F162" s="24"/>
    </row>
    <row r="163" spans="1:6" ht="12.75" customHeight="1">
      <c r="A163" s="23"/>
      <c r="B163" s="24"/>
      <c r="C163" s="217"/>
      <c r="D163" s="24"/>
      <c r="E163" s="24"/>
      <c r="F163" s="24"/>
    </row>
    <row r="164" spans="1:6" ht="12.75" customHeight="1">
      <c r="A164" s="23"/>
      <c r="B164" s="218"/>
      <c r="C164" s="24"/>
      <c r="D164" s="218"/>
      <c r="E164" s="24"/>
      <c r="F164" s="24"/>
    </row>
    <row r="165" spans="1:6" ht="12.75" customHeight="1">
      <c r="A165" s="6"/>
      <c r="B165" s="218"/>
      <c r="C165" s="24"/>
      <c r="D165" s="218"/>
      <c r="E165" s="24"/>
      <c r="F165" s="24"/>
    </row>
    <row r="166" spans="1:6" ht="12.75" customHeight="1">
      <c r="A166" s="6"/>
      <c r="B166" s="215"/>
      <c r="C166" s="215"/>
      <c r="D166" s="215"/>
      <c r="E166" s="166"/>
      <c r="F166" s="343"/>
    </row>
    <row r="167" spans="1:6" ht="12.75" customHeight="1">
      <c r="A167" s="118"/>
      <c r="B167" s="96"/>
      <c r="C167" s="96"/>
      <c r="D167" s="96"/>
      <c r="E167" s="25"/>
      <c r="F167" s="341"/>
    </row>
    <row r="168" spans="1:6" ht="12.75" customHeight="1">
      <c r="A168" s="96"/>
      <c r="B168" s="96"/>
      <c r="C168" s="96"/>
      <c r="D168" s="96"/>
      <c r="E168" s="25"/>
      <c r="F168" s="341"/>
    </row>
    <row r="169" spans="1:6" ht="12.75" customHeight="1">
      <c r="A169" s="96"/>
      <c r="B169" s="96"/>
      <c r="C169" s="96"/>
      <c r="D169" s="96"/>
      <c r="E169" s="25"/>
      <c r="F169" s="341"/>
    </row>
    <row r="170" spans="1:6" ht="12.75" customHeight="1">
      <c r="A170" s="96"/>
      <c r="B170" s="96"/>
      <c r="C170" s="140"/>
      <c r="D170" s="11"/>
      <c r="E170" s="11"/>
      <c r="F170" s="277"/>
    </row>
    <row r="171" spans="1:6" ht="12.75" customHeight="1">
      <c r="A171" s="215"/>
      <c r="B171" s="215"/>
      <c r="C171" s="219"/>
      <c r="D171" s="219"/>
      <c r="E171" s="219"/>
      <c r="F171" s="219"/>
    </row>
    <row r="172" spans="1:6" ht="12.75" customHeight="1">
      <c r="A172" s="6"/>
      <c r="B172" s="6"/>
      <c r="C172" s="127"/>
      <c r="D172" s="127"/>
      <c r="E172" s="127"/>
      <c r="F172" s="127"/>
    </row>
    <row r="173" spans="1:6" ht="12.75" customHeight="1">
      <c r="A173" s="6"/>
      <c r="B173" s="6"/>
      <c r="C173" s="117"/>
      <c r="D173" s="117"/>
      <c r="E173" s="117"/>
      <c r="F173" s="117"/>
    </row>
    <row r="174" spans="1:6" s="2" customFormat="1" ht="12.75" customHeight="1">
      <c r="A174" s="9"/>
      <c r="B174" s="6"/>
      <c r="C174" s="166"/>
      <c r="D174" s="166"/>
      <c r="E174" s="166"/>
      <c r="F174" s="166"/>
    </row>
    <row r="175" spans="1:6" ht="12.75" customHeight="1">
      <c r="A175" s="206"/>
      <c r="B175" s="344"/>
      <c r="C175" s="215"/>
      <c r="D175" s="215"/>
      <c r="E175" s="215"/>
      <c r="F175" s="215"/>
    </row>
    <row r="176" spans="1:6" ht="12.75" customHeight="1">
      <c r="A176" s="201"/>
      <c r="B176" s="215"/>
      <c r="C176" s="220"/>
      <c r="D176" s="36"/>
      <c r="E176" s="36"/>
      <c r="F176" s="36"/>
    </row>
    <row r="177" spans="1:6" ht="12.75" customHeight="1">
      <c r="A177" s="201"/>
      <c r="B177" s="215"/>
      <c r="C177" s="221"/>
      <c r="D177" s="222"/>
      <c r="E177" s="222"/>
      <c r="F177" s="222"/>
    </row>
    <row r="178" spans="1:6" ht="12.75" customHeight="1">
      <c r="A178" s="201"/>
      <c r="B178" s="215"/>
      <c r="C178" s="223"/>
      <c r="D178" s="223"/>
      <c r="E178" s="223"/>
      <c r="F178" s="223"/>
    </row>
    <row r="179" spans="1:6" ht="12.75" customHeight="1">
      <c r="A179" s="201"/>
      <c r="B179" s="215"/>
      <c r="C179" s="223"/>
      <c r="D179" s="223"/>
      <c r="E179" s="223"/>
      <c r="F179" s="223"/>
    </row>
    <row r="180" spans="1:6" ht="12.75" customHeight="1">
      <c r="A180" s="201"/>
      <c r="B180" s="215"/>
      <c r="C180" s="224"/>
      <c r="D180" s="225"/>
      <c r="E180" s="225"/>
      <c r="F180" s="225"/>
    </row>
    <row r="181" spans="1:6" ht="12.75" customHeight="1">
      <c r="A181" s="201"/>
      <c r="B181" s="215"/>
      <c r="C181" s="226"/>
      <c r="D181" s="51"/>
      <c r="E181" s="51"/>
      <c r="F181" s="51"/>
    </row>
    <row r="182" spans="1:6" ht="12.75" customHeight="1">
      <c r="A182" s="201"/>
      <c r="B182" s="215"/>
      <c r="C182" s="226"/>
      <c r="D182" s="51"/>
      <c r="E182" s="51"/>
      <c r="F182" s="51"/>
    </row>
    <row r="183" spans="1:6" ht="12.75" customHeight="1">
      <c r="A183" s="201"/>
      <c r="B183" s="215"/>
      <c r="C183" s="226"/>
      <c r="D183" s="166"/>
      <c r="E183" s="166"/>
      <c r="F183" s="166"/>
    </row>
    <row r="184" spans="1:6" ht="12.75" customHeight="1">
      <c r="A184" s="201"/>
      <c r="B184" s="215"/>
      <c r="C184" s="215"/>
      <c r="D184" s="51"/>
      <c r="E184" s="51"/>
      <c r="F184" s="51"/>
    </row>
    <row r="185" spans="1:6" ht="12.75" customHeight="1">
      <c r="A185" s="201"/>
      <c r="B185" s="215"/>
      <c r="C185" s="215"/>
      <c r="D185" s="215"/>
      <c r="E185" s="215"/>
      <c r="F185" s="215"/>
    </row>
    <row r="186" spans="1:6" ht="12.75" customHeight="1">
      <c r="A186" s="206"/>
      <c r="B186" s="344"/>
      <c r="C186" s="223"/>
      <c r="D186" s="223"/>
      <c r="E186" s="223"/>
      <c r="F186" s="223"/>
    </row>
    <row r="187" spans="1:6" ht="12.75" customHeight="1">
      <c r="A187" s="201"/>
      <c r="B187" s="215"/>
      <c r="C187" s="220"/>
      <c r="D187" s="36"/>
      <c r="E187" s="36"/>
      <c r="F187" s="36"/>
    </row>
    <row r="188" spans="1:6" ht="12.75" customHeight="1">
      <c r="A188" s="201"/>
      <c r="B188" s="215"/>
      <c r="C188" s="227"/>
      <c r="D188" s="228"/>
      <c r="E188" s="228"/>
      <c r="F188" s="228"/>
    </row>
    <row r="189" spans="1:6" ht="12.75" customHeight="1">
      <c r="A189" s="201"/>
      <c r="B189" s="215"/>
      <c r="C189" s="228"/>
      <c r="D189" s="228"/>
      <c r="E189" s="228"/>
      <c r="F189" s="228"/>
    </row>
    <row r="190" spans="1:6" ht="12.75" customHeight="1">
      <c r="A190" s="201"/>
      <c r="B190" s="215"/>
      <c r="C190" s="227"/>
      <c r="D190" s="228"/>
      <c r="E190" s="228"/>
      <c r="F190" s="228"/>
    </row>
    <row r="191" spans="1:6" ht="12.75" customHeight="1">
      <c r="A191" s="203"/>
      <c r="B191" s="73"/>
      <c r="C191" s="36"/>
      <c r="D191" s="36"/>
      <c r="E191" s="36"/>
      <c r="F191" s="36"/>
    </row>
    <row r="192" spans="1:6" ht="12.75" customHeight="1">
      <c r="A192" s="201"/>
      <c r="B192" s="215"/>
      <c r="C192" s="224"/>
      <c r="D192" s="225"/>
      <c r="E192" s="225"/>
      <c r="F192" s="225"/>
    </row>
    <row r="193" spans="1:6" ht="12.75" customHeight="1">
      <c r="A193" s="201"/>
      <c r="B193" s="215"/>
      <c r="C193" s="220"/>
      <c r="D193" s="36"/>
      <c r="E193" s="36"/>
      <c r="F193" s="36"/>
    </row>
    <row r="194" spans="1:6" ht="12.75" customHeight="1">
      <c r="A194" s="201"/>
      <c r="B194" s="215"/>
      <c r="C194" s="229"/>
      <c r="D194" s="230"/>
      <c r="E194" s="230"/>
      <c r="F194" s="230"/>
    </row>
    <row r="195" spans="1:6" ht="12.75" customHeight="1">
      <c r="A195" s="201"/>
      <c r="B195" s="215"/>
      <c r="C195" s="231"/>
      <c r="D195" s="232"/>
      <c r="E195" s="232"/>
      <c r="F195" s="232"/>
    </row>
    <row r="196" spans="1:6" ht="12.75" customHeight="1">
      <c r="A196" s="201"/>
      <c r="B196" s="215"/>
      <c r="C196" s="229"/>
      <c r="D196" s="230"/>
      <c r="E196" s="230"/>
      <c r="F196" s="230"/>
    </row>
    <row r="197" spans="1:6" ht="12.75" customHeight="1">
      <c r="A197" s="201"/>
      <c r="B197" s="215"/>
      <c r="C197" s="229"/>
      <c r="D197" s="229"/>
      <c r="E197" s="229"/>
      <c r="F197" s="229"/>
    </row>
    <row r="198" spans="1:6" ht="12.75" customHeight="1">
      <c r="A198" s="203"/>
      <c r="B198" s="73"/>
      <c r="C198" s="233"/>
      <c r="D198" s="233"/>
      <c r="E198" s="233"/>
      <c r="F198" s="233"/>
    </row>
    <row r="199" spans="1:6" ht="12.75" customHeight="1">
      <c r="A199" s="201"/>
      <c r="B199" s="215"/>
      <c r="C199" s="224"/>
      <c r="D199" s="225"/>
      <c r="E199" s="225"/>
      <c r="F199" s="225"/>
    </row>
    <row r="200" spans="1:6" ht="12.75" customHeight="1">
      <c r="A200" s="201"/>
      <c r="B200" s="215"/>
      <c r="C200" s="226"/>
      <c r="D200" s="51"/>
      <c r="E200" s="51"/>
      <c r="F200" s="51"/>
    </row>
    <row r="201" spans="1:6" ht="12.75" customHeight="1">
      <c r="A201" s="201"/>
      <c r="B201" s="215"/>
      <c r="C201" s="226"/>
      <c r="D201" s="51"/>
      <c r="E201" s="51"/>
      <c r="F201" s="51"/>
    </row>
    <row r="202" spans="1:6" ht="12.75" customHeight="1">
      <c r="A202" s="201"/>
      <c r="B202" s="215"/>
      <c r="C202" s="226"/>
      <c r="D202" s="25"/>
      <c r="E202" s="25"/>
      <c r="F202" s="25"/>
    </row>
    <row r="203" spans="1:6" ht="12.75" customHeight="1">
      <c r="A203" s="201"/>
      <c r="B203" s="215"/>
      <c r="C203" s="226"/>
      <c r="D203" s="51"/>
      <c r="E203" s="51"/>
      <c r="F203" s="51"/>
    </row>
    <row r="204" spans="1:6" ht="12.75" customHeight="1">
      <c r="A204" s="201"/>
      <c r="B204" s="215"/>
      <c r="C204" s="215"/>
      <c r="D204" s="215"/>
      <c r="E204" s="215"/>
      <c r="F204" s="215"/>
    </row>
    <row r="205" spans="1:6" ht="12.75" customHeight="1">
      <c r="A205" s="118"/>
      <c r="B205" s="118"/>
      <c r="C205" s="215"/>
      <c r="D205" s="215"/>
      <c r="E205" s="215"/>
      <c r="F205" s="215"/>
    </row>
    <row r="206" spans="1:6" ht="12.75" customHeight="1">
      <c r="A206" s="96"/>
      <c r="B206" s="96"/>
      <c r="C206" s="234"/>
      <c r="D206" s="235"/>
      <c r="E206" s="235"/>
      <c r="F206" s="235"/>
    </row>
    <row r="207" spans="1:6" ht="12.75" customHeight="1">
      <c r="A207" s="96"/>
      <c r="B207" s="96"/>
      <c r="C207" s="236"/>
      <c r="D207" s="237"/>
      <c r="E207" s="237"/>
      <c r="F207" s="237"/>
    </row>
    <row r="208" spans="1:6" ht="12.75" customHeight="1">
      <c r="A208" s="96"/>
      <c r="B208" s="96"/>
      <c r="C208" s="234"/>
      <c r="D208" s="235"/>
      <c r="E208" s="235"/>
      <c r="F208" s="235"/>
    </row>
    <row r="209" spans="1:6" ht="12.75" customHeight="1">
      <c r="A209" s="96"/>
      <c r="B209" s="96"/>
      <c r="C209" s="215"/>
      <c r="D209" s="215"/>
      <c r="E209" s="215"/>
      <c r="F209" s="215"/>
    </row>
    <row r="210" spans="1:6" ht="12.75" customHeight="1">
      <c r="A210" s="96"/>
      <c r="B210" s="96"/>
      <c r="C210" s="96"/>
      <c r="D210" s="96"/>
      <c r="E210" s="96"/>
      <c r="F210" s="96"/>
    </row>
    <row r="211" spans="1:6" ht="12.75" customHeight="1">
      <c r="A211" s="96"/>
      <c r="B211" s="96"/>
      <c r="C211" s="96"/>
      <c r="D211" s="96"/>
      <c r="E211" s="96"/>
      <c r="F211" s="96"/>
    </row>
    <row r="212" spans="1:6" ht="12.75" customHeight="1">
      <c r="A212" s="96"/>
      <c r="B212" s="96"/>
      <c r="C212" s="96"/>
      <c r="D212" s="96"/>
      <c r="E212" s="96"/>
      <c r="F212" s="25"/>
    </row>
    <row r="213" spans="1:6" ht="12.75" customHeight="1">
      <c r="A213" s="215"/>
      <c r="B213" s="6"/>
      <c r="C213" s="166"/>
      <c r="D213" s="166"/>
      <c r="E213" s="166"/>
      <c r="F213" s="166"/>
    </row>
    <row r="214" spans="1:6" ht="12.75" customHeight="1">
      <c r="A214" s="6"/>
      <c r="B214" s="24"/>
      <c r="C214" s="217"/>
      <c r="D214" s="21"/>
      <c r="E214" s="24"/>
      <c r="F214" s="24"/>
    </row>
    <row r="215" spans="1:6" ht="12.75" customHeight="1">
      <c r="A215" s="6"/>
      <c r="B215" s="24"/>
      <c r="C215" s="217"/>
      <c r="D215" s="21"/>
      <c r="E215" s="24"/>
      <c r="F215" s="24"/>
    </row>
    <row r="216" spans="1:6" ht="12.75" customHeight="1">
      <c r="A216" s="6"/>
      <c r="B216" s="238"/>
      <c r="C216" s="156"/>
      <c r="D216" s="156"/>
      <c r="E216" s="238"/>
      <c r="F216" s="24"/>
    </row>
    <row r="217" spans="1:6" ht="12.75" customHeight="1">
      <c r="A217" s="24"/>
      <c r="B217" s="24"/>
      <c r="C217" s="24"/>
      <c r="D217" s="24"/>
      <c r="E217" s="24"/>
      <c r="F217" s="24"/>
    </row>
    <row r="218" spans="1:6" ht="12.75" customHeight="1">
      <c r="A218" s="25"/>
      <c r="B218" s="25"/>
      <c r="C218" s="64"/>
      <c r="D218" s="64"/>
      <c r="E218" s="64"/>
      <c r="F218" s="64"/>
    </row>
    <row r="219" spans="1:6" ht="12.75" customHeight="1">
      <c r="A219" s="25"/>
      <c r="B219" s="25"/>
      <c r="C219" s="116"/>
      <c r="D219" s="116"/>
      <c r="E219" s="116"/>
      <c r="F219" s="116"/>
    </row>
    <row r="220" spans="1:6" ht="12.75" customHeight="1">
      <c r="A220" s="118"/>
      <c r="B220" s="118"/>
      <c r="C220" s="118"/>
      <c r="D220" s="118"/>
      <c r="E220" s="118"/>
      <c r="F220" s="118"/>
    </row>
    <row r="221" spans="1:6" ht="12.75" customHeight="1">
      <c r="A221" s="96"/>
      <c r="B221" s="96"/>
      <c r="C221" s="239"/>
      <c r="D221" s="239"/>
      <c r="E221" s="239"/>
      <c r="F221" s="239"/>
    </row>
    <row r="222" spans="1:6" ht="12.75" customHeight="1">
      <c r="A222" s="96"/>
      <c r="B222" s="96"/>
      <c r="C222" s="51"/>
      <c r="D222" s="51"/>
      <c r="E222" s="51"/>
      <c r="F222" s="51"/>
    </row>
    <row r="223" spans="1:6" ht="12.75" customHeight="1">
      <c r="A223" s="194"/>
      <c r="B223" s="194"/>
      <c r="C223" s="51"/>
      <c r="D223" s="51"/>
      <c r="E223" s="51"/>
      <c r="F223" s="51"/>
    </row>
    <row r="224" spans="1:6" ht="12.75" customHeight="1">
      <c r="A224" s="194"/>
      <c r="B224" s="194"/>
      <c r="C224" s="51"/>
      <c r="D224" s="51"/>
      <c r="E224" s="51"/>
      <c r="F224" s="51"/>
    </row>
    <row r="225" spans="1:6" ht="12.75" customHeight="1">
      <c r="A225" s="240"/>
      <c r="B225" s="240"/>
      <c r="C225" s="51"/>
      <c r="D225" s="51"/>
      <c r="E225" s="51"/>
      <c r="F225" s="51"/>
    </row>
    <row r="226" spans="1:6" ht="12.75" customHeight="1">
      <c r="A226" s="240"/>
      <c r="B226" s="240"/>
      <c r="C226" s="51"/>
      <c r="D226" s="51"/>
      <c r="E226" s="51"/>
      <c r="F226" s="51"/>
    </row>
    <row r="227" spans="1:6" ht="12.75" customHeight="1">
      <c r="A227" s="240"/>
      <c r="B227" s="240"/>
      <c r="C227" s="51"/>
      <c r="D227" s="51"/>
      <c r="E227" s="51"/>
      <c r="F227" s="51"/>
    </row>
    <row r="228" spans="1:6" ht="12.75" customHeight="1">
      <c r="A228" s="100"/>
      <c r="B228" s="100"/>
      <c r="C228" s="100"/>
      <c r="D228" s="100"/>
      <c r="E228" s="100"/>
      <c r="F228" s="100"/>
    </row>
    <row r="229" spans="1:6" ht="12.75" customHeight="1">
      <c r="A229" s="241"/>
      <c r="B229" s="241"/>
      <c r="C229" s="241"/>
      <c r="D229" s="241"/>
      <c r="E229" s="241"/>
      <c r="F229" s="241"/>
    </row>
    <row r="230" spans="1:6" ht="12.75" customHeight="1">
      <c r="A230" s="100"/>
      <c r="B230" s="100"/>
      <c r="C230" s="99"/>
      <c r="D230" s="99"/>
      <c r="E230" s="99"/>
      <c r="F230" s="99"/>
    </row>
    <row r="231" spans="1:6" ht="12.75" customHeight="1">
      <c r="A231" s="100"/>
      <c r="B231" s="100"/>
      <c r="C231" s="99"/>
      <c r="D231" s="99"/>
      <c r="E231" s="99"/>
      <c r="F231" s="99"/>
    </row>
    <row r="232" spans="1:6" ht="12.75" customHeight="1">
      <c r="A232" s="100"/>
      <c r="B232" s="100"/>
      <c r="C232" s="99"/>
      <c r="D232" s="99"/>
      <c r="E232" s="99"/>
      <c r="F232" s="99"/>
    </row>
    <row r="233" spans="1:6" ht="12.75" customHeight="1">
      <c r="A233" s="100"/>
      <c r="B233" s="100"/>
      <c r="C233" s="99"/>
      <c r="D233" s="99"/>
      <c r="E233" s="99"/>
      <c r="F233" s="99"/>
    </row>
    <row r="234" spans="1:6" ht="12.75" customHeight="1">
      <c r="A234" s="241"/>
      <c r="B234" s="241"/>
      <c r="C234" s="241"/>
      <c r="D234" s="241"/>
      <c r="E234" s="241"/>
      <c r="F234" s="241"/>
    </row>
    <row r="235" spans="1:6" ht="12.75" customHeight="1">
      <c r="A235" s="100"/>
      <c r="B235" s="100"/>
      <c r="C235" s="100"/>
      <c r="D235" s="100"/>
      <c r="E235" s="100"/>
      <c r="F235" s="100"/>
    </row>
    <row r="236" spans="1:6" ht="12.75" customHeight="1">
      <c r="A236" s="100"/>
      <c r="B236" s="100"/>
      <c r="C236" s="55"/>
      <c r="D236" s="45"/>
      <c r="E236" s="45"/>
      <c r="F236" s="45"/>
    </row>
    <row r="237" spans="1:6" ht="12.75" customHeight="1">
      <c r="A237" s="100"/>
      <c r="B237" s="100"/>
      <c r="C237" s="55"/>
      <c r="D237" s="45"/>
      <c r="E237" s="45"/>
      <c r="F237" s="45"/>
    </row>
    <row r="238" spans="1:6" ht="12.75" customHeight="1">
      <c r="A238" s="100"/>
      <c r="B238" s="240"/>
      <c r="C238" s="55"/>
      <c r="D238" s="45"/>
      <c r="E238" s="45"/>
      <c r="F238" s="45"/>
    </row>
    <row r="239" spans="1:6" ht="12.75" customHeight="1">
      <c r="A239" s="240"/>
      <c r="B239" s="240"/>
      <c r="C239" s="45"/>
      <c r="D239" s="45"/>
      <c r="E239" s="45"/>
      <c r="F239" s="45"/>
    </row>
    <row r="240" spans="1:6" ht="12.75" customHeight="1">
      <c r="A240" s="100"/>
      <c r="B240" s="100"/>
      <c r="C240" s="45"/>
      <c r="D240" s="45"/>
      <c r="E240" s="45"/>
      <c r="F240" s="319"/>
    </row>
    <row r="241" spans="1:6" ht="12.75" customHeight="1">
      <c r="A241" s="100"/>
      <c r="B241" s="100"/>
      <c r="C241" s="99"/>
      <c r="D241" s="99"/>
      <c r="E241" s="99"/>
      <c r="F241" s="99"/>
    </row>
    <row r="242" spans="1:6" ht="12.75" customHeight="1">
      <c r="A242" s="240"/>
      <c r="B242" s="100"/>
      <c r="C242" s="99"/>
      <c r="D242" s="99"/>
      <c r="E242" s="99"/>
      <c r="F242" s="99"/>
    </row>
    <row r="243" spans="1:6" ht="12.75" customHeight="1">
      <c r="A243" s="240"/>
      <c r="B243" s="100"/>
      <c r="C243" s="99"/>
      <c r="D243" s="99"/>
      <c r="E243" s="99"/>
      <c r="F243" s="99"/>
    </row>
    <row r="244" spans="1:6" ht="12.75" customHeight="1">
      <c r="A244" s="240"/>
      <c r="B244" s="100"/>
      <c r="C244" s="100"/>
      <c r="D244" s="100"/>
      <c r="E244" s="100"/>
      <c r="F244" s="100"/>
    </row>
    <row r="245" spans="1:6" ht="12.75" customHeight="1">
      <c r="A245" s="6"/>
      <c r="B245" s="6"/>
      <c r="C245" s="166"/>
      <c r="D245" s="166"/>
      <c r="E245" s="166"/>
      <c r="F245" s="166"/>
    </row>
    <row r="246" spans="1:6" ht="12.75" customHeight="1">
      <c r="A246" s="6"/>
      <c r="B246" s="6"/>
      <c r="C246" s="166"/>
      <c r="D246" s="242"/>
      <c r="E246" s="166"/>
      <c r="F246" s="166"/>
    </row>
    <row r="247" spans="1:6" ht="12.75" customHeight="1">
      <c r="A247" s="6"/>
      <c r="B247" s="24"/>
      <c r="C247" s="217"/>
      <c r="D247" s="24"/>
      <c r="E247" s="24"/>
      <c r="F247" s="24"/>
    </row>
    <row r="248" spans="1:6" ht="12.75" customHeight="1">
      <c r="A248" s="6"/>
      <c r="B248" s="24"/>
      <c r="C248" s="217"/>
      <c r="D248" s="24"/>
      <c r="E248" s="24"/>
      <c r="F248" s="24"/>
    </row>
    <row r="249" spans="1:6" ht="12.75" customHeight="1">
      <c r="A249" s="6"/>
      <c r="B249" s="218"/>
      <c r="C249" s="243"/>
      <c r="D249" s="218"/>
      <c r="E249" s="24"/>
      <c r="F249" s="24"/>
    </row>
    <row r="250" spans="1:6" ht="12.75" customHeight="1">
      <c r="A250" s="6"/>
      <c r="B250" s="238"/>
      <c r="C250" s="156"/>
      <c r="D250" s="238"/>
      <c r="E250" s="24"/>
      <c r="F250" s="24"/>
    </row>
    <row r="251" spans="1:6" ht="12.75" customHeight="1">
      <c r="A251" s="118"/>
      <c r="B251" s="25"/>
      <c r="C251" s="25"/>
      <c r="D251" s="25"/>
      <c r="E251" s="345"/>
      <c r="F251" s="246"/>
    </row>
    <row r="252" spans="1:6" ht="12.75" customHeight="1">
      <c r="A252" s="96"/>
      <c r="B252" s="25"/>
      <c r="C252" s="25"/>
      <c r="D252" s="25"/>
      <c r="E252" s="25"/>
      <c r="F252" s="40"/>
    </row>
    <row r="253" spans="1:6" ht="12.75" customHeight="1">
      <c r="A253" s="194"/>
      <c r="B253" s="25"/>
      <c r="C253" s="25"/>
      <c r="D253" s="244"/>
      <c r="E253" s="87"/>
      <c r="F253" s="90"/>
    </row>
    <row r="254" spans="1:6" ht="12.75" customHeight="1">
      <c r="A254" s="194"/>
      <c r="B254" s="25"/>
      <c r="C254" s="25"/>
      <c r="D254" s="53"/>
      <c r="E254" s="53"/>
      <c r="F254" s="53"/>
    </row>
    <row r="255" spans="1:6" ht="12.75" customHeight="1">
      <c r="A255" s="96"/>
      <c r="B255" s="25"/>
      <c r="C255" s="25"/>
      <c r="D255" s="53"/>
      <c r="E255" s="53"/>
      <c r="F255" s="53"/>
    </row>
    <row r="256" spans="1:6" ht="12.75" customHeight="1">
      <c r="A256" s="96"/>
      <c r="B256" s="25"/>
      <c r="C256" s="25"/>
      <c r="D256" s="53"/>
      <c r="E256" s="53"/>
      <c r="F256" s="53"/>
    </row>
    <row r="257" spans="1:6" ht="12.75" customHeight="1">
      <c r="A257" s="96"/>
      <c r="B257" s="25"/>
      <c r="C257" s="25"/>
      <c r="D257" s="53"/>
      <c r="E257" s="53"/>
      <c r="F257" s="53"/>
    </row>
    <row r="258" spans="1:6" ht="12.75" customHeight="1">
      <c r="A258" s="96"/>
      <c r="B258" s="25"/>
      <c r="C258" s="25"/>
      <c r="D258" s="53"/>
      <c r="E258" s="53"/>
      <c r="F258" s="53"/>
    </row>
    <row r="259" spans="1:6" ht="12.75" customHeight="1">
      <c r="A259" s="194"/>
      <c r="B259" s="25"/>
      <c r="C259" s="25"/>
      <c r="D259" s="53"/>
      <c r="E259" s="53"/>
      <c r="F259" s="53"/>
    </row>
    <row r="260" spans="1:6" ht="12.75" customHeight="1">
      <c r="A260" s="96"/>
      <c r="B260" s="25"/>
      <c r="C260" s="25"/>
      <c r="D260" s="53"/>
      <c r="E260" s="53"/>
      <c r="F260" s="53"/>
    </row>
    <row r="261" spans="1:6" ht="12.75" customHeight="1">
      <c r="A261" s="96"/>
      <c r="B261" s="25"/>
      <c r="C261" s="25"/>
      <c r="D261" s="53"/>
      <c r="E261" s="53"/>
      <c r="F261" s="53"/>
    </row>
    <row r="262" spans="1:6" ht="12.75" customHeight="1">
      <c r="A262" s="96"/>
      <c r="B262" s="25"/>
      <c r="C262" s="25"/>
      <c r="D262" s="53"/>
      <c r="E262" s="53"/>
      <c r="F262" s="53"/>
    </row>
    <row r="263" spans="1:6" ht="12.75" customHeight="1">
      <c r="A263" s="194"/>
      <c r="B263" s="25"/>
      <c r="C263" s="25"/>
      <c r="D263" s="90"/>
      <c r="E263" s="90"/>
      <c r="F263" s="90"/>
    </row>
    <row r="264" spans="1:6" ht="12.75" customHeight="1">
      <c r="A264" s="194"/>
      <c r="B264" s="25"/>
      <c r="C264" s="25"/>
      <c r="D264" s="25"/>
      <c r="E264" s="90"/>
      <c r="F264" s="90"/>
    </row>
    <row r="265" spans="1:6" ht="12.75" customHeight="1">
      <c r="A265" s="194"/>
      <c r="B265" s="25"/>
      <c r="C265" s="25"/>
      <c r="D265" s="25"/>
      <c r="E265" s="53"/>
      <c r="F265" s="53"/>
    </row>
    <row r="266" spans="1:6" ht="12.75" customHeight="1">
      <c r="A266" s="194"/>
      <c r="B266" s="25"/>
      <c r="C266" s="25"/>
      <c r="D266" s="245"/>
      <c r="E266" s="245"/>
      <c r="F266" s="245"/>
    </row>
    <row r="267" spans="1:6" ht="12.75" customHeight="1">
      <c r="A267" s="194"/>
      <c r="B267" s="25"/>
      <c r="C267" s="25"/>
      <c r="D267" s="89"/>
      <c r="E267" s="89"/>
      <c r="F267" s="89"/>
    </row>
    <row r="268" spans="1:6" ht="12.75" customHeight="1">
      <c r="A268" s="194"/>
      <c r="B268" s="89"/>
      <c r="C268" s="25"/>
      <c r="D268" s="89"/>
      <c r="E268" s="89"/>
      <c r="F268" s="89"/>
    </row>
    <row r="269" spans="1:6" ht="12.75" customHeight="1">
      <c r="A269" s="194"/>
      <c r="B269" s="194"/>
      <c r="C269" s="25"/>
      <c r="D269" s="194"/>
      <c r="E269" s="194"/>
      <c r="F269" s="194"/>
    </row>
    <row r="270" spans="1:6" ht="12.75" customHeight="1">
      <c r="A270" s="118"/>
      <c r="B270" s="118"/>
      <c r="C270" s="25"/>
      <c r="D270" s="246"/>
      <c r="E270" s="246"/>
      <c r="F270" s="345"/>
    </row>
    <row r="271" spans="1:6" ht="12.75" customHeight="1">
      <c r="A271" s="194"/>
      <c r="B271" s="40"/>
      <c r="C271" s="25"/>
      <c r="D271" s="40"/>
      <c r="E271" s="135"/>
      <c r="F271" s="40"/>
    </row>
    <row r="272" spans="1:6" ht="12.75" customHeight="1">
      <c r="A272" s="96"/>
      <c r="B272" s="90"/>
      <c r="C272" s="25"/>
      <c r="D272" s="244"/>
      <c r="E272" s="244"/>
      <c r="F272" s="244"/>
    </row>
    <row r="273" spans="1:6" ht="12.75" customHeight="1">
      <c r="A273" s="194"/>
      <c r="B273" s="53"/>
      <c r="C273" s="25"/>
      <c r="D273" s="53"/>
      <c r="E273" s="53"/>
      <c r="F273" s="53"/>
    </row>
    <row r="274" spans="1:6" ht="12.75" customHeight="1">
      <c r="A274" s="96"/>
      <c r="B274" s="150"/>
      <c r="C274" s="25"/>
      <c r="D274" s="53"/>
      <c r="E274" s="53"/>
      <c r="F274" s="53"/>
    </row>
    <row r="275" spans="1:6" ht="12.75" customHeight="1">
      <c r="A275" s="96"/>
      <c r="B275" s="53"/>
      <c r="C275" s="25"/>
      <c r="D275" s="53"/>
      <c r="E275" s="53"/>
      <c r="F275" s="53"/>
    </row>
    <row r="276" spans="1:6" ht="12.75" customHeight="1">
      <c r="A276" s="194"/>
      <c r="B276" s="53"/>
      <c r="C276" s="25"/>
      <c r="D276" s="53"/>
      <c r="E276" s="53"/>
      <c r="F276" s="53"/>
    </row>
    <row r="277" spans="1:6" ht="12.75" customHeight="1">
      <c r="A277" s="25"/>
      <c r="B277" s="25"/>
      <c r="C277" s="25"/>
      <c r="D277" s="25"/>
      <c r="E277" s="25"/>
      <c r="F277" s="136"/>
    </row>
    <row r="278" spans="1:6" ht="12.75" customHeight="1">
      <c r="A278" s="96"/>
      <c r="B278" s="53"/>
      <c r="C278" s="25"/>
      <c r="D278" s="53"/>
      <c r="E278" s="53"/>
      <c r="F278" s="53"/>
    </row>
    <row r="279" spans="1:6" ht="12.75" customHeight="1">
      <c r="A279" s="96"/>
      <c r="B279" s="53"/>
      <c r="C279" s="25"/>
      <c r="D279" s="53"/>
      <c r="E279" s="53"/>
      <c r="F279" s="53"/>
    </row>
    <row r="280" spans="1:6" ht="12.75" customHeight="1">
      <c r="A280" s="96"/>
      <c r="B280" s="53"/>
      <c r="C280" s="25"/>
      <c r="D280" s="150"/>
      <c r="E280" s="150"/>
      <c r="F280" s="150"/>
    </row>
    <row r="281" spans="1:6" ht="12.75" customHeight="1">
      <c r="A281" s="96"/>
      <c r="B281" s="53"/>
      <c r="C281" s="25"/>
      <c r="D281" s="53"/>
      <c r="E281" s="53"/>
      <c r="F281" s="53"/>
    </row>
    <row r="282" spans="1:6" ht="12.75" customHeight="1">
      <c r="A282" s="96"/>
      <c r="B282" s="53"/>
      <c r="C282" s="25"/>
      <c r="D282" s="53"/>
      <c r="E282" s="53"/>
      <c r="F282" s="53"/>
    </row>
    <row r="283" spans="1:6" ht="12.75" customHeight="1">
      <c r="A283" s="96"/>
      <c r="B283" s="90"/>
      <c r="C283" s="25"/>
      <c r="D283" s="90"/>
      <c r="E283" s="90"/>
      <c r="F283" s="90"/>
    </row>
    <row r="284" spans="1:6" ht="12.75" customHeight="1">
      <c r="A284" s="194"/>
      <c r="B284" s="69"/>
      <c r="C284" s="89"/>
      <c r="D284" s="89"/>
      <c r="E284" s="53"/>
      <c r="F284" s="89"/>
    </row>
    <row r="285" spans="1:6" ht="12.75" customHeight="1">
      <c r="A285" s="96"/>
      <c r="B285" s="89"/>
      <c r="C285" s="89"/>
      <c r="D285" s="89"/>
      <c r="E285" s="89"/>
      <c r="F285" s="89"/>
    </row>
    <row r="286" spans="1:6" ht="12.75" customHeight="1">
      <c r="A286" s="194"/>
      <c r="B286" s="89"/>
      <c r="C286" s="89"/>
      <c r="D286" s="93"/>
      <c r="E286" s="25"/>
      <c r="F286" s="89"/>
    </row>
    <row r="287" spans="1:6" ht="12.75" customHeight="1">
      <c r="A287" s="6"/>
      <c r="B287" s="24"/>
      <c r="C287" s="217"/>
      <c r="D287" s="24"/>
      <c r="E287" s="24"/>
      <c r="F287" s="24"/>
    </row>
    <row r="288" spans="1:6" ht="12.75" customHeight="1">
      <c r="A288" s="6"/>
      <c r="B288" s="24"/>
      <c r="C288" s="217"/>
      <c r="D288" s="24"/>
      <c r="E288" s="24"/>
      <c r="F288" s="24"/>
    </row>
    <row r="289" spans="1:6" ht="12.75" customHeight="1">
      <c r="A289" s="21"/>
      <c r="B289" s="218"/>
      <c r="C289" s="243"/>
      <c r="D289" s="218"/>
      <c r="E289" s="24"/>
      <c r="F289" s="24"/>
    </row>
    <row r="290" spans="1:6" ht="12.75" customHeight="1">
      <c r="A290" s="6"/>
      <c r="B290" s="238"/>
      <c r="C290" s="156"/>
      <c r="D290" s="238"/>
      <c r="E290" s="24"/>
      <c r="F290" s="24"/>
    </row>
    <row r="291" spans="1:6" ht="12.75" customHeight="1">
      <c r="A291" s="73"/>
      <c r="B291" s="137"/>
      <c r="C291" s="247"/>
      <c r="D291" s="247"/>
      <c r="E291" s="247"/>
      <c r="F291" s="247"/>
    </row>
    <row r="292" spans="1:6" ht="12.75" customHeight="1">
      <c r="A292" s="96"/>
      <c r="B292" s="248"/>
      <c r="C292" s="248"/>
      <c r="D292" s="25"/>
      <c r="E292" s="248"/>
      <c r="F292" s="40"/>
    </row>
    <row r="293" spans="1:6" ht="12.75" customHeight="1">
      <c r="A293" s="96"/>
      <c r="B293" s="54"/>
      <c r="C293" s="64"/>
      <c r="D293" s="64"/>
      <c r="E293" s="64"/>
      <c r="F293" s="64"/>
    </row>
    <row r="294" spans="1:6" ht="12.75" customHeight="1">
      <c r="A294" s="96"/>
      <c r="B294" s="248"/>
      <c r="C294" s="116"/>
      <c r="D294" s="116"/>
      <c r="E294" s="116"/>
      <c r="F294" s="116"/>
    </row>
    <row r="295" spans="1:6" ht="12.75" customHeight="1">
      <c r="A295" s="118"/>
      <c r="B295" s="118"/>
      <c r="C295" s="118"/>
      <c r="D295" s="118"/>
      <c r="E295" s="118"/>
      <c r="F295" s="118"/>
    </row>
    <row r="296" spans="1:6" ht="12.75" customHeight="1">
      <c r="A296" s="96"/>
      <c r="B296" s="118"/>
      <c r="C296" s="118"/>
      <c r="D296" s="118"/>
      <c r="E296" s="118"/>
      <c r="F296" s="118"/>
    </row>
    <row r="297" spans="1:6" ht="12.75" customHeight="1">
      <c r="A297" s="194"/>
      <c r="B297" s="30"/>
      <c r="C297" s="30"/>
      <c r="D297" s="30"/>
      <c r="E297" s="30"/>
      <c r="F297" s="30"/>
    </row>
    <row r="298" spans="1:6" ht="12.75" customHeight="1">
      <c r="A298" s="194"/>
      <c r="B298" s="249"/>
      <c r="C298" s="250"/>
      <c r="D298" s="250"/>
      <c r="E298" s="250"/>
      <c r="F298" s="250"/>
    </row>
    <row r="299" spans="1:6" ht="12.75" customHeight="1">
      <c r="A299" s="194"/>
      <c r="B299" s="249"/>
      <c r="C299" s="250"/>
      <c r="D299" s="250"/>
      <c r="E299" s="250"/>
      <c r="F299" s="250"/>
    </row>
    <row r="300" spans="1:6" ht="12.75" customHeight="1">
      <c r="A300" s="96"/>
      <c r="B300" s="249"/>
      <c r="C300" s="250"/>
      <c r="D300" s="250"/>
      <c r="E300" s="250"/>
      <c r="F300" s="250"/>
    </row>
    <row r="301" spans="1:6" ht="12.75" customHeight="1">
      <c r="A301" s="25"/>
      <c r="B301" s="249"/>
      <c r="C301" s="250"/>
      <c r="D301" s="250"/>
      <c r="E301" s="250"/>
      <c r="F301" s="250"/>
    </row>
    <row r="302" spans="1:6" s="139" customFormat="1" ht="12.75" customHeight="1">
      <c r="A302" s="96"/>
      <c r="B302" s="249"/>
      <c r="C302" s="250"/>
      <c r="D302" s="250"/>
      <c r="E302" s="250"/>
      <c r="F302" s="250"/>
    </row>
    <row r="303" spans="1:6" ht="12.75" customHeight="1">
      <c r="A303" s="96"/>
      <c r="B303" s="249"/>
      <c r="C303" s="250"/>
      <c r="D303" s="250"/>
      <c r="E303" s="250"/>
      <c r="F303" s="250"/>
    </row>
    <row r="304" spans="1:6" ht="12.75" customHeight="1">
      <c r="A304" s="96"/>
      <c r="B304" s="249"/>
      <c r="C304" s="250"/>
      <c r="D304" s="250"/>
      <c r="E304" s="250"/>
      <c r="F304" s="250"/>
    </row>
    <row r="305" spans="1:6" s="139" customFormat="1" ht="12.75" customHeight="1">
      <c r="A305" s="194"/>
      <c r="B305" s="194"/>
      <c r="C305" s="251"/>
      <c r="D305" s="251"/>
      <c r="E305" s="251"/>
      <c r="F305" s="163"/>
    </row>
    <row r="306" spans="1:6" s="139" customFormat="1" ht="12.75" customHeight="1">
      <c r="A306" s="194"/>
      <c r="B306" s="194"/>
      <c r="C306" s="152"/>
      <c r="D306" s="152"/>
      <c r="E306" s="152"/>
      <c r="F306" s="152"/>
    </row>
    <row r="307" spans="1:6" s="139" customFormat="1" ht="12.75" customHeight="1">
      <c r="A307" s="194"/>
      <c r="B307" s="194"/>
      <c r="C307" s="93"/>
      <c r="D307" s="150"/>
      <c r="E307" s="150"/>
      <c r="F307" s="150"/>
    </row>
    <row r="308" spans="1:6" s="139" customFormat="1" ht="12.75" customHeight="1">
      <c r="A308" s="194"/>
      <c r="B308" s="194"/>
      <c r="C308" s="93"/>
      <c r="D308" s="93"/>
      <c r="E308" s="93"/>
      <c r="F308" s="93"/>
    </row>
    <row r="309" spans="1:6" s="139" customFormat="1" ht="12.75" customHeight="1">
      <c r="A309" s="194"/>
      <c r="B309" s="194"/>
      <c r="C309" s="93"/>
      <c r="D309" s="93"/>
      <c r="E309" s="93"/>
      <c r="F309" s="93"/>
    </row>
    <row r="310" spans="1:6" s="139" customFormat="1" ht="12.75" customHeight="1">
      <c r="A310" s="96"/>
      <c r="B310" s="194"/>
      <c r="C310" s="53"/>
      <c r="D310" s="53"/>
      <c r="E310" s="53"/>
      <c r="F310" s="53"/>
    </row>
    <row r="311" spans="1:6" s="139" customFormat="1" ht="12.75" customHeight="1">
      <c r="A311" s="96"/>
      <c r="B311" s="96"/>
      <c r="C311" s="54"/>
      <c r="D311" s="54"/>
      <c r="E311" s="54"/>
      <c r="F311" s="54"/>
    </row>
    <row r="312" spans="1:6" s="139" customFormat="1" ht="12.75" customHeight="1">
      <c r="A312" s="96"/>
      <c r="B312" s="194"/>
      <c r="C312" s="25"/>
      <c r="D312" s="25"/>
      <c r="E312" s="25"/>
      <c r="F312" s="25"/>
    </row>
    <row r="313" spans="1:6" s="139" customFormat="1" ht="12.75" customHeight="1">
      <c r="A313" s="96"/>
      <c r="B313" s="194"/>
      <c r="C313" s="53"/>
      <c r="D313" s="53"/>
      <c r="E313" s="53"/>
      <c r="F313" s="53"/>
    </row>
    <row r="314" spans="1:6" s="139" customFormat="1" ht="12.75" customHeight="1">
      <c r="A314" s="96"/>
      <c r="B314" s="194"/>
      <c r="C314" s="53"/>
      <c r="D314" s="53"/>
      <c r="E314" s="53"/>
      <c r="F314" s="53"/>
    </row>
    <row r="315" spans="1:6" s="139" customFormat="1" ht="12.75" customHeight="1">
      <c r="A315" s="194"/>
      <c r="B315" s="194"/>
      <c r="C315" s="53"/>
      <c r="D315" s="53"/>
      <c r="E315" s="53"/>
      <c r="F315" s="53"/>
    </row>
    <row r="316" spans="1:6" s="139" customFormat="1" ht="12.75" customHeight="1">
      <c r="A316" s="194"/>
      <c r="B316" s="194"/>
      <c r="C316" s="53"/>
      <c r="D316" s="53"/>
      <c r="E316" s="53"/>
      <c r="F316" s="53"/>
    </row>
    <row r="317" spans="1:6" s="139" customFormat="1" ht="12.75" customHeight="1">
      <c r="A317" s="194"/>
      <c r="B317" s="194"/>
      <c r="C317" s="53"/>
      <c r="D317" s="53"/>
      <c r="E317" s="53"/>
      <c r="F317" s="53"/>
    </row>
    <row r="318" spans="1:6" s="139" customFormat="1" ht="12.75" customHeight="1">
      <c r="A318" s="194"/>
      <c r="B318" s="194"/>
      <c r="C318" s="53"/>
      <c r="D318" s="53"/>
      <c r="E318" s="53"/>
      <c r="F318" s="53"/>
    </row>
    <row r="319" spans="1:6" s="139" customFormat="1" ht="12.75" customHeight="1">
      <c r="A319" s="96"/>
      <c r="B319" s="194"/>
      <c r="C319" s="53"/>
      <c r="D319" s="53"/>
      <c r="E319" s="53"/>
      <c r="F319" s="53"/>
    </row>
    <row r="320" spans="1:6" s="139" customFormat="1" ht="12.75" customHeight="1">
      <c r="A320" s="96"/>
      <c r="B320" s="96"/>
      <c r="C320" s="66"/>
      <c r="D320" s="66"/>
      <c r="E320" s="66"/>
      <c r="F320" s="66"/>
    </row>
    <row r="321" spans="1:6" s="139" customFormat="1" ht="12.75" customHeight="1">
      <c r="A321" s="96"/>
      <c r="B321" s="96"/>
      <c r="C321" s="66"/>
      <c r="D321" s="66"/>
      <c r="E321" s="66"/>
      <c r="F321" s="66"/>
    </row>
    <row r="322" spans="1:6" ht="12.75" customHeight="1">
      <c r="A322" s="96"/>
      <c r="B322" s="194"/>
      <c r="C322" s="194"/>
      <c r="D322" s="75"/>
      <c r="E322" s="69"/>
      <c r="F322" s="69"/>
    </row>
    <row r="323" spans="1:6" ht="12.75" customHeight="1">
      <c r="A323" s="6"/>
      <c r="B323" s="24"/>
      <c r="C323" s="217"/>
      <c r="D323" s="24"/>
      <c r="E323" s="24"/>
      <c r="F323" s="24"/>
    </row>
    <row r="324" spans="1:6" ht="12.75" customHeight="1">
      <c r="A324" s="6"/>
      <c r="B324" s="24"/>
      <c r="C324" s="217"/>
      <c r="D324" s="24"/>
      <c r="E324" s="24"/>
      <c r="F324" s="24"/>
    </row>
    <row r="325" spans="1:6" ht="12.75" customHeight="1">
      <c r="A325" s="6"/>
      <c r="B325" s="218"/>
      <c r="C325" s="243"/>
      <c r="D325" s="218"/>
      <c r="E325" s="24"/>
      <c r="F325" s="24"/>
    </row>
    <row r="326" spans="1:6" ht="12.75" customHeight="1">
      <c r="A326" s="6"/>
      <c r="B326" s="238"/>
      <c r="C326" s="156"/>
      <c r="D326" s="238"/>
      <c r="E326" s="24"/>
      <c r="F326" s="24"/>
    </row>
    <row r="327" spans="1:6" ht="12.75" customHeight="1">
      <c r="A327" s="6"/>
      <c r="B327" s="238"/>
      <c r="C327" s="156"/>
      <c r="D327" s="238"/>
      <c r="E327" s="24"/>
      <c r="F327" s="24"/>
    </row>
    <row r="328" spans="1:6" ht="12.75" customHeight="1">
      <c r="A328" s="25"/>
      <c r="B328" s="25"/>
      <c r="C328" s="252"/>
      <c r="D328" s="253"/>
      <c r="E328" s="346"/>
      <c r="F328" s="11"/>
    </row>
    <row r="329" spans="1:6" ht="12.75" customHeight="1">
      <c r="A329" s="11"/>
      <c r="B329" s="248"/>
      <c r="C329" s="248"/>
      <c r="D329" s="25"/>
      <c r="E329" s="248"/>
      <c r="F329" s="40"/>
    </row>
    <row r="330" spans="1:6" ht="12.75" customHeight="1">
      <c r="A330" s="96"/>
      <c r="B330" s="54"/>
      <c r="C330" s="64"/>
      <c r="D330" s="64"/>
      <c r="E330" s="64"/>
      <c r="F330" s="64"/>
    </row>
    <row r="331" spans="1:6" ht="12.75" customHeight="1">
      <c r="A331" s="25"/>
      <c r="B331" s="248"/>
      <c r="C331" s="116"/>
      <c r="D331" s="116"/>
      <c r="E331" s="116"/>
      <c r="F331" s="116"/>
    </row>
    <row r="332" spans="1:6" ht="12.75" customHeight="1">
      <c r="A332" s="118"/>
      <c r="B332" s="25"/>
      <c r="C332" s="249"/>
      <c r="D332" s="249"/>
      <c r="E332" s="347"/>
      <c r="F332" s="249"/>
    </row>
    <row r="333" spans="1:6" ht="12.75" customHeight="1">
      <c r="A333" s="25"/>
      <c r="B333" s="25"/>
      <c r="C333" s="249"/>
      <c r="D333" s="249"/>
      <c r="E333" s="347"/>
      <c r="F333" s="249"/>
    </row>
    <row r="334" spans="1:6" ht="12.75" customHeight="1">
      <c r="A334" s="96"/>
      <c r="B334" s="30"/>
      <c r="C334" s="30"/>
      <c r="D334" s="30"/>
      <c r="E334" s="30"/>
      <c r="F334" s="30"/>
    </row>
    <row r="335" spans="1:6" ht="12.75" customHeight="1">
      <c r="A335" s="96"/>
      <c r="B335" s="249"/>
      <c r="C335" s="53"/>
      <c r="D335" s="249"/>
      <c r="E335" s="249"/>
      <c r="F335" s="249"/>
    </row>
    <row r="336" spans="1:6" ht="12.75" customHeight="1">
      <c r="A336" s="96"/>
      <c r="B336" s="249"/>
      <c r="C336" s="53"/>
      <c r="D336" s="249"/>
      <c r="E336" s="249"/>
      <c r="F336" s="249"/>
    </row>
    <row r="337" spans="1:6" ht="12.75" customHeight="1">
      <c r="A337" s="96"/>
      <c r="B337" s="249"/>
      <c r="C337" s="53"/>
      <c r="D337" s="249"/>
      <c r="E337" s="249"/>
      <c r="F337" s="249"/>
    </row>
    <row r="338" spans="1:6" ht="12.75" customHeight="1">
      <c r="A338" s="96"/>
      <c r="B338" s="249"/>
      <c r="C338" s="249"/>
      <c r="D338" s="249"/>
      <c r="E338" s="249"/>
      <c r="F338" s="249"/>
    </row>
    <row r="339" spans="1:6" ht="12.75" customHeight="1">
      <c r="A339" s="25"/>
      <c r="B339" s="249"/>
      <c r="C339" s="249"/>
      <c r="D339" s="249"/>
      <c r="E339" s="249"/>
      <c r="F339" s="249"/>
    </row>
    <row r="340" spans="1:6" ht="12.75" customHeight="1">
      <c r="A340" s="25"/>
      <c r="B340" s="249"/>
      <c r="C340" s="53"/>
      <c r="D340" s="249"/>
      <c r="E340" s="249"/>
      <c r="F340" s="249"/>
    </row>
    <row r="341" spans="1:6" ht="12.75" customHeight="1">
      <c r="A341" s="96"/>
      <c r="B341" s="249"/>
      <c r="C341" s="53"/>
      <c r="D341" s="249"/>
      <c r="E341" s="249"/>
      <c r="F341" s="249"/>
    </row>
    <row r="342" spans="1:6" ht="12.75" customHeight="1">
      <c r="A342" s="96"/>
      <c r="B342" s="249"/>
      <c r="C342" s="53"/>
      <c r="D342" s="249"/>
      <c r="E342" s="249"/>
      <c r="F342" s="249"/>
    </row>
    <row r="343" spans="1:6" ht="12.75" customHeight="1">
      <c r="A343" s="96"/>
      <c r="B343" s="249"/>
      <c r="C343" s="53"/>
      <c r="D343" s="249"/>
      <c r="E343" s="249"/>
      <c r="F343" s="249"/>
    </row>
    <row r="344" spans="1:6" ht="12.75" customHeight="1">
      <c r="A344" s="96"/>
      <c r="B344" s="249"/>
      <c r="C344" s="249"/>
      <c r="D344" s="249"/>
      <c r="E344" s="249"/>
      <c r="F344" s="249"/>
    </row>
    <row r="345" spans="1:6" ht="12.75" customHeight="1">
      <c r="A345" s="96"/>
      <c r="B345" s="249"/>
      <c r="C345" s="53"/>
      <c r="D345" s="249"/>
      <c r="E345" s="249"/>
      <c r="F345" s="249"/>
    </row>
    <row r="346" spans="1:6" ht="12.75" customHeight="1">
      <c r="A346" s="96"/>
      <c r="B346" s="249"/>
      <c r="C346" s="53"/>
      <c r="D346" s="249"/>
      <c r="E346" s="249"/>
      <c r="F346" s="249"/>
    </row>
    <row r="347" spans="1:6" ht="12.75" customHeight="1">
      <c r="A347" s="96"/>
      <c r="B347" s="25"/>
      <c r="C347" s="53"/>
      <c r="D347" s="25"/>
      <c r="E347" s="25"/>
      <c r="F347" s="25"/>
    </row>
    <row r="348" spans="1:6" ht="12.75" customHeight="1">
      <c r="A348" s="96"/>
      <c r="B348" s="53"/>
      <c r="C348" s="40"/>
      <c r="D348" s="40"/>
      <c r="E348" s="40"/>
      <c r="F348" s="40"/>
    </row>
    <row r="349" spans="1:6" ht="12.75" customHeight="1">
      <c r="A349" s="96"/>
      <c r="B349" s="40"/>
      <c r="C349" s="135"/>
      <c r="D349" s="40"/>
      <c r="E349" s="135"/>
      <c r="F349" s="25"/>
    </row>
    <row r="350" spans="1:6" ht="12.75" customHeight="1">
      <c r="A350" s="96"/>
      <c r="B350" s="40"/>
      <c r="C350" s="135"/>
      <c r="D350" s="40"/>
      <c r="E350" s="135"/>
      <c r="F350" s="25"/>
    </row>
    <row r="351" spans="1:6" ht="12.75" customHeight="1">
      <c r="A351" s="96"/>
      <c r="B351" s="40"/>
      <c r="C351" s="135"/>
      <c r="D351" s="40"/>
      <c r="E351" s="135"/>
      <c r="F351" s="25"/>
    </row>
    <row r="352" spans="1:6" ht="12.75" customHeight="1">
      <c r="A352" s="96"/>
      <c r="B352" s="40"/>
      <c r="C352" s="135"/>
      <c r="D352" s="40"/>
      <c r="E352" s="254"/>
      <c r="F352" s="11"/>
    </row>
    <row r="353" spans="1:6" ht="12.75" customHeight="1">
      <c r="A353" s="96"/>
      <c r="B353" s="40"/>
      <c r="C353" s="135"/>
      <c r="D353" s="40"/>
      <c r="E353" s="348"/>
      <c r="F353" s="348"/>
    </row>
    <row r="354" spans="1:6" ht="12.75" customHeight="1">
      <c r="A354" s="96"/>
      <c r="B354" s="40"/>
      <c r="C354" s="135"/>
      <c r="D354" s="40"/>
      <c r="E354" s="135"/>
      <c r="F354" s="25"/>
    </row>
    <row r="355" spans="1:6" ht="12.75" customHeight="1">
      <c r="A355" s="118"/>
      <c r="B355" s="349"/>
      <c r="C355" s="30"/>
      <c r="D355" s="30"/>
      <c r="E355" s="30"/>
      <c r="F355" s="30"/>
    </row>
    <row r="356" spans="1:6" ht="12.75" customHeight="1">
      <c r="A356" s="96"/>
      <c r="B356" s="40"/>
      <c r="C356" s="40"/>
      <c r="D356" s="135"/>
      <c r="E356" s="40"/>
      <c r="F356" s="135"/>
    </row>
    <row r="357" spans="1:6" ht="12.75" customHeight="1">
      <c r="A357" s="96"/>
      <c r="B357" s="40"/>
      <c r="C357" s="40"/>
      <c r="D357" s="135"/>
      <c r="E357" s="40"/>
      <c r="F357" s="135"/>
    </row>
    <row r="358" spans="1:6" ht="12.75" customHeight="1">
      <c r="A358" s="96"/>
      <c r="B358" s="40"/>
      <c r="C358" s="40"/>
      <c r="D358" s="135"/>
      <c r="E358" s="40"/>
      <c r="F358" s="135"/>
    </row>
    <row r="359" spans="1:6" ht="12.75" customHeight="1">
      <c r="A359" s="6"/>
      <c r="B359" s="24"/>
      <c r="C359" s="217"/>
      <c r="D359" s="24"/>
      <c r="E359" s="24"/>
      <c r="F359" s="24"/>
    </row>
    <row r="360" spans="1:6" ht="12.75" customHeight="1">
      <c r="A360" s="6"/>
      <c r="B360" s="24"/>
      <c r="C360" s="217"/>
      <c r="D360" s="24"/>
      <c r="E360" s="24"/>
      <c r="F360" s="24"/>
    </row>
    <row r="361" spans="1:6" ht="12.75" customHeight="1">
      <c r="A361" s="6"/>
      <c r="B361" s="218"/>
      <c r="C361" s="243"/>
      <c r="D361" s="255"/>
      <c r="E361" s="24"/>
      <c r="F361" s="24"/>
    </row>
    <row r="362" spans="1:6" ht="12.75" customHeight="1">
      <c r="A362" s="6"/>
      <c r="B362" s="238"/>
      <c r="C362" s="156"/>
      <c r="D362" s="238"/>
      <c r="E362" s="24"/>
      <c r="F362" s="24"/>
    </row>
    <row r="363" spans="1:6" ht="12.75" customHeight="1">
      <c r="A363" s="6"/>
      <c r="B363" s="6"/>
      <c r="C363" s="168"/>
      <c r="D363" s="168"/>
      <c r="E363" s="130"/>
      <c r="F363" s="168"/>
    </row>
    <row r="364" spans="1:6" ht="12.75" customHeight="1">
      <c r="A364" s="25"/>
      <c r="B364" s="25"/>
      <c r="C364" s="54"/>
      <c r="D364" s="54"/>
      <c r="E364" s="54"/>
      <c r="F364" s="54"/>
    </row>
    <row r="365" spans="1:6" ht="12.75" customHeight="1">
      <c r="A365" s="256"/>
      <c r="B365" s="256"/>
      <c r="C365" s="116"/>
      <c r="D365" s="116"/>
      <c r="E365" s="116"/>
      <c r="F365" s="116"/>
    </row>
    <row r="366" spans="1:6" ht="12.75" customHeight="1">
      <c r="A366" s="118"/>
      <c r="B366" s="118"/>
      <c r="C366" s="118"/>
      <c r="D366" s="118"/>
      <c r="E366" s="118"/>
      <c r="F366" s="118"/>
    </row>
    <row r="367" spans="1:6" ht="12.75" customHeight="1">
      <c r="A367" s="96"/>
      <c r="B367" s="96"/>
      <c r="C367" s="40"/>
      <c r="D367" s="40"/>
      <c r="E367" s="40"/>
      <c r="F367" s="40"/>
    </row>
    <row r="368" spans="1:6" ht="12.75" customHeight="1">
      <c r="A368" s="96"/>
      <c r="B368" s="96"/>
      <c r="C368" s="109"/>
      <c r="D368" s="109"/>
      <c r="E368" s="109"/>
      <c r="F368" s="109"/>
    </row>
    <row r="369" spans="1:6" ht="12.75" customHeight="1">
      <c r="A369" s="194"/>
      <c r="B369" s="194"/>
      <c r="C369" s="109"/>
      <c r="D369" s="109"/>
      <c r="E369" s="109"/>
      <c r="F369" s="109"/>
    </row>
    <row r="370" spans="1:6" ht="12.75" customHeight="1">
      <c r="A370" s="96"/>
      <c r="B370" s="194"/>
      <c r="C370" s="109"/>
      <c r="D370" s="109"/>
      <c r="E370" s="109"/>
      <c r="F370" s="109"/>
    </row>
    <row r="371" spans="1:6" ht="12.75" customHeight="1">
      <c r="A371" s="96"/>
      <c r="B371" s="194"/>
      <c r="C371" s="109"/>
      <c r="D371" s="109"/>
      <c r="E371" s="109"/>
      <c r="F371" s="109"/>
    </row>
    <row r="372" spans="1:6" ht="12.75" customHeight="1">
      <c r="A372" s="96"/>
      <c r="B372" s="96"/>
      <c r="C372" s="109"/>
      <c r="D372" s="109"/>
      <c r="E372" s="109"/>
      <c r="F372" s="109"/>
    </row>
    <row r="373" spans="1:6" ht="12.75" customHeight="1">
      <c r="A373" s="96"/>
      <c r="B373" s="96"/>
      <c r="C373" s="109"/>
      <c r="D373" s="109"/>
      <c r="E373" s="109"/>
      <c r="F373" s="109"/>
    </row>
    <row r="374" spans="1:6" ht="12.75" customHeight="1">
      <c r="A374" s="47"/>
      <c r="B374" s="96"/>
      <c r="C374" s="109"/>
      <c r="D374" s="109"/>
      <c r="E374" s="109"/>
      <c r="F374" s="109"/>
    </row>
    <row r="375" spans="1:6" ht="12.75" customHeight="1">
      <c r="A375" s="47"/>
      <c r="B375" s="96"/>
      <c r="C375" s="109"/>
      <c r="D375" s="109"/>
      <c r="E375" s="109"/>
      <c r="F375" s="109"/>
    </row>
    <row r="376" spans="1:6" ht="12.75" customHeight="1">
      <c r="A376" s="96"/>
      <c r="B376" s="96"/>
      <c r="C376" s="109"/>
      <c r="D376" s="109"/>
      <c r="E376" s="109"/>
      <c r="F376" s="109"/>
    </row>
    <row r="377" spans="1:6" ht="12.75" customHeight="1">
      <c r="A377" s="47"/>
      <c r="B377" s="96"/>
      <c r="C377" s="109"/>
      <c r="D377" s="109"/>
      <c r="E377" s="109"/>
      <c r="F377" s="109"/>
    </row>
    <row r="378" spans="1:6" ht="12.75" customHeight="1">
      <c r="A378" s="96"/>
      <c r="B378" s="96"/>
      <c r="C378" s="109"/>
      <c r="D378" s="109"/>
      <c r="E378" s="109"/>
      <c r="F378" s="109"/>
    </row>
    <row r="379" spans="1:6" ht="12.75" customHeight="1">
      <c r="A379" s="96"/>
      <c r="B379" s="96"/>
      <c r="C379" s="126"/>
      <c r="D379" s="126"/>
      <c r="E379" s="126"/>
      <c r="F379" s="126"/>
    </row>
    <row r="380" spans="1:6" ht="12.75" customHeight="1">
      <c r="A380" s="47"/>
      <c r="B380" s="96"/>
      <c r="C380" s="109"/>
      <c r="D380" s="109"/>
      <c r="E380" s="109"/>
      <c r="F380" s="109"/>
    </row>
    <row r="381" spans="1:6" ht="12.75" customHeight="1">
      <c r="A381" s="96"/>
      <c r="B381" s="96"/>
      <c r="C381" s="109"/>
      <c r="D381" s="109"/>
      <c r="E381" s="109"/>
      <c r="F381" s="109"/>
    </row>
    <row r="382" spans="1:6" ht="12.75" customHeight="1">
      <c r="A382" s="47"/>
      <c r="B382" s="96"/>
      <c r="C382" s="109"/>
      <c r="D382" s="109"/>
      <c r="E382" s="109"/>
      <c r="F382" s="109"/>
    </row>
    <row r="383" spans="1:6" ht="12.75" customHeight="1">
      <c r="A383" s="47"/>
      <c r="B383" s="96"/>
      <c r="C383" s="109"/>
      <c r="D383" s="109"/>
      <c r="E383" s="109"/>
      <c r="F383" s="109"/>
    </row>
    <row r="384" spans="1:6" ht="12.75" customHeight="1">
      <c r="A384" s="47"/>
      <c r="B384" s="96"/>
      <c r="C384" s="109"/>
      <c r="D384" s="109"/>
      <c r="E384" s="109"/>
      <c r="F384" s="109"/>
    </row>
    <row r="385" spans="1:6" ht="12.75" customHeight="1">
      <c r="A385" s="47"/>
      <c r="B385" s="96"/>
      <c r="C385" s="109"/>
      <c r="D385" s="109"/>
      <c r="E385" s="109"/>
      <c r="F385" s="109"/>
    </row>
    <row r="386" spans="1:6" ht="12.75" customHeight="1">
      <c r="A386" s="47"/>
      <c r="B386" s="96"/>
      <c r="C386" s="109"/>
      <c r="D386" s="109"/>
      <c r="E386" s="109"/>
      <c r="F386" s="109"/>
    </row>
    <row r="387" spans="1:6" ht="12.75" customHeight="1">
      <c r="A387" s="47"/>
      <c r="B387" s="96"/>
      <c r="C387" s="64"/>
      <c r="D387" s="64"/>
      <c r="E387" s="64"/>
      <c r="F387" s="64"/>
    </row>
    <row r="388" spans="1:6" ht="12.75" customHeight="1">
      <c r="A388" s="47"/>
      <c r="B388" s="96"/>
      <c r="C388" s="64"/>
      <c r="D388" s="64"/>
      <c r="E388" s="64"/>
      <c r="F388" s="64"/>
    </row>
    <row r="389" spans="1:6" ht="12.75" customHeight="1">
      <c r="A389" s="47"/>
      <c r="B389" s="96"/>
      <c r="C389" s="40"/>
      <c r="D389" s="40"/>
      <c r="E389" s="40"/>
      <c r="F389" s="40"/>
    </row>
    <row r="390" spans="1:6" ht="12.75" customHeight="1">
      <c r="A390" s="96"/>
      <c r="B390" s="96"/>
      <c r="C390" s="96"/>
      <c r="D390" s="96"/>
      <c r="E390" s="96"/>
      <c r="F390" s="96"/>
    </row>
    <row r="391" spans="1:6" ht="12.75" customHeight="1">
      <c r="A391" s="96"/>
      <c r="B391" s="96"/>
      <c r="C391" s="96"/>
      <c r="D391" s="96"/>
      <c r="E391" s="96"/>
      <c r="F391" s="96"/>
    </row>
    <row r="392" spans="1:6" ht="12.75" customHeight="1">
      <c r="A392" s="47"/>
      <c r="B392" s="96"/>
      <c r="C392" s="131"/>
      <c r="D392" s="131"/>
      <c r="E392" s="132"/>
      <c r="F392" s="132"/>
    </row>
    <row r="393" spans="1:6" ht="12.75" customHeight="1">
      <c r="A393" s="96"/>
      <c r="B393" s="96"/>
      <c r="C393" s="53"/>
      <c r="D393" s="53"/>
      <c r="E393" s="53"/>
      <c r="F393" s="53"/>
    </row>
    <row r="394" spans="1:6" ht="12.75" customHeight="1">
      <c r="A394" s="96"/>
      <c r="B394" s="96"/>
      <c r="C394" s="53"/>
      <c r="D394" s="53"/>
      <c r="E394" s="53"/>
      <c r="F394" s="53"/>
    </row>
    <row r="395" spans="1:6" ht="12.75" customHeight="1">
      <c r="A395" s="257"/>
      <c r="B395" s="257"/>
      <c r="C395" s="53"/>
      <c r="D395" s="53"/>
      <c r="E395" s="53"/>
      <c r="F395" s="53"/>
    </row>
    <row r="396" spans="1:6" ht="12.75" customHeight="1">
      <c r="A396" s="96"/>
      <c r="B396" s="96"/>
      <c r="C396" s="53"/>
      <c r="D396" s="53"/>
      <c r="E396" s="53"/>
      <c r="F396" s="53"/>
    </row>
    <row r="397" spans="1:6" ht="12.75" customHeight="1">
      <c r="A397" s="96"/>
      <c r="B397" s="96"/>
      <c r="C397" s="40"/>
      <c r="D397" s="40"/>
      <c r="E397" s="40"/>
      <c r="F397" s="40"/>
    </row>
    <row r="398" spans="1:6" ht="12.75" customHeight="1">
      <c r="A398" s="25"/>
      <c r="B398" s="25"/>
      <c r="C398" s="25"/>
      <c r="D398" s="25"/>
      <c r="E398" s="25"/>
      <c r="F398" s="25"/>
    </row>
    <row r="399" spans="1:6" ht="12.75" customHeight="1">
      <c r="A399" s="96"/>
      <c r="B399" s="96"/>
      <c r="C399" s="96"/>
      <c r="D399" s="96"/>
      <c r="E399" s="96"/>
      <c r="F399" s="96"/>
    </row>
    <row r="400" spans="1:6" ht="12.75" customHeight="1">
      <c r="A400" s="96"/>
      <c r="B400" s="96"/>
      <c r="C400" s="135"/>
      <c r="D400" s="135"/>
      <c r="E400" s="135"/>
      <c r="F400" s="135"/>
    </row>
    <row r="401" spans="1:6" ht="12.75" customHeight="1">
      <c r="A401" s="96"/>
      <c r="B401" s="96"/>
      <c r="C401" s="136"/>
      <c r="D401" s="136"/>
      <c r="E401" s="136"/>
      <c r="F401" s="136"/>
    </row>
    <row r="402" spans="1:6" ht="12.75" customHeight="1">
      <c r="A402" s="96"/>
      <c r="B402" s="96"/>
      <c r="C402" s="89"/>
      <c r="D402" s="89"/>
      <c r="E402" s="89"/>
      <c r="F402" s="89"/>
    </row>
    <row r="403" spans="1:6" ht="12.75" customHeight="1">
      <c r="A403" s="96"/>
      <c r="B403" s="96"/>
      <c r="C403" s="89"/>
      <c r="D403" s="89"/>
      <c r="E403" s="89"/>
      <c r="F403" s="89"/>
    </row>
    <row r="404" spans="1:6" ht="12.75" customHeight="1">
      <c r="A404" s="96"/>
      <c r="B404" s="96"/>
      <c r="C404" s="89"/>
      <c r="D404" s="89"/>
      <c r="E404" s="89"/>
      <c r="F404" s="89"/>
    </row>
    <row r="405" spans="1:6" ht="12.75" customHeight="1">
      <c r="A405" s="96"/>
      <c r="B405" s="96"/>
      <c r="C405" s="89"/>
      <c r="D405" s="89"/>
      <c r="E405" s="89"/>
      <c r="F405" s="89"/>
    </row>
    <row r="406" spans="1:6" ht="12.75" customHeight="1">
      <c r="A406" s="118"/>
      <c r="B406" s="96"/>
      <c r="C406" s="89"/>
      <c r="D406" s="89"/>
      <c r="E406" s="89"/>
      <c r="F406" s="89"/>
    </row>
    <row r="407" spans="1:6" ht="12.75" customHeight="1">
      <c r="A407" s="96"/>
      <c r="B407" s="96"/>
      <c r="C407" s="40"/>
      <c r="D407" s="40"/>
      <c r="E407" s="132"/>
      <c r="F407" s="40"/>
    </row>
    <row r="408" spans="1:6" ht="12.75" customHeight="1">
      <c r="A408" s="96"/>
      <c r="B408" s="96"/>
      <c r="C408" s="45"/>
      <c r="D408" s="53"/>
      <c r="E408" s="45"/>
      <c r="F408" s="45"/>
    </row>
    <row r="409" spans="1:6" ht="12.75" customHeight="1">
      <c r="A409" s="96"/>
      <c r="B409" s="96"/>
      <c r="C409" s="45"/>
      <c r="D409" s="53"/>
      <c r="E409" s="53"/>
      <c r="F409" s="53"/>
    </row>
    <row r="410" spans="1:6" ht="12.75" customHeight="1">
      <c r="A410" s="96"/>
      <c r="B410" s="96"/>
      <c r="C410" s="53"/>
      <c r="D410" s="53"/>
      <c r="E410" s="53"/>
      <c r="F410" s="53"/>
    </row>
    <row r="411" spans="1:6" ht="12.75" customHeight="1">
      <c r="A411" s="47"/>
      <c r="B411" s="96"/>
      <c r="C411" s="40"/>
      <c r="D411" s="40"/>
      <c r="E411" s="40"/>
      <c r="F411" s="40"/>
    </row>
    <row r="412" spans="1:6" ht="12.75" customHeight="1">
      <c r="A412" s="47"/>
      <c r="B412" s="96"/>
      <c r="C412" s="40"/>
      <c r="D412" s="40"/>
      <c r="E412" s="40"/>
      <c r="F412" s="40"/>
    </row>
    <row r="413" spans="1:6" ht="12.75" customHeight="1">
      <c r="A413" s="47"/>
      <c r="B413" s="96"/>
      <c r="C413" s="40"/>
      <c r="D413" s="40"/>
      <c r="E413" s="40"/>
      <c r="F413" s="40"/>
    </row>
    <row r="414" spans="1:6" ht="12.75" customHeight="1">
      <c r="A414" s="47"/>
      <c r="B414" s="96"/>
      <c r="C414" s="40"/>
      <c r="D414" s="40"/>
      <c r="E414" s="40"/>
      <c r="F414" s="40"/>
    </row>
    <row r="415" spans="1:6" ht="12.75" customHeight="1">
      <c r="A415" s="96"/>
      <c r="B415" s="96"/>
      <c r="C415" s="136"/>
      <c r="D415" s="136"/>
      <c r="E415" s="136"/>
      <c r="F415" s="136"/>
    </row>
    <row r="416" spans="1:6" ht="12.75" customHeight="1">
      <c r="A416" s="96"/>
      <c r="B416" s="96"/>
      <c r="C416" s="136"/>
      <c r="D416" s="136"/>
      <c r="E416" s="136"/>
      <c r="F416" s="136"/>
    </row>
    <row r="417" spans="1:6" ht="12.75" customHeight="1">
      <c r="A417" s="215"/>
      <c r="B417" s="24"/>
      <c r="C417" s="217"/>
      <c r="D417" s="166"/>
      <c r="E417" s="24"/>
      <c r="F417" s="350"/>
    </row>
    <row r="418" spans="1:6" ht="12.75" customHeight="1">
      <c r="A418" s="215"/>
      <c r="B418" s="24"/>
      <c r="C418" s="217"/>
      <c r="D418" s="166"/>
      <c r="E418" s="24"/>
      <c r="F418" s="350"/>
    </row>
    <row r="419" spans="1:6" ht="12.75" customHeight="1">
      <c r="A419" s="215"/>
      <c r="B419" s="218"/>
      <c r="C419" s="243"/>
      <c r="D419" s="166"/>
      <c r="E419" s="218"/>
      <c r="F419" s="350"/>
    </row>
    <row r="420" spans="1:6" ht="12.75" customHeight="1">
      <c r="A420" s="215"/>
      <c r="B420" s="238"/>
      <c r="C420" s="156"/>
      <c r="D420" s="166"/>
      <c r="E420" s="238"/>
      <c r="F420" s="350"/>
    </row>
    <row r="421" spans="1:6" ht="12.75" customHeight="1">
      <c r="A421" s="215"/>
      <c r="B421" s="238"/>
      <c r="C421" s="238"/>
      <c r="D421" s="156"/>
      <c r="E421" s="238"/>
      <c r="F421" s="350"/>
    </row>
    <row r="422" spans="1:6" ht="12.75" customHeight="1">
      <c r="A422" s="25"/>
      <c r="B422" s="25"/>
      <c r="C422" s="54"/>
      <c r="D422" s="54"/>
      <c r="E422" s="54"/>
      <c r="F422" s="54"/>
    </row>
    <row r="423" spans="1:6" ht="12.75" customHeight="1">
      <c r="A423" s="256"/>
      <c r="B423" s="256"/>
      <c r="C423" s="116"/>
      <c r="D423" s="116"/>
      <c r="E423" s="116"/>
      <c r="F423" s="116"/>
    </row>
    <row r="424" spans="1:6" ht="12.75" customHeight="1">
      <c r="A424" s="118"/>
      <c r="B424" s="118"/>
      <c r="C424" s="118"/>
      <c r="D424" s="118"/>
      <c r="E424" s="118"/>
      <c r="F424" s="311"/>
    </row>
    <row r="425" spans="1:6" ht="12.75" customHeight="1">
      <c r="A425" s="96"/>
      <c r="B425" s="96"/>
      <c r="C425" s="96"/>
      <c r="D425" s="96"/>
      <c r="E425" s="96"/>
      <c r="F425" s="53"/>
    </row>
    <row r="426" spans="1:6" ht="12.75" customHeight="1">
      <c r="A426" s="96"/>
      <c r="B426" s="96"/>
      <c r="C426" s="258"/>
      <c r="D426" s="258"/>
      <c r="E426" s="258"/>
      <c r="F426" s="258"/>
    </row>
    <row r="427" spans="1:6" ht="12.75" customHeight="1">
      <c r="A427" s="96"/>
      <c r="B427" s="96"/>
      <c r="C427" s="53"/>
      <c r="D427" s="53"/>
      <c r="E427" s="53"/>
      <c r="F427" s="53"/>
    </row>
    <row r="428" spans="1:6" ht="12.75" customHeight="1">
      <c r="A428" s="25"/>
      <c r="B428" s="96"/>
      <c r="C428" s="53"/>
      <c r="D428" s="53"/>
      <c r="E428" s="53"/>
      <c r="F428" s="53"/>
    </row>
    <row r="429" spans="1:6" s="139" customFormat="1" ht="12.75" customHeight="1">
      <c r="A429" s="96"/>
      <c r="B429" s="96"/>
      <c r="C429" s="53"/>
      <c r="D429" s="53"/>
      <c r="E429" s="53"/>
      <c r="F429" s="53"/>
    </row>
    <row r="430" spans="1:6" ht="12.75" customHeight="1">
      <c r="A430" s="96"/>
      <c r="B430" s="96"/>
      <c r="C430" s="53"/>
      <c r="D430" s="53"/>
      <c r="E430" s="53"/>
      <c r="F430" s="53"/>
    </row>
    <row r="431" spans="1:6" ht="12.75" customHeight="1">
      <c r="A431" s="96"/>
      <c r="B431" s="96"/>
      <c r="C431" s="53"/>
      <c r="D431" s="53"/>
      <c r="E431" s="53"/>
      <c r="F431" s="53"/>
    </row>
    <row r="432" spans="1:6" ht="12.75" customHeight="1">
      <c r="A432" s="96"/>
      <c r="B432" s="96"/>
      <c r="C432" s="152"/>
      <c r="D432" s="152"/>
      <c r="E432" s="152"/>
      <c r="F432" s="152"/>
    </row>
    <row r="433" spans="1:6" ht="12.75" customHeight="1">
      <c r="A433" s="194"/>
      <c r="B433" s="194"/>
      <c r="C433" s="194"/>
      <c r="D433" s="194"/>
      <c r="E433" s="194"/>
      <c r="F433" s="194"/>
    </row>
    <row r="434" spans="1:6" ht="12.75" customHeight="1">
      <c r="A434" s="96"/>
      <c r="B434" s="96"/>
      <c r="C434" s="53"/>
      <c r="D434" s="53"/>
      <c r="E434" s="53"/>
      <c r="F434" s="53"/>
    </row>
    <row r="435" spans="1:6" s="139" customFormat="1" ht="12.75" customHeight="1">
      <c r="A435" s="96"/>
      <c r="B435" s="96"/>
      <c r="C435" s="53"/>
      <c r="D435" s="53"/>
      <c r="E435" s="53"/>
      <c r="F435" s="53"/>
    </row>
    <row r="436" spans="1:6" ht="12.75" customHeight="1">
      <c r="A436" s="25"/>
      <c r="B436" s="96"/>
      <c r="C436" s="53"/>
      <c r="D436" s="53"/>
      <c r="E436" s="53"/>
      <c r="F436" s="53"/>
    </row>
    <row r="437" spans="1:6" s="267" customFormat="1" ht="12.75" customHeight="1">
      <c r="A437" s="96"/>
      <c r="B437" s="96"/>
      <c r="C437" s="53"/>
      <c r="D437" s="53"/>
      <c r="E437" s="53"/>
      <c r="F437" s="53"/>
    </row>
    <row r="438" spans="1:6" ht="12.75" customHeight="1">
      <c r="A438" s="96"/>
      <c r="B438" s="96"/>
      <c r="C438" s="53"/>
      <c r="D438" s="53"/>
      <c r="E438" s="53"/>
      <c r="F438" s="53"/>
    </row>
    <row r="439" spans="1:6" ht="12.75" customHeight="1">
      <c r="A439" s="96"/>
      <c r="B439" s="96"/>
      <c r="C439" s="259"/>
      <c r="D439" s="259"/>
      <c r="E439" s="259"/>
      <c r="F439" s="259"/>
    </row>
    <row r="440" spans="1:6" ht="12.75" customHeight="1">
      <c r="A440" s="96"/>
      <c r="B440" s="96"/>
      <c r="C440" s="259"/>
      <c r="D440" s="259"/>
      <c r="E440" s="259"/>
      <c r="F440" s="259"/>
    </row>
    <row r="441" spans="1:6" ht="12.75" customHeight="1">
      <c r="A441" s="96"/>
      <c r="B441" s="194"/>
      <c r="C441" s="53"/>
      <c r="D441" s="53"/>
      <c r="E441" s="53"/>
      <c r="F441" s="53"/>
    </row>
    <row r="442" spans="1:6" ht="12.75" customHeight="1">
      <c r="A442" s="96"/>
      <c r="B442" s="194"/>
      <c r="C442" s="194"/>
      <c r="D442" s="194"/>
      <c r="E442" s="194"/>
      <c r="F442" s="194"/>
    </row>
    <row r="443" spans="1:6" ht="12.75" customHeight="1">
      <c r="A443" s="96"/>
      <c r="B443" s="96"/>
      <c r="C443" s="40"/>
      <c r="D443" s="40"/>
      <c r="E443" s="40"/>
      <c r="F443" s="40"/>
    </row>
    <row r="444" spans="1:6" ht="12.75" customHeight="1">
      <c r="A444" s="47"/>
      <c r="B444" s="47"/>
      <c r="C444" s="47"/>
      <c r="D444" s="47"/>
      <c r="E444" s="47"/>
      <c r="F444" s="47"/>
    </row>
    <row r="445" spans="1:6" ht="12.75" customHeight="1">
      <c r="A445" s="96"/>
      <c r="B445" s="96"/>
      <c r="C445" s="96"/>
      <c r="D445" s="96"/>
      <c r="E445" s="96"/>
      <c r="F445" s="96"/>
    </row>
    <row r="446" spans="1:6" ht="12.75" customHeight="1">
      <c r="A446" s="96"/>
      <c r="B446" s="96"/>
      <c r="C446" s="258"/>
      <c r="D446" s="258"/>
      <c r="E446" s="258"/>
      <c r="F446" s="40"/>
    </row>
    <row r="447" spans="1:6" ht="12.75" customHeight="1">
      <c r="A447" s="96"/>
      <c r="B447" s="96"/>
      <c r="C447" s="53"/>
      <c r="D447" s="53"/>
      <c r="E447" s="53"/>
      <c r="F447" s="53"/>
    </row>
    <row r="448" spans="1:6" ht="12.75" customHeight="1">
      <c r="A448" s="25"/>
      <c r="B448" s="96"/>
      <c r="C448" s="53"/>
      <c r="D448" s="53"/>
      <c r="E448" s="53"/>
      <c r="F448" s="53"/>
    </row>
    <row r="449" spans="1:6" ht="12.75" customHeight="1">
      <c r="A449" s="96"/>
      <c r="B449" s="96"/>
      <c r="C449" s="53"/>
      <c r="D449" s="53"/>
      <c r="E449" s="53"/>
      <c r="F449" s="53"/>
    </row>
    <row r="450" spans="1:6" ht="12.75" customHeight="1">
      <c r="A450" s="96"/>
      <c r="B450" s="96"/>
      <c r="C450" s="53"/>
      <c r="D450" s="53"/>
      <c r="E450" s="53"/>
      <c r="F450" s="53"/>
    </row>
    <row r="451" spans="1:6" ht="12.75" customHeight="1">
      <c r="A451" s="96"/>
      <c r="B451" s="96"/>
      <c r="C451" s="53"/>
      <c r="D451" s="53"/>
      <c r="E451" s="53"/>
      <c r="F451" s="53"/>
    </row>
    <row r="452" spans="1:6" ht="12.75" customHeight="1">
      <c r="A452" s="96"/>
      <c r="B452" s="96"/>
      <c r="C452" s="53"/>
      <c r="D452" s="53"/>
      <c r="E452" s="53"/>
      <c r="F452" s="53"/>
    </row>
    <row r="453" spans="1:6" ht="12.75" customHeight="1">
      <c r="A453" s="96"/>
      <c r="B453" s="96"/>
      <c r="C453" s="259"/>
      <c r="D453" s="259"/>
      <c r="E453" s="259"/>
      <c r="F453" s="259"/>
    </row>
    <row r="454" spans="1:6" ht="12.75" customHeight="1">
      <c r="A454" s="96"/>
      <c r="B454" s="96"/>
      <c r="C454" s="40"/>
      <c r="D454" s="40"/>
      <c r="E454" s="40"/>
      <c r="F454" s="40"/>
    </row>
    <row r="455" spans="1:6" ht="12.75" customHeight="1">
      <c r="A455" s="96"/>
      <c r="B455" s="96"/>
      <c r="C455" s="40"/>
      <c r="D455" s="40"/>
      <c r="E455" s="40"/>
      <c r="F455" s="40"/>
    </row>
    <row r="456" spans="1:6" ht="12.75" customHeight="1">
      <c r="A456" s="96"/>
      <c r="B456" s="96"/>
      <c r="C456" s="40"/>
      <c r="D456" s="40"/>
      <c r="E456" s="40"/>
      <c r="F456" s="40"/>
    </row>
    <row r="457" spans="1:6" ht="12.75" customHeight="1">
      <c r="A457" s="96"/>
      <c r="B457" s="139"/>
      <c r="C457" s="111"/>
      <c r="D457" s="111"/>
      <c r="E457" s="111"/>
      <c r="F457" s="111"/>
    </row>
    <row r="458" spans="1:6" ht="12.75" customHeight="1">
      <c r="A458" s="96"/>
      <c r="B458" s="96"/>
      <c r="C458" s="51"/>
      <c r="D458" s="51"/>
      <c r="E458" s="51"/>
      <c r="F458" s="51"/>
    </row>
    <row r="459" spans="1:6" ht="12.75" customHeight="1">
      <c r="A459" s="6"/>
      <c r="B459" s="6"/>
      <c r="C459" s="166"/>
      <c r="D459" s="166"/>
      <c r="E459" s="166"/>
      <c r="F459" s="166"/>
    </row>
    <row r="460" spans="1:6" ht="12.75" customHeight="1">
      <c r="A460" s="6"/>
      <c r="B460" s="6"/>
      <c r="C460" s="166"/>
      <c r="D460" s="166"/>
      <c r="E460" s="166"/>
      <c r="F460" s="166"/>
    </row>
    <row r="461" spans="1:6" ht="12.75" customHeight="1">
      <c r="A461" s="6"/>
      <c r="B461" s="6"/>
      <c r="C461" s="166"/>
      <c r="D461" s="166"/>
      <c r="E461" s="166"/>
      <c r="F461" s="166"/>
    </row>
    <row r="462" spans="1:6" ht="12.75" customHeight="1">
      <c r="A462" s="6"/>
      <c r="B462" s="6"/>
      <c r="C462" s="166"/>
      <c r="D462" s="166"/>
      <c r="E462" s="166"/>
      <c r="F462" s="166"/>
    </row>
    <row r="463" spans="1:6" ht="12.75" customHeight="1">
      <c r="A463" s="6"/>
      <c r="B463" s="6"/>
      <c r="C463" s="166"/>
      <c r="D463" s="166"/>
      <c r="E463" s="166"/>
      <c r="F463" s="166"/>
    </row>
    <row r="464" spans="1:6" ht="12.75" customHeight="1">
      <c r="A464" s="6"/>
      <c r="B464" s="6"/>
      <c r="C464" s="166"/>
      <c r="D464" s="166"/>
      <c r="E464" s="166"/>
      <c r="F464" s="166"/>
    </row>
    <row r="465" spans="1:6" ht="12.75" customHeight="1">
      <c r="A465" s="6"/>
      <c r="B465" s="6"/>
      <c r="C465" s="166"/>
      <c r="D465" s="166"/>
      <c r="E465" s="166"/>
      <c r="F465" s="166"/>
    </row>
    <row r="466" spans="1:6" ht="12.75" customHeight="1">
      <c r="A466" s="6"/>
      <c r="B466" s="6"/>
      <c r="C466" s="166"/>
      <c r="D466" s="166"/>
      <c r="E466" s="166"/>
      <c r="F466" s="166"/>
    </row>
    <row r="467" spans="1:6" ht="12.75" customHeight="1">
      <c r="A467" s="6"/>
      <c r="B467" s="6"/>
      <c r="C467" s="166"/>
      <c r="D467" s="166"/>
      <c r="E467" s="166"/>
      <c r="F467" s="166"/>
    </row>
    <row r="468" spans="1:6" ht="12.75" customHeight="1">
      <c r="A468" s="6"/>
      <c r="B468" s="6"/>
      <c r="C468" s="166"/>
      <c r="D468" s="166"/>
      <c r="E468" s="166"/>
      <c r="F468" s="166"/>
    </row>
    <row r="469" spans="1:6" ht="12.75" customHeight="1">
      <c r="A469" s="6"/>
      <c r="B469" s="6"/>
      <c r="C469" s="166"/>
      <c r="D469" s="166"/>
      <c r="E469" s="166"/>
      <c r="F469" s="166"/>
    </row>
    <row r="470" spans="1:6" ht="12.75" customHeight="1">
      <c r="A470" s="6"/>
      <c r="B470" s="6"/>
      <c r="C470" s="166"/>
      <c r="D470" s="166"/>
      <c r="E470" s="166"/>
      <c r="F470" s="166"/>
    </row>
    <row r="471" spans="1:6" ht="12.75" customHeight="1">
      <c r="A471" s="6"/>
      <c r="B471" s="6"/>
      <c r="C471" s="166"/>
      <c r="D471" s="166"/>
      <c r="E471" s="166"/>
      <c r="F471" s="166"/>
    </row>
    <row r="472" spans="1:6" ht="12.75" customHeight="1">
      <c r="A472" s="6"/>
      <c r="B472" s="6"/>
      <c r="C472" s="166"/>
      <c r="D472" s="166"/>
      <c r="E472" s="166"/>
      <c r="F472" s="166"/>
    </row>
    <row r="473" spans="1:6" ht="12.75" customHeight="1">
      <c r="A473" s="6"/>
      <c r="B473" s="6"/>
      <c r="C473" s="166"/>
      <c r="D473" s="166"/>
      <c r="E473" s="166"/>
      <c r="F473" s="166"/>
    </row>
    <row r="474" spans="1:6" ht="12.75" customHeight="1">
      <c r="A474" s="6"/>
      <c r="B474" s="6"/>
      <c r="C474" s="166"/>
      <c r="D474" s="166"/>
      <c r="E474" s="166"/>
      <c r="F474" s="166"/>
    </row>
    <row r="475" spans="1:6" ht="12.75" customHeight="1">
      <c r="A475" s="6"/>
      <c r="B475" s="6"/>
      <c r="C475" s="166"/>
      <c r="D475" s="166"/>
      <c r="E475" s="166"/>
      <c r="F475" s="166"/>
    </row>
    <row r="476" spans="1:6" ht="12.75" customHeight="1">
      <c r="A476" s="6"/>
      <c r="B476" s="6"/>
      <c r="C476" s="166"/>
      <c r="D476" s="166"/>
      <c r="E476" s="166"/>
      <c r="F476" s="166"/>
    </row>
    <row r="477" spans="1:6" ht="12.75" customHeight="1">
      <c r="A477" s="6"/>
      <c r="B477" s="6"/>
      <c r="C477" s="166"/>
      <c r="D477" s="166"/>
      <c r="E477" s="166"/>
      <c r="F477" s="166"/>
    </row>
    <row r="478" spans="1:6" ht="12.75" customHeight="1">
      <c r="A478" s="6"/>
      <c r="B478" s="6"/>
      <c r="C478" s="166"/>
      <c r="D478" s="166"/>
      <c r="E478" s="166"/>
      <c r="F478" s="166"/>
    </row>
    <row r="479" spans="1:6" ht="12.75" customHeight="1">
      <c r="A479" s="6"/>
      <c r="B479" s="6"/>
      <c r="C479" s="166"/>
      <c r="D479" s="166"/>
      <c r="E479" s="166"/>
      <c r="F479" s="166"/>
    </row>
    <row r="480" spans="1:6" ht="12.75" customHeight="1">
      <c r="A480" s="6"/>
      <c r="B480" s="6"/>
      <c r="C480" s="166"/>
      <c r="D480" s="166"/>
      <c r="E480" s="166"/>
      <c r="F480" s="166"/>
    </row>
    <row r="481" spans="1:6" ht="12.75" customHeight="1">
      <c r="A481" s="6"/>
      <c r="B481" s="6"/>
      <c r="C481" s="166"/>
      <c r="D481" s="166"/>
      <c r="E481" s="166"/>
      <c r="F481" s="166"/>
    </row>
    <row r="482" spans="1:6" ht="12.75" customHeight="1">
      <c r="A482" s="6"/>
      <c r="B482" s="6"/>
      <c r="C482" s="166"/>
      <c r="D482" s="166"/>
      <c r="E482" s="166"/>
      <c r="F482" s="166"/>
    </row>
    <row r="483" spans="1:6" ht="12.75" customHeight="1">
      <c r="A483" s="6"/>
      <c r="B483" s="6"/>
      <c r="C483" s="166"/>
      <c r="D483" s="166"/>
      <c r="E483" s="166"/>
      <c r="F483" s="166"/>
    </row>
    <row r="484" spans="1:6" ht="12.75" customHeight="1">
      <c r="A484" s="6"/>
      <c r="B484" s="6"/>
      <c r="C484" s="166"/>
      <c r="D484" s="166"/>
      <c r="E484" s="166"/>
      <c r="F484" s="166"/>
    </row>
    <row r="485" spans="1:6" ht="12.75" customHeight="1">
      <c r="A485" s="6"/>
      <c r="B485" s="6"/>
      <c r="C485" s="166"/>
      <c r="D485" s="166"/>
      <c r="E485" s="166"/>
      <c r="F485" s="166"/>
    </row>
    <row r="486" spans="1:6" ht="12.75" customHeight="1">
      <c r="A486" s="6"/>
      <c r="B486" s="6"/>
      <c r="C486" s="166"/>
      <c r="D486" s="166"/>
      <c r="E486" s="166"/>
      <c r="F486" s="166"/>
    </row>
    <row r="487" spans="1:6" ht="12.75" customHeight="1">
      <c r="A487" s="6"/>
      <c r="B487" s="6"/>
      <c r="C487" s="166"/>
      <c r="D487" s="166"/>
      <c r="E487" s="166"/>
      <c r="F487" s="166"/>
    </row>
    <row r="488" spans="1:6" ht="12.75" customHeight="1">
      <c r="A488" s="6"/>
      <c r="B488" s="6"/>
      <c r="C488" s="166"/>
      <c r="D488" s="166"/>
      <c r="E488" s="166"/>
      <c r="F488" s="166"/>
    </row>
    <row r="489" spans="1:6" ht="12.75" customHeight="1">
      <c r="A489" s="6"/>
      <c r="B489" s="6"/>
      <c r="C489" s="166"/>
      <c r="D489" s="166"/>
      <c r="E489" s="166"/>
      <c r="F489" s="166"/>
    </row>
    <row r="490" spans="1:6" ht="12.75" customHeight="1">
      <c r="A490" s="6"/>
      <c r="B490" s="6"/>
      <c r="C490" s="166"/>
      <c r="D490" s="166"/>
      <c r="E490" s="166"/>
      <c r="F490" s="166"/>
    </row>
    <row r="491" spans="1:6" ht="12.75" customHeight="1">
      <c r="A491" s="6"/>
      <c r="B491" s="6"/>
      <c r="C491" s="166"/>
      <c r="D491" s="166"/>
      <c r="E491" s="166"/>
      <c r="F491" s="166"/>
    </row>
    <row r="492" spans="1:6" ht="12.75" customHeight="1">
      <c r="A492" s="6"/>
      <c r="B492" s="6"/>
      <c r="C492" s="166"/>
      <c r="D492" s="166"/>
      <c r="E492" s="166"/>
      <c r="F492" s="166"/>
    </row>
    <row r="493" spans="1:6" ht="12.75" customHeight="1">
      <c r="A493" s="6"/>
      <c r="B493" s="6"/>
      <c r="C493" s="166"/>
      <c r="D493" s="166"/>
      <c r="E493" s="166"/>
      <c r="F493" s="166"/>
    </row>
    <row r="494" spans="1:6" ht="12.75" customHeight="1">
      <c r="A494" s="6"/>
      <c r="B494" s="6"/>
      <c r="C494" s="166"/>
      <c r="D494" s="166"/>
      <c r="E494" s="166"/>
      <c r="F494" s="166"/>
    </row>
    <row r="495" spans="1:6" ht="12.75" customHeight="1">
      <c r="A495" s="6"/>
      <c r="B495" s="6"/>
      <c r="C495" s="166"/>
      <c r="D495" s="166"/>
      <c r="E495" s="166"/>
      <c r="F495" s="166"/>
    </row>
    <row r="496" spans="1:6" ht="12.75" customHeight="1">
      <c r="A496" s="6"/>
      <c r="B496" s="6"/>
      <c r="C496" s="166"/>
      <c r="D496" s="166"/>
      <c r="E496" s="166"/>
      <c r="F496" s="166"/>
    </row>
    <row r="497" spans="1:6" ht="12.75" customHeight="1">
      <c r="A497" s="6"/>
      <c r="B497" s="6"/>
      <c r="C497" s="166"/>
      <c r="D497" s="166"/>
      <c r="E497" s="166"/>
      <c r="F497" s="166"/>
    </row>
    <row r="498" spans="1:6" ht="12.75" customHeight="1">
      <c r="A498" s="6"/>
      <c r="B498" s="6"/>
      <c r="C498" s="166"/>
      <c r="D498" s="166"/>
      <c r="E498" s="166"/>
      <c r="F498" s="166"/>
    </row>
    <row r="499" spans="1:6" ht="12.75" customHeight="1">
      <c r="A499" s="6"/>
      <c r="B499" s="6"/>
      <c r="C499" s="166"/>
      <c r="D499" s="166"/>
      <c r="E499" s="166"/>
      <c r="F499" s="166"/>
    </row>
    <row r="500" spans="1:6" ht="12.75" customHeight="1">
      <c r="A500" s="6"/>
      <c r="B500" s="6"/>
      <c r="C500" s="166"/>
      <c r="D500" s="166"/>
      <c r="E500" s="166"/>
      <c r="F500" s="166"/>
    </row>
    <row r="501" spans="1:6" ht="12.75" customHeight="1">
      <c r="A501" s="6"/>
      <c r="B501" s="6"/>
      <c r="C501" s="166"/>
      <c r="D501" s="166"/>
      <c r="E501" s="166"/>
      <c r="F501" s="166"/>
    </row>
    <row r="502" spans="1:6" ht="12.75" customHeight="1">
      <c r="A502" s="6"/>
      <c r="B502" s="6"/>
      <c r="C502" s="166"/>
      <c r="D502" s="166"/>
      <c r="E502" s="166"/>
      <c r="F502" s="166"/>
    </row>
    <row r="503" spans="1:6" ht="12.75" customHeight="1">
      <c r="A503" s="6"/>
      <c r="B503" s="6"/>
      <c r="C503" s="166"/>
      <c r="D503" s="166"/>
      <c r="E503" s="166"/>
      <c r="F503" s="166"/>
    </row>
    <row r="504" spans="1:6" ht="12.75" customHeight="1">
      <c r="A504" s="6"/>
      <c r="B504" s="6"/>
      <c r="C504" s="166"/>
      <c r="D504" s="166"/>
      <c r="E504" s="166"/>
      <c r="F504" s="166"/>
    </row>
    <row r="505" spans="1:6" ht="12.75" customHeight="1">
      <c r="A505" s="6"/>
      <c r="B505" s="6"/>
      <c r="C505" s="166"/>
      <c r="D505" s="166"/>
      <c r="E505" s="166"/>
      <c r="F505" s="166"/>
    </row>
    <row r="506" spans="1:6" ht="12.75" customHeight="1">
      <c r="A506" s="6"/>
      <c r="B506" s="6"/>
      <c r="C506" s="166"/>
      <c r="D506" s="166"/>
      <c r="E506" s="166"/>
      <c r="F506" s="166"/>
    </row>
    <row r="507" spans="1:6" ht="12.75" customHeight="1">
      <c r="A507" s="6"/>
      <c r="B507" s="6"/>
      <c r="C507" s="166"/>
      <c r="D507" s="166"/>
      <c r="E507" s="166"/>
      <c r="F507" s="166"/>
    </row>
    <row r="508" spans="1:6" ht="12.75" customHeight="1">
      <c r="A508" s="6"/>
      <c r="B508" s="6"/>
      <c r="C508" s="166"/>
      <c r="D508" s="166"/>
      <c r="E508" s="166"/>
      <c r="F508" s="166"/>
    </row>
    <row r="509" spans="1:6" ht="12.75" customHeight="1">
      <c r="A509" s="6"/>
      <c r="B509" s="6"/>
      <c r="C509" s="166"/>
      <c r="D509" s="166"/>
      <c r="E509" s="166"/>
      <c r="F509" s="166"/>
    </row>
    <row r="510" spans="1:6" ht="12.75" customHeight="1">
      <c r="A510" s="6"/>
      <c r="B510" s="6"/>
      <c r="C510" s="166"/>
      <c r="D510" s="166"/>
      <c r="E510" s="166"/>
      <c r="F510" s="166"/>
    </row>
    <row r="511" spans="1:6" ht="12.75" customHeight="1">
      <c r="A511" s="6"/>
      <c r="B511" s="6"/>
      <c r="C511" s="166"/>
      <c r="D511" s="166"/>
      <c r="E511" s="166"/>
      <c r="F511" s="166"/>
    </row>
    <row r="512" spans="1:6" ht="12.75" customHeight="1">
      <c r="A512" s="139"/>
      <c r="B512" s="139"/>
      <c r="C512" s="260"/>
      <c r="D512" s="260"/>
      <c r="E512" s="260"/>
      <c r="F512" s="260"/>
    </row>
    <row r="513" spans="1:6" ht="12.75" customHeight="1">
      <c r="A513" s="139"/>
      <c r="B513" s="139"/>
      <c r="C513" s="260"/>
      <c r="D513" s="260"/>
      <c r="E513" s="260"/>
      <c r="F513" s="260"/>
    </row>
    <row r="514" spans="1:6" ht="12.75" customHeight="1">
      <c r="A514" s="139"/>
      <c r="B514" s="139"/>
      <c r="C514" s="260"/>
      <c r="D514" s="260"/>
      <c r="E514" s="260"/>
      <c r="F514" s="260"/>
    </row>
    <row r="515" spans="1:6" ht="12.75" customHeight="1">
      <c r="A515" s="139"/>
      <c r="B515" s="139"/>
      <c r="C515" s="260"/>
      <c r="D515" s="260"/>
      <c r="E515" s="260"/>
      <c r="F515" s="260"/>
    </row>
    <row r="516" spans="1:6" ht="12.75" customHeight="1">
      <c r="A516" s="139"/>
      <c r="B516" s="139"/>
      <c r="C516" s="260"/>
      <c r="D516" s="260"/>
      <c r="E516" s="260"/>
      <c r="F516" s="260"/>
    </row>
    <row r="517" spans="1:6" ht="12.75" customHeight="1">
      <c r="A517" s="139"/>
      <c r="B517" s="139"/>
      <c r="C517" s="260"/>
      <c r="D517" s="260"/>
      <c r="E517" s="260"/>
      <c r="F517" s="260"/>
    </row>
    <row r="518" spans="1:6" ht="12.75" customHeight="1">
      <c r="A518" s="139"/>
      <c r="B518" s="139"/>
      <c r="C518" s="260"/>
      <c r="D518" s="260"/>
      <c r="E518" s="260"/>
      <c r="F518" s="260"/>
    </row>
    <row r="519" spans="1:6" ht="12.75" customHeight="1">
      <c r="A519" s="139"/>
      <c r="B519" s="139"/>
      <c r="C519" s="260"/>
      <c r="D519" s="260"/>
      <c r="E519" s="260"/>
      <c r="F519" s="260"/>
    </row>
    <row r="520" spans="1:6" ht="12.75" customHeight="1">
      <c r="A520" s="139"/>
      <c r="B520" s="139"/>
      <c r="C520" s="260"/>
      <c r="D520" s="260"/>
      <c r="E520" s="260"/>
      <c r="F520" s="260"/>
    </row>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sheetData>
  <mergeCells count="5">
    <mergeCell ref="B6:F6"/>
    <mergeCell ref="A1:F1"/>
    <mergeCell ref="A2:F2"/>
    <mergeCell ref="A3:F3"/>
    <mergeCell ref="A4:F4"/>
  </mergeCells>
  <printOptions horizontalCentered="1"/>
  <pageMargins left="0.25" right="0.25" top="0.5" bottom="0.41" header="0.5" footer="0.19"/>
  <pageSetup firstPageNumber="1" useFirstPageNumber="1" orientation="portrait" scale="95" r:id="rId1"/>
  <headerFooter alignWithMargins="0">
    <oddHeader>&amp;L&amp;"Times New Roman,Bold Italic"
WM - &amp;P
&amp;C
</oddHeader>
  </headerFooter>
  <rowBreaks count="7" manualBreakCount="7">
    <brk id="161" max="6" man="1"/>
    <brk id="213" max="6" man="1"/>
    <brk id="246" max="6" man="1"/>
    <brk id="286" max="6" man="1"/>
    <brk id="322" max="6" man="1"/>
    <brk id="358" max="6" man="1"/>
    <brk id="416" max="6" man="1"/>
  </rowBreaks>
</worksheet>
</file>

<file path=xl/worksheets/sheet10.xml><?xml version="1.0" encoding="utf-8"?>
<worksheet xmlns="http://schemas.openxmlformats.org/spreadsheetml/2006/main" xmlns:r="http://schemas.openxmlformats.org/officeDocument/2006/relationships">
  <dimension ref="A1:S61"/>
  <sheetViews>
    <sheetView workbookViewId="0" topLeftCell="A11">
      <selection activeCell="E39" sqref="E39"/>
    </sheetView>
  </sheetViews>
  <sheetFormatPr defaultColWidth="9.00390625" defaultRowHeight="12.75"/>
  <cols>
    <col min="1" max="1" width="57.375" style="7" customWidth="1"/>
    <col min="2" max="2" width="2.75390625" style="7" customWidth="1"/>
    <col min="3" max="3" width="14.00390625" style="7" customWidth="1"/>
    <col min="4" max="4" width="1.4921875" style="7" customWidth="1"/>
    <col min="5" max="5" width="16.00390625" style="7" customWidth="1"/>
    <col min="6" max="6" width="11.375" style="7" hidden="1" customWidth="1"/>
    <col min="7" max="7" width="4.875" style="7" hidden="1" customWidth="1"/>
    <col min="8" max="8" width="0.12890625" style="7" hidden="1" customWidth="1"/>
    <col min="9" max="9" width="2.125" style="7" customWidth="1"/>
    <col min="10" max="16384" width="9.00390625" style="7" customWidth="1"/>
  </cols>
  <sheetData>
    <row r="1" spans="1:19" s="466" customFormat="1" ht="12.75" customHeight="1">
      <c r="A1" s="791" t="s">
        <v>0</v>
      </c>
      <c r="B1" s="791"/>
      <c r="C1" s="791"/>
      <c r="D1" s="791"/>
      <c r="E1" s="791"/>
      <c r="F1" s="791"/>
      <c r="G1" s="791"/>
      <c r="H1" s="791"/>
      <c r="I1" s="7"/>
      <c r="J1" s="7"/>
      <c r="K1" s="7"/>
      <c r="L1" s="7"/>
      <c r="M1" s="7"/>
      <c r="N1" s="7"/>
      <c r="O1" s="7"/>
      <c r="P1" s="7"/>
      <c r="Q1" s="7"/>
      <c r="R1" s="7"/>
      <c r="S1" s="7"/>
    </row>
    <row r="2" spans="1:19" s="466" customFormat="1" ht="12.75" customHeight="1">
      <c r="A2" s="791" t="s">
        <v>33</v>
      </c>
      <c r="B2" s="791"/>
      <c r="C2" s="791"/>
      <c r="D2" s="791"/>
      <c r="E2" s="791"/>
      <c r="F2" s="791"/>
      <c r="G2" s="791"/>
      <c r="H2" s="791"/>
      <c r="I2" s="7"/>
      <c r="J2" s="7"/>
      <c r="K2" s="7"/>
      <c r="L2" s="7"/>
      <c r="M2" s="7"/>
      <c r="N2" s="7"/>
      <c r="O2" s="7"/>
      <c r="P2" s="7"/>
      <c r="Q2" s="7"/>
      <c r="R2" s="7"/>
      <c r="S2" s="7"/>
    </row>
    <row r="3" spans="1:19" s="466" customFormat="1" ht="12" customHeight="1">
      <c r="A3" s="793" t="s">
        <v>50</v>
      </c>
      <c r="B3" s="793"/>
      <c r="C3" s="793"/>
      <c r="D3" s="793"/>
      <c r="E3" s="793"/>
      <c r="F3" s="793"/>
      <c r="G3" s="793"/>
      <c r="H3" s="793"/>
      <c r="I3" s="7"/>
      <c r="J3" s="7"/>
      <c r="K3" s="7"/>
      <c r="L3" s="7"/>
      <c r="M3" s="7"/>
      <c r="N3" s="7"/>
      <c r="O3" s="7"/>
      <c r="P3" s="7"/>
      <c r="Q3" s="7"/>
      <c r="R3" s="7"/>
      <c r="S3" s="7"/>
    </row>
    <row r="4" spans="1:19" s="466" customFormat="1" ht="12" customHeight="1">
      <c r="A4" s="793" t="s">
        <v>1</v>
      </c>
      <c r="B4" s="793"/>
      <c r="C4" s="793"/>
      <c r="D4" s="793"/>
      <c r="E4" s="793"/>
      <c r="F4" s="793"/>
      <c r="G4" s="793"/>
      <c r="H4" s="793"/>
      <c r="I4" s="7"/>
      <c r="J4" s="7"/>
      <c r="K4" s="7"/>
      <c r="L4" s="7"/>
      <c r="M4" s="7"/>
      <c r="N4" s="7"/>
      <c r="O4" s="7"/>
      <c r="P4" s="7"/>
      <c r="Q4" s="7"/>
      <c r="R4" s="7"/>
      <c r="S4" s="7"/>
    </row>
    <row r="5" spans="1:6" ht="12" customHeight="1">
      <c r="A5" s="17"/>
      <c r="B5" s="59"/>
      <c r="C5" s="383"/>
      <c r="D5" s="64"/>
      <c r="E5" s="383" t="s">
        <v>246</v>
      </c>
      <c r="F5" s="64"/>
    </row>
    <row r="6" spans="1:6" ht="12" customHeight="1">
      <c r="A6" s="447"/>
      <c r="B6" s="83"/>
      <c r="C6" s="83"/>
      <c r="D6" s="83"/>
      <c r="E6" s="83" t="s">
        <v>325</v>
      </c>
      <c r="F6" s="64"/>
    </row>
    <row r="7" spans="1:6" ht="14.25" customHeight="1">
      <c r="A7" s="625" t="s">
        <v>127</v>
      </c>
      <c r="B7" s="169"/>
      <c r="C7" s="626"/>
      <c r="D7" s="626"/>
      <c r="E7" s="626"/>
      <c r="F7" s="378"/>
    </row>
    <row r="8" spans="1:6" s="537" customFormat="1" ht="10.5" customHeight="1">
      <c r="A8" s="628" t="s">
        <v>113</v>
      </c>
      <c r="B8" s="629"/>
      <c r="C8" s="630"/>
      <c r="D8" s="630"/>
      <c r="E8" s="630">
        <v>6241</v>
      </c>
      <c r="F8" s="382"/>
    </row>
    <row r="9" spans="1:6" s="537" customFormat="1" ht="10.5" customHeight="1">
      <c r="A9" s="628" t="s">
        <v>277</v>
      </c>
      <c r="B9" s="629"/>
      <c r="C9" s="630"/>
      <c r="D9" s="630"/>
      <c r="E9" s="630"/>
      <c r="F9" s="382"/>
    </row>
    <row r="10" spans="1:6" s="537" customFormat="1" ht="10.5" customHeight="1">
      <c r="A10" s="631" t="s">
        <v>278</v>
      </c>
      <c r="B10" s="61"/>
      <c r="C10" s="632"/>
      <c r="D10" s="632"/>
      <c r="E10" s="632">
        <v>926</v>
      </c>
      <c r="F10" s="379"/>
    </row>
    <row r="11" spans="1:6" s="537" customFormat="1" ht="10.5" customHeight="1">
      <c r="A11" s="631" t="s">
        <v>306</v>
      </c>
      <c r="B11" s="61"/>
      <c r="C11" s="632"/>
      <c r="D11" s="632"/>
      <c r="E11" s="632">
        <v>1222</v>
      </c>
      <c r="F11" s="379"/>
    </row>
    <row r="12" spans="1:6" s="537" customFormat="1" ht="10.5" customHeight="1">
      <c r="A12" s="631" t="s">
        <v>279</v>
      </c>
      <c r="B12" s="93"/>
      <c r="C12" s="632"/>
      <c r="D12" s="632"/>
      <c r="E12" s="632">
        <f>-384-95</f>
        <v>-479</v>
      </c>
      <c r="F12" s="379"/>
    </row>
    <row r="13" spans="1:6" s="537" customFormat="1" ht="10.5" customHeight="1">
      <c r="A13" s="631" t="s">
        <v>484</v>
      </c>
      <c r="B13" s="93"/>
      <c r="C13" s="632"/>
      <c r="D13" s="632"/>
      <c r="E13" s="632">
        <f>-50+95</f>
        <v>45</v>
      </c>
      <c r="F13" s="379"/>
    </row>
    <row r="14" spans="1:6" s="537" customFormat="1" ht="10.5" customHeight="1">
      <c r="A14" s="631" t="s">
        <v>280</v>
      </c>
      <c r="B14" s="93"/>
      <c r="C14" s="632"/>
      <c r="D14" s="632"/>
      <c r="E14" s="632">
        <v>0</v>
      </c>
      <c r="F14" s="379"/>
    </row>
    <row r="15" spans="1:6" s="537" customFormat="1" ht="10.5" customHeight="1">
      <c r="A15" s="628" t="s">
        <v>281</v>
      </c>
      <c r="B15" s="93"/>
      <c r="C15" s="632"/>
      <c r="D15" s="632"/>
      <c r="E15" s="632">
        <v>0</v>
      </c>
      <c r="F15" s="379"/>
    </row>
    <row r="16" spans="1:6" s="537" customFormat="1" ht="12" customHeight="1" thickBot="1">
      <c r="A16" s="633" t="s">
        <v>415</v>
      </c>
      <c r="B16" s="634"/>
      <c r="C16" s="635"/>
      <c r="D16" s="635"/>
      <c r="E16" s="635">
        <f>SUM(E8:E15)</f>
        <v>7955</v>
      </c>
      <c r="F16" s="381"/>
    </row>
    <row r="17" spans="1:6" s="537" customFormat="1" ht="10.5" customHeight="1" thickTop="1">
      <c r="A17" s="631"/>
      <c r="B17" s="613"/>
      <c r="C17" s="617"/>
      <c r="D17" s="617"/>
      <c r="E17" s="617"/>
      <c r="F17" s="381"/>
    </row>
    <row r="18" spans="1:6" s="537" customFormat="1" ht="12" customHeight="1">
      <c r="A18" s="625" t="s">
        <v>416</v>
      </c>
      <c r="B18" s="613"/>
      <c r="C18" s="617"/>
      <c r="D18" s="617"/>
      <c r="E18" s="617"/>
      <c r="F18" s="381"/>
    </row>
    <row r="19" spans="1:6" s="537" customFormat="1" ht="12" customHeight="1">
      <c r="A19" s="631" t="s">
        <v>113</v>
      </c>
      <c r="B19" s="613"/>
      <c r="C19" s="617"/>
      <c r="D19" s="617"/>
      <c r="E19" s="433">
        <v>1714</v>
      </c>
      <c r="F19" s="381"/>
    </row>
    <row r="20" spans="1:9" s="537" customFormat="1" ht="12" customHeight="1">
      <c r="A20" s="631" t="s">
        <v>485</v>
      </c>
      <c r="B20" s="613"/>
      <c r="C20" s="617"/>
      <c r="D20" s="617"/>
      <c r="E20" s="751">
        <f>50-95</f>
        <v>-45</v>
      </c>
      <c r="F20" s="381"/>
      <c r="I20" s="734"/>
    </row>
    <row r="21" spans="1:6" s="537" customFormat="1" ht="12" customHeight="1" thickBot="1">
      <c r="A21" s="633" t="s">
        <v>114</v>
      </c>
      <c r="B21" s="634"/>
      <c r="C21" s="635"/>
      <c r="D21" s="635"/>
      <c r="E21" s="635">
        <f>SUM(E19:E20)</f>
        <v>1669</v>
      </c>
      <c r="F21" s="381"/>
    </row>
    <row r="22" spans="1:6" s="537" customFormat="1" ht="8.25" customHeight="1" thickTop="1">
      <c r="A22" s="631"/>
      <c r="B22" s="613"/>
      <c r="C22" s="617"/>
      <c r="D22" s="617"/>
      <c r="E22" s="617"/>
      <c r="F22" s="381"/>
    </row>
    <row r="23" spans="1:6" s="537" customFormat="1" ht="13.5" customHeight="1">
      <c r="A23" s="636" t="s">
        <v>176</v>
      </c>
      <c r="B23" s="637"/>
      <c r="C23" s="626"/>
      <c r="D23" s="626"/>
      <c r="E23" s="626"/>
      <c r="F23" s="378"/>
    </row>
    <row r="24" spans="1:6" s="537" customFormat="1" ht="10.5" customHeight="1">
      <c r="A24" s="628" t="s">
        <v>113</v>
      </c>
      <c r="B24" s="629"/>
      <c r="C24" s="617"/>
      <c r="D24" s="617"/>
      <c r="E24" s="617">
        <v>378383</v>
      </c>
      <c r="F24" s="381"/>
    </row>
    <row r="25" spans="1:6" s="537" customFormat="1" ht="10.5" customHeight="1">
      <c r="A25" s="628" t="s">
        <v>277</v>
      </c>
      <c r="B25" s="629"/>
      <c r="C25" s="617"/>
      <c r="D25" s="617"/>
      <c r="E25" s="617"/>
      <c r="F25" s="381"/>
    </row>
    <row r="26" spans="1:6" s="537" customFormat="1" ht="10.5" customHeight="1">
      <c r="A26" s="631" t="s">
        <v>278</v>
      </c>
      <c r="B26" s="61"/>
      <c r="C26" s="619"/>
      <c r="D26" s="619"/>
      <c r="E26" s="619">
        <v>57495</v>
      </c>
      <c r="F26" s="376"/>
    </row>
    <row r="27" spans="1:6" s="537" customFormat="1" ht="10.5" customHeight="1">
      <c r="A27" s="631" t="s">
        <v>306</v>
      </c>
      <c r="B27" s="61"/>
      <c r="C27" s="619"/>
      <c r="D27" s="619"/>
      <c r="E27" s="619">
        <v>57178</v>
      </c>
      <c r="F27" s="376"/>
    </row>
    <row r="28" spans="1:6" s="537" customFormat="1" ht="10.5" customHeight="1">
      <c r="A28" s="631" t="s">
        <v>280</v>
      </c>
      <c r="B28" s="61"/>
      <c r="C28" s="619"/>
      <c r="D28" s="619"/>
      <c r="E28" s="619">
        <v>0</v>
      </c>
      <c r="F28" s="376"/>
    </row>
    <row r="29" spans="1:6" s="537" customFormat="1" ht="10.5" customHeight="1">
      <c r="A29" s="631" t="s">
        <v>282</v>
      </c>
      <c r="B29" s="93"/>
      <c r="C29" s="632"/>
      <c r="D29" s="632"/>
      <c r="E29" s="632">
        <v>-33699</v>
      </c>
      <c r="F29" s="379"/>
    </row>
    <row r="30" spans="1:6" s="537" customFormat="1" ht="10.5" customHeight="1">
      <c r="A30" s="638" t="s">
        <v>283</v>
      </c>
      <c r="B30" s="62"/>
      <c r="C30" s="621"/>
      <c r="D30" s="621"/>
      <c r="E30" s="621">
        <v>18</v>
      </c>
      <c r="F30" s="379"/>
    </row>
    <row r="31" spans="1:6" s="537" customFormat="1" ht="10.5" customHeight="1" thickBot="1">
      <c r="A31" s="639" t="s">
        <v>114</v>
      </c>
      <c r="B31" s="640"/>
      <c r="C31" s="622"/>
      <c r="D31" s="622"/>
      <c r="E31" s="622">
        <f>SUM(E24:E30)</f>
        <v>459375</v>
      </c>
      <c r="F31" s="381"/>
    </row>
    <row r="32" spans="1:6" s="537" customFormat="1" ht="10.5" customHeight="1" thickTop="1">
      <c r="A32" s="631"/>
      <c r="B32" s="613"/>
      <c r="C32" s="617"/>
      <c r="D32" s="617"/>
      <c r="E32" s="617"/>
      <c r="F32" s="381"/>
    </row>
    <row r="33" spans="1:6" s="31" customFormat="1" ht="13.5" customHeight="1">
      <c r="A33" s="664"/>
      <c r="C33" s="665"/>
      <c r="D33" s="665"/>
      <c r="E33" s="665" t="s">
        <v>321</v>
      </c>
      <c r="F33" s="384"/>
    </row>
    <row r="34" spans="1:6" ht="10.5" customHeight="1">
      <c r="A34" s="18"/>
      <c r="B34" s="62"/>
      <c r="C34" s="641"/>
      <c r="D34" s="641"/>
      <c r="E34" s="641" t="s">
        <v>217</v>
      </c>
      <c r="F34" s="387"/>
    </row>
    <row r="35" spans="1:6" s="169" customFormat="1" ht="16.5" customHeight="1">
      <c r="A35" s="687" t="s">
        <v>174</v>
      </c>
      <c r="B35" s="688"/>
      <c r="C35" s="657"/>
      <c r="D35" s="658"/>
      <c r="E35" s="657"/>
      <c r="F35" s="659"/>
    </row>
    <row r="36" spans="1:6" ht="10.5" customHeight="1">
      <c r="A36" s="31" t="s">
        <v>183</v>
      </c>
      <c r="B36" s="31"/>
      <c r="C36" s="433"/>
      <c r="D36" s="375"/>
      <c r="E36" s="433">
        <v>459375</v>
      </c>
      <c r="F36" s="381"/>
    </row>
    <row r="37" spans="1:6" ht="10.5" customHeight="1">
      <c r="A37" s="31" t="s">
        <v>184</v>
      </c>
      <c r="B37" s="31"/>
      <c r="C37" s="440"/>
      <c r="D37" s="376"/>
      <c r="E37" s="440">
        <v>7666</v>
      </c>
      <c r="F37" s="376"/>
    </row>
    <row r="38" spans="1:6" s="537" customFormat="1" ht="10.5" customHeight="1">
      <c r="A38" s="631" t="s">
        <v>189</v>
      </c>
      <c r="B38" s="61"/>
      <c r="C38" s="619"/>
      <c r="D38" s="619"/>
      <c r="E38" s="619">
        <v>7678</v>
      </c>
      <c r="F38" s="376"/>
    </row>
    <row r="39" spans="1:6" s="537" customFormat="1" ht="10.5" customHeight="1">
      <c r="A39" s="631" t="s">
        <v>175</v>
      </c>
      <c r="B39" s="61"/>
      <c r="C39" s="619"/>
      <c r="D39" s="619"/>
      <c r="E39" s="619">
        <v>157109</v>
      </c>
      <c r="F39" s="376"/>
    </row>
    <row r="40" spans="1:6" ht="10.5" customHeight="1">
      <c r="A40" s="31" t="s">
        <v>479</v>
      </c>
      <c r="B40" s="31"/>
      <c r="C40" s="187"/>
      <c r="D40" s="623"/>
      <c r="E40" s="187">
        <v>170760</v>
      </c>
      <c r="F40" s="379"/>
    </row>
    <row r="41" spans="1:6" ht="10.5" customHeight="1" thickBot="1">
      <c r="A41" s="487" t="s">
        <v>360</v>
      </c>
      <c r="B41" s="487"/>
      <c r="C41" s="432"/>
      <c r="D41" s="635"/>
      <c r="E41" s="432">
        <f>SUM(E36:E40)</f>
        <v>802588</v>
      </c>
      <c r="F41" s="381"/>
    </row>
    <row r="42" spans="1:6" ht="10.5" customHeight="1" thickTop="1">
      <c r="A42" s="34"/>
      <c r="B42" s="652"/>
      <c r="C42" s="433"/>
      <c r="D42" s="617"/>
      <c r="E42" s="433"/>
      <c r="F42" s="381"/>
    </row>
    <row r="43" spans="1:6" ht="10.5" customHeight="1">
      <c r="A43" s="168"/>
      <c r="B43" s="643"/>
      <c r="C43" s="794" t="s">
        <v>321</v>
      </c>
      <c r="D43" s="815"/>
      <c r="E43" s="815"/>
      <c r="F43" s="385"/>
    </row>
    <row r="44" spans="1:6" ht="10.5" customHeight="1">
      <c r="A44" s="20"/>
      <c r="B44" s="20"/>
      <c r="C44" s="385" t="s">
        <v>228</v>
      </c>
      <c r="D44" s="385"/>
      <c r="E44" s="385" t="s">
        <v>229</v>
      </c>
      <c r="F44" s="385"/>
    </row>
    <row r="45" spans="1:6" s="518" customFormat="1" ht="10.5" customHeight="1">
      <c r="A45" s="644"/>
      <c r="B45" s="644"/>
      <c r="C45" s="660" t="s">
        <v>100</v>
      </c>
      <c r="D45" s="660"/>
      <c r="E45" s="385" t="s">
        <v>230</v>
      </c>
      <c r="F45" s="386"/>
    </row>
    <row r="46" spans="1:6" ht="18" customHeight="1">
      <c r="A46" s="687" t="s">
        <v>344</v>
      </c>
      <c r="B46" s="642"/>
      <c r="E46" s="661" t="s">
        <v>198</v>
      </c>
      <c r="F46" s="388"/>
    </row>
    <row r="47" spans="1:6" ht="10.5" customHeight="1">
      <c r="A47" s="31" t="s">
        <v>179</v>
      </c>
      <c r="C47" s="433">
        <v>71409</v>
      </c>
      <c r="D47" s="617"/>
      <c r="E47" s="752">
        <v>52</v>
      </c>
      <c r="F47" s="380"/>
    </row>
    <row r="48" spans="1:6" ht="10.5" customHeight="1">
      <c r="A48" s="31" t="s">
        <v>180</v>
      </c>
      <c r="C48" s="619">
        <v>304603</v>
      </c>
      <c r="D48" s="662"/>
      <c r="E48" s="752">
        <v>43</v>
      </c>
      <c r="F48" s="662"/>
    </row>
    <row r="49" spans="1:6" ht="10.5" customHeight="1">
      <c r="A49" s="31" t="s">
        <v>181</v>
      </c>
      <c r="C49" s="619">
        <v>82846</v>
      </c>
      <c r="D49" s="619"/>
      <c r="E49" s="752">
        <v>52</v>
      </c>
      <c r="F49" s="380"/>
    </row>
    <row r="50" spans="1:6" ht="10.5" customHeight="1">
      <c r="A50" s="447" t="s">
        <v>361</v>
      </c>
      <c r="B50" s="717"/>
      <c r="C50" s="621">
        <v>8183</v>
      </c>
      <c r="D50" s="621"/>
      <c r="E50" s="752">
        <v>50</v>
      </c>
      <c r="F50" s="380"/>
    </row>
    <row r="51" spans="1:6" ht="10.5" customHeight="1" thickBot="1">
      <c r="A51" s="448" t="s">
        <v>486</v>
      </c>
      <c r="B51" s="448"/>
      <c r="C51" s="622">
        <f>SUM(C47:C50)</f>
        <v>467041</v>
      </c>
      <c r="D51" s="622"/>
      <c r="E51" s="753">
        <v>47</v>
      </c>
      <c r="F51" s="389"/>
    </row>
    <row r="52" spans="1:6" ht="8.25" customHeight="1" thickTop="1">
      <c r="A52" s="34"/>
      <c r="B52" s="652"/>
      <c r="C52" s="617"/>
      <c r="D52" s="617"/>
      <c r="E52" s="653"/>
      <c r="F52" s="389"/>
    </row>
    <row r="53" spans="1:6" s="31" customFormat="1" ht="10.5" customHeight="1">
      <c r="A53" s="490" t="s">
        <v>489</v>
      </c>
      <c r="B53" s="34"/>
      <c r="C53" s="617"/>
      <c r="D53" s="617"/>
      <c r="E53" s="653"/>
      <c r="F53" s="389"/>
    </row>
    <row r="54" spans="1:5" s="31" customFormat="1" ht="12" customHeight="1">
      <c r="A54" s="654" t="s">
        <v>490</v>
      </c>
      <c r="D54" s="468"/>
      <c r="E54" s="468"/>
    </row>
    <row r="55" spans="4:5" ht="12.75">
      <c r="D55" s="314"/>
      <c r="E55" s="314"/>
    </row>
    <row r="56" spans="4:5" ht="12.75">
      <c r="D56" s="314"/>
      <c r="E56" s="314"/>
    </row>
    <row r="57" spans="4:5" ht="12.75">
      <c r="D57" s="314"/>
      <c r="E57" s="314"/>
    </row>
    <row r="58" spans="4:5" ht="12.75">
      <c r="D58" s="314"/>
      <c r="E58" s="314"/>
    </row>
    <row r="59" spans="4:5" ht="12.75">
      <c r="D59" s="314"/>
      <c r="E59" s="314"/>
    </row>
    <row r="60" spans="4:5" ht="12.75">
      <c r="D60" s="314"/>
      <c r="E60" s="314"/>
    </row>
    <row r="61" spans="4:5" ht="12.75">
      <c r="D61" s="314"/>
      <c r="E61" s="314"/>
    </row>
  </sheetData>
  <mergeCells count="5">
    <mergeCell ref="C43:E43"/>
    <mergeCell ref="A1:H1"/>
    <mergeCell ref="A2:H2"/>
    <mergeCell ref="A3:H3"/>
    <mergeCell ref="A4:H4"/>
  </mergeCells>
  <printOptions horizontalCentered="1"/>
  <pageMargins left="0.5" right="0.41" top="0.46" bottom="0.5" header="0.25" footer="0.23"/>
  <pageSetup firstPageNumber="10" useFirstPageNumber="1" horizontalDpi="600" verticalDpi="600" orientation="portrait" scale="95" r:id="rId1"/>
  <headerFooter alignWithMargins="0">
    <oddHeader>&amp;L&amp;"Times New Roman,Bold Italic"
WM - &amp;P</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T419"/>
  <sheetViews>
    <sheetView zoomScale="108" zoomScaleNormal="108" workbookViewId="0" topLeftCell="A1">
      <pane xSplit="1" topLeftCell="B1" activePane="topRight" state="frozen"/>
      <selection pane="topLeft" activeCell="A7" sqref="A7"/>
      <selection pane="topRight" activeCell="C49" sqref="C49"/>
    </sheetView>
  </sheetViews>
  <sheetFormatPr defaultColWidth="10.625" defaultRowHeight="12.75"/>
  <cols>
    <col min="1" max="1" width="29.625" style="102" customWidth="1"/>
    <col min="2" max="2" width="9.875" style="102" customWidth="1"/>
    <col min="3" max="3" width="2.00390625" style="102" customWidth="1"/>
    <col min="4" max="4" width="8.875" style="102" customWidth="1"/>
    <col min="5" max="5" width="2.125" style="102" customWidth="1"/>
    <col min="6" max="6" width="8.25390625" style="102" customWidth="1"/>
    <col min="7" max="7" width="2.00390625" style="102" customWidth="1"/>
    <col min="8" max="8" width="8.875" style="102" customWidth="1"/>
    <col min="9" max="9" width="2.00390625" style="102" customWidth="1"/>
    <col min="10" max="10" width="5.375" style="102" customWidth="1"/>
    <col min="11" max="11" width="1.875" style="102" customWidth="1"/>
    <col min="12" max="12" width="8.625" style="102" customWidth="1"/>
    <col min="13" max="13" width="1.875" style="102" customWidth="1"/>
    <col min="14" max="14" width="5.25390625" style="102" customWidth="1"/>
    <col min="15" max="18" width="10.625" style="102" customWidth="1"/>
    <col min="19" max="21" width="15.625" style="102" customWidth="1"/>
    <col min="22" max="22" width="12.625" style="102" customWidth="1"/>
    <col min="23" max="16384" width="10.625" style="102" customWidth="1"/>
  </cols>
  <sheetData>
    <row r="1" spans="1:14" ht="12.75" customHeight="1">
      <c r="A1" s="808" t="s">
        <v>0</v>
      </c>
      <c r="B1" s="808"/>
      <c r="C1" s="808"/>
      <c r="D1" s="808"/>
      <c r="E1" s="808"/>
      <c r="F1" s="808"/>
      <c r="G1" s="808"/>
      <c r="H1" s="808"/>
      <c r="I1" s="808"/>
      <c r="J1" s="808"/>
      <c r="K1" s="808"/>
      <c r="L1" s="808"/>
      <c r="M1" s="817"/>
      <c r="N1" s="817"/>
    </row>
    <row r="2" spans="1:14" ht="12.75" customHeight="1">
      <c r="A2" s="818" t="s">
        <v>33</v>
      </c>
      <c r="B2" s="818"/>
      <c r="C2" s="818"/>
      <c r="D2" s="818"/>
      <c r="E2" s="818"/>
      <c r="F2" s="818"/>
      <c r="G2" s="818"/>
      <c r="H2" s="818"/>
      <c r="I2" s="818"/>
      <c r="J2" s="818"/>
      <c r="K2" s="818"/>
      <c r="L2" s="818"/>
      <c r="M2" s="817"/>
      <c r="N2" s="817"/>
    </row>
    <row r="3" spans="1:20" ht="12.75" customHeight="1">
      <c r="A3" s="809" t="s">
        <v>50</v>
      </c>
      <c r="B3" s="809"/>
      <c r="C3" s="809"/>
      <c r="D3" s="809"/>
      <c r="E3" s="809"/>
      <c r="F3" s="809"/>
      <c r="G3" s="809"/>
      <c r="H3" s="809"/>
      <c r="I3" s="809"/>
      <c r="J3" s="809"/>
      <c r="K3" s="809"/>
      <c r="L3" s="809"/>
      <c r="M3" s="817"/>
      <c r="N3" s="817"/>
      <c r="O3" s="303"/>
      <c r="P3" s="303"/>
      <c r="Q3" s="303"/>
      <c r="R3" s="303"/>
      <c r="S3" s="303"/>
      <c r="T3" s="303"/>
    </row>
    <row r="4" spans="1:14" ht="12.75" customHeight="1">
      <c r="A4" s="809" t="s">
        <v>1</v>
      </c>
      <c r="B4" s="809"/>
      <c r="C4" s="809"/>
      <c r="D4" s="809"/>
      <c r="E4" s="809"/>
      <c r="F4" s="809"/>
      <c r="G4" s="809"/>
      <c r="H4" s="809"/>
      <c r="I4" s="809"/>
      <c r="J4" s="809"/>
      <c r="K4" s="809"/>
      <c r="L4" s="809"/>
      <c r="M4" s="817"/>
      <c r="N4" s="817"/>
    </row>
    <row r="5" spans="1:16" ht="12.75" customHeight="1">
      <c r="A5" s="101"/>
      <c r="B5" s="101"/>
      <c r="C5" s="101"/>
      <c r="D5" s="101"/>
      <c r="E5" s="101"/>
      <c r="F5" s="101"/>
      <c r="G5" s="101"/>
      <c r="H5" s="101"/>
      <c r="I5" s="101"/>
      <c r="J5" s="101"/>
      <c r="K5" s="101"/>
      <c r="L5" s="101"/>
      <c r="M5" s="101"/>
      <c r="N5" s="1"/>
      <c r="O5" s="1"/>
      <c r="P5" s="1"/>
    </row>
    <row r="6" spans="1:16" ht="13.5" customHeight="1">
      <c r="A6" s="275"/>
      <c r="B6" s="275"/>
      <c r="C6" s="275"/>
      <c r="D6" s="307"/>
      <c r="E6" s="308"/>
      <c r="F6" s="307"/>
      <c r="G6" s="307"/>
      <c r="H6" s="4"/>
      <c r="I6" s="106"/>
      <c r="J6" s="106"/>
      <c r="K6" s="106"/>
      <c r="L6" s="106"/>
      <c r="M6" s="1"/>
      <c r="N6" s="1"/>
      <c r="O6" s="1"/>
      <c r="P6" s="1"/>
    </row>
    <row r="7" spans="1:16" ht="12.75" customHeight="1">
      <c r="A7" s="275"/>
      <c r="B7" s="275"/>
      <c r="C7" s="275"/>
      <c r="D7" s="275"/>
      <c r="E7" s="219"/>
      <c r="F7" s="308"/>
      <c r="G7" s="308"/>
      <c r="H7" s="307"/>
      <c r="I7" s="106"/>
      <c r="J7" s="106"/>
      <c r="K7" s="106"/>
      <c r="L7" s="106"/>
      <c r="M7" s="1"/>
      <c r="N7" s="1"/>
      <c r="O7" s="1"/>
      <c r="P7" s="1"/>
    </row>
    <row r="8" spans="1:16" ht="12.75" customHeight="1">
      <c r="A8" s="309"/>
      <c r="B8" s="64" t="s">
        <v>56</v>
      </c>
      <c r="C8" s="64"/>
      <c r="D8" s="31"/>
      <c r="E8" s="64"/>
      <c r="F8" s="178"/>
      <c r="G8" s="178"/>
      <c r="H8" s="13"/>
      <c r="I8" s="13"/>
      <c r="J8" s="310"/>
      <c r="K8" s="310"/>
      <c r="L8" s="106"/>
      <c r="M8" s="1"/>
      <c r="N8" s="1"/>
      <c r="O8" s="1"/>
      <c r="P8" s="1"/>
    </row>
    <row r="9" spans="1:19" ht="12.75" customHeight="1">
      <c r="A9" s="309"/>
      <c r="B9" s="41" t="s">
        <v>246</v>
      </c>
      <c r="C9" s="59"/>
      <c r="D9" s="358" t="s">
        <v>34</v>
      </c>
      <c r="E9" s="694"/>
      <c r="F9" s="358" t="s">
        <v>475</v>
      </c>
      <c r="G9" s="358"/>
      <c r="H9" s="358" t="s">
        <v>35</v>
      </c>
      <c r="I9" s="694"/>
      <c r="J9" s="358" t="s">
        <v>475</v>
      </c>
      <c r="K9" s="358"/>
      <c r="L9" s="694" t="str">
        <f>+D9</f>
        <v>Mar. 31,</v>
      </c>
      <c r="M9" s="694"/>
      <c r="N9" s="278" t="s">
        <v>475</v>
      </c>
      <c r="O9" s="1"/>
      <c r="P9" s="1"/>
      <c r="Q9" s="1"/>
      <c r="R9" s="1"/>
      <c r="S9" s="1"/>
    </row>
    <row r="10" spans="1:19" ht="12.75" customHeight="1">
      <c r="A10" s="281"/>
      <c r="B10" s="83" t="s">
        <v>325</v>
      </c>
      <c r="C10" s="83"/>
      <c r="D10" s="352">
        <v>2002</v>
      </c>
      <c r="E10" s="352"/>
      <c r="F10" s="374" t="s">
        <v>476</v>
      </c>
      <c r="G10" s="374"/>
      <c r="H10" s="352">
        <v>2001</v>
      </c>
      <c r="I10" s="352"/>
      <c r="J10" s="374" t="s">
        <v>476</v>
      </c>
      <c r="K10" s="374"/>
      <c r="L10" s="352">
        <v>2001</v>
      </c>
      <c r="M10" s="352"/>
      <c r="N10" s="188" t="s">
        <v>476</v>
      </c>
      <c r="O10" s="1"/>
      <c r="P10" s="1"/>
      <c r="Q10" s="1"/>
      <c r="R10" s="1"/>
      <c r="S10" s="1"/>
    </row>
    <row r="11" spans="1:19" s="460" customFormat="1" ht="15.75">
      <c r="A11" s="491" t="s">
        <v>418</v>
      </c>
      <c r="B11" s="52"/>
      <c r="C11" s="52"/>
      <c r="D11" s="492"/>
      <c r="E11" s="492"/>
      <c r="F11" s="493"/>
      <c r="G11" s="493"/>
      <c r="H11" s="494"/>
      <c r="I11" s="494"/>
      <c r="J11" s="493"/>
      <c r="K11" s="493"/>
      <c r="L11" s="59"/>
      <c r="M11" s="494"/>
      <c r="N11" s="31"/>
      <c r="O11" s="106"/>
      <c r="P11" s="7"/>
      <c r="Q11" s="7"/>
      <c r="R11" s="7"/>
      <c r="S11" s="7"/>
    </row>
    <row r="12" spans="1:19" s="460" customFormat="1" ht="12.75" customHeight="1">
      <c r="A12" s="34" t="s">
        <v>52</v>
      </c>
      <c r="B12" s="34"/>
      <c r="C12" s="34"/>
      <c r="D12" s="492"/>
      <c r="E12" s="492"/>
      <c r="F12" s="492"/>
      <c r="G12" s="492"/>
      <c r="H12" s="492"/>
      <c r="I12" s="492"/>
      <c r="J12" s="492"/>
      <c r="K12" s="492"/>
      <c r="L12" s="54"/>
      <c r="M12" s="492"/>
      <c r="N12" s="31"/>
      <c r="O12" s="7"/>
      <c r="P12" s="7"/>
      <c r="Q12" s="7"/>
      <c r="R12" s="7"/>
      <c r="S12" s="7"/>
    </row>
    <row r="13" spans="1:19" s="460" customFormat="1" ht="12.75" customHeight="1">
      <c r="A13" s="47" t="s">
        <v>53</v>
      </c>
      <c r="B13" s="433">
        <f aca="true" t="shared" si="0" ref="B13:B19">+D13-H13</f>
        <v>-1058</v>
      </c>
      <c r="C13" s="745"/>
      <c r="D13" s="433">
        <v>31936</v>
      </c>
      <c r="E13" s="30"/>
      <c r="F13" s="771">
        <f>+$D$13/$D$20</f>
        <v>0.20178814014469404</v>
      </c>
      <c r="G13" s="771"/>
      <c r="H13" s="433">
        <v>32994</v>
      </c>
      <c r="I13" s="30"/>
      <c r="J13" s="771">
        <f>+$H$13/$H$20</f>
        <v>0.21082832258765344</v>
      </c>
      <c r="K13" s="771"/>
      <c r="L13" s="433">
        <v>40913</v>
      </c>
      <c r="M13" s="30"/>
      <c r="N13" s="771">
        <f>+$L$13/$L$20+0.01</f>
        <v>0.25387670555134983</v>
      </c>
      <c r="O13" s="7"/>
      <c r="P13" s="7"/>
      <c r="Q13" s="7"/>
      <c r="R13" s="7"/>
      <c r="S13" s="7"/>
    </row>
    <row r="14" spans="1:19" s="460" customFormat="1" ht="12.75" customHeight="1">
      <c r="A14" s="47" t="s">
        <v>130</v>
      </c>
      <c r="B14" s="440">
        <f t="shared" si="0"/>
        <v>1299</v>
      </c>
      <c r="C14" s="172"/>
      <c r="D14" s="440">
        <v>35462</v>
      </c>
      <c r="E14" s="53"/>
      <c r="F14" s="70">
        <f>+$D$14/$D$20*100</f>
        <v>22.406722901462736</v>
      </c>
      <c r="G14" s="70"/>
      <c r="H14" s="440">
        <v>34163</v>
      </c>
      <c r="I14" s="53"/>
      <c r="J14" s="70">
        <f>+$H$14/$H$20*100</f>
        <v>21.829811434085</v>
      </c>
      <c r="K14" s="70"/>
      <c r="L14" s="440">
        <v>42590</v>
      </c>
      <c r="M14" s="53"/>
      <c r="N14" s="70">
        <f>+$L$14/$L$20*100</f>
        <v>25.38730694261479</v>
      </c>
      <c r="O14" s="7"/>
      <c r="P14" s="7"/>
      <c r="Q14" s="7"/>
      <c r="R14" s="7"/>
      <c r="S14" s="7"/>
    </row>
    <row r="15" spans="1:19" s="460" customFormat="1" ht="12.75" customHeight="1">
      <c r="A15" s="92" t="s">
        <v>140</v>
      </c>
      <c r="B15" s="187">
        <f t="shared" si="0"/>
        <v>-1467</v>
      </c>
      <c r="C15" s="834"/>
      <c r="D15" s="187">
        <v>12024</v>
      </c>
      <c r="E15" s="772" t="s">
        <v>206</v>
      </c>
      <c r="F15" s="453">
        <f>D15/D20*100</f>
        <v>7.597384134205289</v>
      </c>
      <c r="G15" s="453"/>
      <c r="H15" s="187">
        <v>13491</v>
      </c>
      <c r="I15" s="772" t="s">
        <v>206</v>
      </c>
      <c r="J15" s="453">
        <f>+$H$15/$H$20*100</f>
        <v>8.620612535703561</v>
      </c>
      <c r="K15" s="89"/>
      <c r="L15" s="440">
        <v>11819</v>
      </c>
      <c r="M15" s="772" t="s">
        <v>206</v>
      </c>
      <c r="N15" s="453">
        <f>+$L$15/$L$20*100</f>
        <v>7.045141600252741</v>
      </c>
      <c r="O15" s="7"/>
      <c r="P15" s="7"/>
      <c r="Q15" s="7"/>
      <c r="R15" s="7"/>
      <c r="S15" s="7"/>
    </row>
    <row r="16" spans="1:19" s="460" customFormat="1" ht="12.75" customHeight="1">
      <c r="A16" s="495" t="s">
        <v>293</v>
      </c>
      <c r="B16" s="773">
        <f t="shared" si="0"/>
        <v>-1226</v>
      </c>
      <c r="C16" s="835"/>
      <c r="D16" s="773">
        <f>SUM(D13:D15)</f>
        <v>79422</v>
      </c>
      <c r="E16" s="54"/>
      <c r="F16" s="70">
        <f>+$D$16/$D$20*100</f>
        <v>50.18292105013743</v>
      </c>
      <c r="G16" s="70"/>
      <c r="H16" s="773">
        <f>SUM(H13:H15)</f>
        <v>80648</v>
      </c>
      <c r="I16" s="54"/>
      <c r="J16" s="70">
        <f>+$H$16/$H$20*100</f>
        <v>51.5332562285539</v>
      </c>
      <c r="K16" s="774"/>
      <c r="L16" s="773">
        <f>SUM(L13:L15)</f>
        <v>95322</v>
      </c>
      <c r="M16" s="54"/>
      <c r="N16" s="70">
        <f>+$L$16/$L$20*100</f>
        <v>56.82011909800252</v>
      </c>
      <c r="O16" s="7"/>
      <c r="P16" s="7"/>
      <c r="Q16" s="7"/>
      <c r="R16" s="7"/>
      <c r="S16" s="7"/>
    </row>
    <row r="17" spans="1:19" s="460" customFormat="1" ht="12.75" customHeight="1">
      <c r="A17" s="34" t="s">
        <v>141</v>
      </c>
      <c r="B17" s="440">
        <f t="shared" si="0"/>
        <v>3603</v>
      </c>
      <c r="C17" s="835"/>
      <c r="D17" s="440">
        <v>45188</v>
      </c>
      <c r="E17" s="54"/>
      <c r="F17" s="70">
        <f>+$D$17/$D$20*100</f>
        <v>28.55211196411083</v>
      </c>
      <c r="G17" s="70"/>
      <c r="H17" s="440">
        <v>41585</v>
      </c>
      <c r="I17" s="54"/>
      <c r="J17" s="70">
        <v>26</v>
      </c>
      <c r="K17" s="70"/>
      <c r="L17" s="440">
        <v>31825</v>
      </c>
      <c r="M17" s="54"/>
      <c r="N17" s="70">
        <f>+$L$17/$L$20*100</f>
        <v>18.97044009036665</v>
      </c>
      <c r="O17" s="7"/>
      <c r="P17" s="7"/>
      <c r="Q17" s="7"/>
      <c r="R17" s="7"/>
      <c r="S17" s="7"/>
    </row>
    <row r="18" spans="1:19" s="460" customFormat="1" ht="12.75" customHeight="1">
      <c r="A18" s="495" t="s">
        <v>135</v>
      </c>
      <c r="B18" s="440">
        <f t="shared" si="0"/>
        <v>2411</v>
      </c>
      <c r="C18" s="172"/>
      <c r="D18" s="440">
        <v>30096</v>
      </c>
      <c r="E18" s="53"/>
      <c r="F18" s="70">
        <f>+$D$18/$D$20*100</f>
        <v>19.016206994597667</v>
      </c>
      <c r="G18" s="70"/>
      <c r="H18" s="440">
        <v>27685</v>
      </c>
      <c r="I18" s="53"/>
      <c r="J18" s="70">
        <f>+$H$18/$H$20*100</f>
        <v>17.690434960414578</v>
      </c>
      <c r="K18" s="70"/>
      <c r="L18" s="440">
        <v>23508</v>
      </c>
      <c r="M18" s="53"/>
      <c r="N18" s="70">
        <f>(+$L$18/$L$20*100)</f>
        <v>14.012792007677588</v>
      </c>
      <c r="O18" s="7"/>
      <c r="P18" s="7"/>
      <c r="Q18" s="7"/>
      <c r="R18" s="7"/>
      <c r="S18" s="7"/>
    </row>
    <row r="19" spans="1:19" s="460" customFormat="1" ht="12.75" customHeight="1">
      <c r="A19" s="495" t="s">
        <v>483</v>
      </c>
      <c r="B19" s="187">
        <f t="shared" si="0"/>
        <v>-3020</v>
      </c>
      <c r="C19" s="754"/>
      <c r="D19" s="187">
        <v>3559</v>
      </c>
      <c r="E19" s="53"/>
      <c r="F19" s="453">
        <f>+$D$19/$D$20*100</f>
        <v>2.248759991154077</v>
      </c>
      <c r="G19" s="70"/>
      <c r="H19" s="187">
        <v>6579</v>
      </c>
      <c r="I19" s="53"/>
      <c r="J19" s="453">
        <f>+$H$19/$H$20*100</f>
        <v>4.203914452034224</v>
      </c>
      <c r="K19" s="70"/>
      <c r="L19" s="187">
        <v>17106</v>
      </c>
      <c r="M19" s="53"/>
      <c r="N19" s="453">
        <f>(+$L$19/$L$20*100)+0.2</f>
        <v>10.396648803953243</v>
      </c>
      <c r="O19" s="7"/>
      <c r="P19" s="7"/>
      <c r="Q19" s="7"/>
      <c r="R19" s="7"/>
      <c r="S19" s="7"/>
    </row>
    <row r="20" spans="1:19" s="460" customFormat="1" ht="12.75" customHeight="1" thickBot="1">
      <c r="A20" s="496" t="s">
        <v>347</v>
      </c>
      <c r="B20" s="432">
        <f>+D20-H20</f>
        <v>1768</v>
      </c>
      <c r="C20" s="836"/>
      <c r="D20" s="432">
        <f>+D16+D17+D18+D19</f>
        <v>158265</v>
      </c>
      <c r="E20" s="775"/>
      <c r="F20" s="776">
        <f>SUM(F16:F19)/100</f>
        <v>1</v>
      </c>
      <c r="G20" s="777"/>
      <c r="H20" s="432">
        <f>+H16+H17+H18+H19</f>
        <v>156497</v>
      </c>
      <c r="I20" s="775"/>
      <c r="J20" s="776">
        <f>SUM(J16:J19)/100+0.01</f>
        <v>1.004276056410027</v>
      </c>
      <c r="K20" s="777"/>
      <c r="L20" s="432">
        <f>+L16+L17+L18+L19</f>
        <v>167761</v>
      </c>
      <c r="M20" s="775"/>
      <c r="N20" s="776">
        <f>SUM(N16:N19)/100</f>
        <v>1.002</v>
      </c>
      <c r="O20" s="106"/>
      <c r="P20" s="7"/>
      <c r="Q20" s="7"/>
      <c r="R20" s="7"/>
      <c r="S20" s="7"/>
    </row>
    <row r="21" spans="1:17" s="460" customFormat="1" ht="12.75" customHeight="1" thickTop="1">
      <c r="A21" s="47"/>
      <c r="B21" s="47"/>
      <c r="C21" s="47"/>
      <c r="D21" s="40"/>
      <c r="E21" s="40"/>
      <c r="F21" s="40"/>
      <c r="G21" s="40"/>
      <c r="H21" s="40"/>
      <c r="I21" s="40"/>
      <c r="J21" s="497"/>
      <c r="K21" s="497"/>
      <c r="L21" s="34"/>
      <c r="M21" s="106"/>
      <c r="N21" s="7"/>
      <c r="O21" s="7"/>
      <c r="P21" s="7"/>
      <c r="Q21" s="7"/>
    </row>
    <row r="22" spans="1:17" s="460" customFormat="1" ht="12.75" customHeight="1">
      <c r="A22" s="596" t="s">
        <v>348</v>
      </c>
      <c r="B22" s="47"/>
      <c r="C22" s="47"/>
      <c r="D22" s="40"/>
      <c r="E22" s="40"/>
      <c r="F22" s="40"/>
      <c r="G22" s="40"/>
      <c r="H22" s="40"/>
      <c r="I22" s="40"/>
      <c r="J22" s="497"/>
      <c r="K22" s="497"/>
      <c r="L22" s="34"/>
      <c r="M22" s="106"/>
      <c r="N22" s="7"/>
      <c r="O22" s="7"/>
      <c r="P22" s="7"/>
      <c r="Q22" s="7"/>
    </row>
    <row r="23" spans="1:16" s="460" customFormat="1" ht="12.75" customHeight="1">
      <c r="A23" s="490" t="s">
        <v>349</v>
      </c>
      <c r="B23" s="31"/>
      <c r="C23" s="31"/>
      <c r="D23" s="31"/>
      <c r="E23" s="31"/>
      <c r="F23" s="497"/>
      <c r="G23" s="497"/>
      <c r="H23" s="40"/>
      <c r="I23" s="497"/>
      <c r="J23" s="34"/>
      <c r="K23" s="34"/>
      <c r="L23" s="106"/>
      <c r="M23" s="7"/>
      <c r="N23" s="7"/>
      <c r="O23" s="7"/>
      <c r="P23" s="7"/>
    </row>
    <row r="24" spans="1:16" s="460" customFormat="1" ht="12.75" customHeight="1">
      <c r="A24" s="692" t="s">
        <v>454</v>
      </c>
      <c r="B24" s="690" t="s">
        <v>451</v>
      </c>
      <c r="C24" s="31"/>
      <c r="D24" s="31"/>
      <c r="E24" s="31"/>
      <c r="F24" s="497"/>
      <c r="G24" s="497"/>
      <c r="H24" s="40"/>
      <c r="I24" s="497"/>
      <c r="J24" s="34"/>
      <c r="K24" s="34"/>
      <c r="L24" s="106"/>
      <c r="M24" s="7"/>
      <c r="N24" s="7"/>
      <c r="O24" s="7"/>
      <c r="P24" s="7"/>
    </row>
    <row r="25" spans="1:16" s="460" customFormat="1" ht="12.75" customHeight="1">
      <c r="A25" s="692" t="s">
        <v>455</v>
      </c>
      <c r="B25" s="691" t="s">
        <v>453</v>
      </c>
      <c r="C25" s="31"/>
      <c r="D25" s="31"/>
      <c r="E25" s="31"/>
      <c r="F25" s="497"/>
      <c r="G25" s="497"/>
      <c r="H25" s="40"/>
      <c r="I25" s="497"/>
      <c r="J25" s="34"/>
      <c r="K25" s="34"/>
      <c r="L25" s="106"/>
      <c r="M25" s="7"/>
      <c r="N25" s="7"/>
      <c r="O25" s="7"/>
      <c r="P25" s="7"/>
    </row>
    <row r="26" spans="1:16" s="460" customFormat="1" ht="12.75" customHeight="1">
      <c r="A26" s="692" t="s">
        <v>456</v>
      </c>
      <c r="B26" s="691" t="s">
        <v>452</v>
      </c>
      <c r="C26" s="31"/>
      <c r="D26" s="498"/>
      <c r="E26" s="31"/>
      <c r="F26" s="497"/>
      <c r="G26" s="497"/>
      <c r="H26" s="40"/>
      <c r="I26" s="497"/>
      <c r="J26" s="34"/>
      <c r="K26" s="34"/>
      <c r="L26" s="106"/>
      <c r="M26" s="7"/>
      <c r="N26" s="7"/>
      <c r="O26" s="7"/>
      <c r="P26" s="7"/>
    </row>
    <row r="27" spans="1:16" s="460" customFormat="1" ht="12.75" customHeight="1">
      <c r="A27" s="31"/>
      <c r="B27" s="31"/>
      <c r="C27" s="31"/>
      <c r="D27" s="31"/>
      <c r="E27" s="31"/>
      <c r="F27" s="497"/>
      <c r="G27" s="497"/>
      <c r="H27" s="40"/>
      <c r="I27" s="497"/>
      <c r="J27" s="34"/>
      <c r="K27" s="34"/>
      <c r="L27" s="106"/>
      <c r="M27" s="7"/>
      <c r="N27" s="7"/>
      <c r="O27" s="7"/>
      <c r="P27" s="7"/>
    </row>
    <row r="28" spans="1:16" ht="12.75" customHeight="1">
      <c r="A28" s="13"/>
      <c r="B28" s="13"/>
      <c r="C28" s="13"/>
      <c r="D28" s="13"/>
      <c r="E28" s="13"/>
      <c r="F28" s="135"/>
      <c r="G28" s="135"/>
      <c r="H28" s="40"/>
      <c r="I28" s="135"/>
      <c r="J28" s="25"/>
      <c r="K28" s="25"/>
      <c r="L28" s="106"/>
      <c r="M28" s="1"/>
      <c r="N28" s="1"/>
      <c r="O28" s="1"/>
      <c r="P28" s="1"/>
    </row>
    <row r="29" spans="1:12" ht="12.75" customHeight="1">
      <c r="A29" s="13"/>
      <c r="B29" s="13"/>
      <c r="C29" s="13"/>
      <c r="D29" s="135"/>
      <c r="E29" s="135"/>
      <c r="G29" s="135"/>
      <c r="H29" s="135"/>
      <c r="I29" s="135"/>
      <c r="J29" s="25"/>
      <c r="K29" s="106"/>
      <c r="L29" s="1"/>
    </row>
    <row r="30" spans="1:10" ht="12.75" customHeight="1">
      <c r="A30" s="267"/>
      <c r="B30" s="267"/>
      <c r="C30" s="267"/>
      <c r="D30" s="816" t="s">
        <v>2</v>
      </c>
      <c r="E30" s="815"/>
      <c r="F30" s="815"/>
      <c r="G30" s="815"/>
      <c r="H30" s="815"/>
      <c r="I30" s="113"/>
      <c r="J30" s="113"/>
    </row>
    <row r="31" spans="1:10" ht="12.75" customHeight="1">
      <c r="A31" s="139"/>
      <c r="B31" s="139"/>
      <c r="C31" s="139"/>
      <c r="D31" s="27" t="s">
        <v>34</v>
      </c>
      <c r="E31" s="44"/>
      <c r="F31" s="27" t="s">
        <v>35</v>
      </c>
      <c r="G31" s="44"/>
      <c r="H31" s="27" t="s">
        <v>34</v>
      </c>
      <c r="I31" s="44"/>
      <c r="J31" s="64"/>
    </row>
    <row r="32" spans="1:12" s="390" customFormat="1" ht="12.75" customHeight="1">
      <c r="A32" s="397"/>
      <c r="B32" s="397"/>
      <c r="C32" s="397"/>
      <c r="D32" s="28">
        <v>2002</v>
      </c>
      <c r="E32" s="702"/>
      <c r="F32" s="28">
        <v>2001</v>
      </c>
      <c r="G32" s="398"/>
      <c r="H32" s="28">
        <v>2001</v>
      </c>
      <c r="I32" s="605"/>
      <c r="J32" s="116"/>
      <c r="K32" s="391"/>
      <c r="L32" s="391"/>
    </row>
    <row r="33" spans="1:13" s="539" customFormat="1" ht="12.75" customHeight="1">
      <c r="A33" s="538" t="s">
        <v>501</v>
      </c>
      <c r="B33" s="538"/>
      <c r="C33" s="538"/>
      <c r="D33" s="695"/>
      <c r="E33" s="611"/>
      <c r="F33" s="695"/>
      <c r="G33" s="695"/>
      <c r="H33" s="695"/>
      <c r="I33" s="700"/>
      <c r="J33" s="700"/>
      <c r="K33" s="537"/>
      <c r="M33" s="570"/>
    </row>
    <row r="34" spans="1:13" s="539" customFormat="1" ht="12.75" customHeight="1">
      <c r="A34" s="614" t="s">
        <v>488</v>
      </c>
      <c r="B34" s="614"/>
      <c r="C34" s="614"/>
      <c r="D34" s="433">
        <v>475</v>
      </c>
      <c r="E34" s="703"/>
      <c r="F34" s="433">
        <v>448</v>
      </c>
      <c r="G34" s="696"/>
      <c r="H34" s="433">
        <v>196</v>
      </c>
      <c r="I34" s="696"/>
      <c r="J34" s="433"/>
      <c r="K34" s="537"/>
      <c r="M34" s="570"/>
    </row>
    <row r="35" spans="1:13" s="539" customFormat="1" ht="12.75" customHeight="1">
      <c r="A35" s="614" t="s">
        <v>328</v>
      </c>
      <c r="B35" s="614"/>
      <c r="C35" s="614"/>
      <c r="D35" s="427">
        <v>-479</v>
      </c>
      <c r="E35" s="439"/>
      <c r="F35" s="440">
        <v>-381</v>
      </c>
      <c r="G35" s="697"/>
      <c r="H35" s="440">
        <v>-123</v>
      </c>
      <c r="I35" s="701"/>
      <c r="J35" s="337"/>
      <c r="K35" s="537"/>
      <c r="M35" s="570"/>
    </row>
    <row r="36" spans="1:13" s="539" customFormat="1" ht="12.75" customHeight="1">
      <c r="A36" s="614" t="s">
        <v>487</v>
      </c>
      <c r="B36" s="614"/>
      <c r="C36" s="614"/>
      <c r="D36" s="427">
        <v>45</v>
      </c>
      <c r="E36" s="439"/>
      <c r="F36" s="440">
        <v>-1057</v>
      </c>
      <c r="G36" s="697"/>
      <c r="H36" s="440">
        <v>-64</v>
      </c>
      <c r="I36" s="701"/>
      <c r="J36" s="337"/>
      <c r="K36" s="537"/>
      <c r="M36" s="570"/>
    </row>
    <row r="37" spans="1:13" s="539" customFormat="1" ht="12.75" customHeight="1">
      <c r="A37" s="612" t="s">
        <v>329</v>
      </c>
      <c r="B37" s="612"/>
      <c r="C37" s="612"/>
      <c r="D37" s="423">
        <v>21</v>
      </c>
      <c r="E37" s="704"/>
      <c r="F37" s="187">
        <v>-52</v>
      </c>
      <c r="G37" s="698"/>
      <c r="H37" s="187">
        <v>-20</v>
      </c>
      <c r="I37" s="701"/>
      <c r="J37" s="337"/>
      <c r="K37" s="537"/>
      <c r="M37" s="570"/>
    </row>
    <row r="38" spans="1:13" s="539" customFormat="1" ht="12.75" customHeight="1">
      <c r="A38" s="613" t="s">
        <v>297</v>
      </c>
      <c r="B38" s="613"/>
      <c r="C38" s="613"/>
      <c r="D38" s="45">
        <f>SUM(D34:D37)</f>
        <v>62</v>
      </c>
      <c r="E38" s="45"/>
      <c r="F38" s="45">
        <f>SUM(F34:F37)</f>
        <v>-1042</v>
      </c>
      <c r="G38" s="699"/>
      <c r="H38" s="45">
        <f>SUM(H34:H37)</f>
        <v>-11</v>
      </c>
      <c r="I38" s="699"/>
      <c r="J38" s="45"/>
      <c r="K38" s="537"/>
      <c r="M38" s="570"/>
    </row>
    <row r="39" spans="1:11" s="539" customFormat="1" ht="12.75" customHeight="1">
      <c r="A39" s="613" t="s">
        <v>345</v>
      </c>
      <c r="B39" s="613"/>
      <c r="C39" s="613"/>
      <c r="D39" s="427">
        <v>98</v>
      </c>
      <c r="E39" s="439"/>
      <c r="F39" s="427">
        <v>49</v>
      </c>
      <c r="G39" s="427"/>
      <c r="H39" s="427">
        <v>24</v>
      </c>
      <c r="I39" s="422"/>
      <c r="J39" s="422"/>
      <c r="K39" s="537"/>
    </row>
    <row r="40" spans="1:11" s="539" customFormat="1" ht="12.75" customHeight="1">
      <c r="A40" s="540" t="s">
        <v>346</v>
      </c>
      <c r="B40" s="540"/>
      <c r="C40" s="540"/>
      <c r="D40" s="427">
        <v>231</v>
      </c>
      <c r="E40" s="705"/>
      <c r="F40" s="427">
        <v>287</v>
      </c>
      <c r="G40" s="427"/>
      <c r="H40" s="427">
        <v>187</v>
      </c>
      <c r="I40" s="422"/>
      <c r="J40" s="422"/>
      <c r="K40" s="537"/>
    </row>
    <row r="41" spans="1:14" s="539" customFormat="1" ht="15.75">
      <c r="A41" s="542" t="s">
        <v>481</v>
      </c>
      <c r="B41" s="542"/>
      <c r="C41" s="542"/>
      <c r="D41" s="427">
        <v>2</v>
      </c>
      <c r="E41" s="20"/>
      <c r="F41" s="20">
        <v>16</v>
      </c>
      <c r="G41" s="20"/>
      <c r="H41" s="20">
        <v>73</v>
      </c>
      <c r="I41" s="20"/>
      <c r="J41" s="20"/>
      <c r="K41" s="543"/>
      <c r="L41" s="541"/>
      <c r="M41" s="541"/>
      <c r="N41" s="541"/>
    </row>
    <row r="42" spans="1:11" s="539" customFormat="1" ht="12.75" customHeight="1" thickBot="1">
      <c r="A42" s="584" t="s">
        <v>502</v>
      </c>
      <c r="B42" s="584"/>
      <c r="C42" s="584"/>
      <c r="D42" s="432">
        <f>SUM(D38:D41)</f>
        <v>393</v>
      </c>
      <c r="E42" s="432"/>
      <c r="F42" s="432">
        <f>SUM(F38:F41)</f>
        <v>-690</v>
      </c>
      <c r="G42" s="432"/>
      <c r="H42" s="432">
        <f>SUM(H38:H41)</f>
        <v>273</v>
      </c>
      <c r="I42" s="433"/>
      <c r="J42" s="433"/>
      <c r="K42" s="537"/>
    </row>
    <row r="43" spans="1:14" ht="12.75" customHeight="1" thickTop="1">
      <c r="A43" s="1"/>
      <c r="B43" s="1"/>
      <c r="C43" s="1"/>
      <c r="D43" s="1"/>
      <c r="E43" s="1"/>
      <c r="F43" s="1"/>
      <c r="G43" s="1"/>
      <c r="H43" s="1"/>
      <c r="I43" s="6"/>
      <c r="J43" s="6"/>
      <c r="K43" s="1"/>
      <c r="L43" s="1"/>
      <c r="M43" s="1"/>
      <c r="N43" s="1"/>
    </row>
    <row r="44" spans="1:14" ht="12.75" customHeight="1">
      <c r="A44" s="1"/>
      <c r="B44" s="1"/>
      <c r="C44" s="1"/>
      <c r="D44" s="1"/>
      <c r="E44" s="1"/>
      <c r="F44" s="1"/>
      <c r="G44" s="1"/>
      <c r="H44" s="1"/>
      <c r="I44" s="1"/>
      <c r="J44" s="1"/>
      <c r="K44" s="1"/>
      <c r="L44" s="1"/>
      <c r="M44" s="1"/>
      <c r="N44" s="1"/>
    </row>
    <row r="45" spans="1:14" ht="12.75" customHeight="1">
      <c r="A45" s="1"/>
      <c r="B45" s="1"/>
      <c r="C45" s="1"/>
      <c r="D45" s="1"/>
      <c r="E45" s="1"/>
      <c r="F45" s="1"/>
      <c r="G45" s="1"/>
      <c r="H45" s="1"/>
      <c r="I45" s="1"/>
      <c r="J45" s="1"/>
      <c r="K45" s="1"/>
      <c r="L45" s="1"/>
      <c r="M45" s="1"/>
      <c r="N45" s="1"/>
    </row>
    <row r="46" spans="1:14" ht="12.75" customHeight="1">
      <c r="A46" s="1"/>
      <c r="B46" s="1"/>
      <c r="C46" s="1"/>
      <c r="D46" s="1"/>
      <c r="E46" s="1"/>
      <c r="F46" s="1"/>
      <c r="G46" s="1"/>
      <c r="H46" s="1"/>
      <c r="I46" s="1"/>
      <c r="J46" s="1"/>
      <c r="K46" s="1"/>
      <c r="L46" s="1"/>
      <c r="M46" s="1"/>
      <c r="N46" s="1"/>
    </row>
    <row r="47" spans="1:14" ht="12.75" customHeight="1">
      <c r="A47" s="1"/>
      <c r="B47" s="1"/>
      <c r="C47" s="1"/>
      <c r="D47" s="1"/>
      <c r="E47" s="1"/>
      <c r="F47" s="1"/>
      <c r="G47" s="1"/>
      <c r="H47" s="1"/>
      <c r="I47" s="1"/>
      <c r="J47" s="1"/>
      <c r="K47" s="1"/>
      <c r="L47" s="1"/>
      <c r="M47" s="1"/>
      <c r="N47" s="1"/>
    </row>
    <row r="48" spans="1:14" ht="12.75" customHeight="1">
      <c r="A48" s="1"/>
      <c r="B48" s="1"/>
      <c r="C48" s="1"/>
      <c r="D48" s="1"/>
      <c r="E48" s="1"/>
      <c r="F48" s="1"/>
      <c r="G48" s="1"/>
      <c r="H48" s="1"/>
      <c r="I48" s="1"/>
      <c r="J48" s="1"/>
      <c r="K48" s="1"/>
      <c r="L48" s="1"/>
      <c r="M48" s="1"/>
      <c r="N48" s="1"/>
    </row>
    <row r="49" spans="1:14" ht="12.75" customHeight="1">
      <c r="A49" s="1"/>
      <c r="B49" s="1"/>
      <c r="C49" s="1"/>
      <c r="D49" s="1"/>
      <c r="E49" s="1"/>
      <c r="F49" s="1"/>
      <c r="G49" s="1"/>
      <c r="H49" s="1"/>
      <c r="I49" s="1"/>
      <c r="J49" s="1"/>
      <c r="K49" s="1"/>
      <c r="L49" s="1"/>
      <c r="M49" s="1"/>
      <c r="N49" s="1"/>
    </row>
    <row r="50" spans="1:14" ht="12.75" customHeight="1">
      <c r="A50" s="1"/>
      <c r="B50" s="1"/>
      <c r="C50" s="1"/>
      <c r="D50" s="1"/>
      <c r="E50" s="1"/>
      <c r="F50" s="1"/>
      <c r="G50" s="1"/>
      <c r="H50" s="1"/>
      <c r="I50" s="1"/>
      <c r="J50" s="1"/>
      <c r="K50" s="1"/>
      <c r="L50" s="1"/>
      <c r="M50" s="1"/>
      <c r="N50" s="1"/>
    </row>
    <row r="51" spans="1:14" ht="12.75" customHeight="1">
      <c r="A51" s="1"/>
      <c r="B51" s="1"/>
      <c r="C51" s="1"/>
      <c r="D51" s="1"/>
      <c r="E51" s="1"/>
      <c r="F51" s="1"/>
      <c r="G51" s="1"/>
      <c r="H51" s="1"/>
      <c r="I51" s="1"/>
      <c r="J51" s="1"/>
      <c r="K51" s="1"/>
      <c r="L51" s="1"/>
      <c r="M51" s="1"/>
      <c r="N51" s="1"/>
    </row>
    <row r="52" spans="1:14" ht="12.75" customHeight="1">
      <c r="A52" s="1"/>
      <c r="B52" s="1"/>
      <c r="C52" s="1"/>
      <c r="D52" s="1"/>
      <c r="E52" s="1"/>
      <c r="F52" s="1"/>
      <c r="G52" s="1"/>
      <c r="H52" s="1"/>
      <c r="I52" s="1"/>
      <c r="J52" s="1"/>
      <c r="K52" s="1"/>
      <c r="L52" s="1"/>
      <c r="M52" s="1"/>
      <c r="N52" s="1"/>
    </row>
    <row r="53" spans="1:14" ht="12.75" customHeight="1">
      <c r="A53" s="1"/>
      <c r="B53" s="1"/>
      <c r="C53" s="1"/>
      <c r="D53" s="1"/>
      <c r="E53" s="1"/>
      <c r="F53" s="1"/>
      <c r="G53" s="1"/>
      <c r="H53" s="1"/>
      <c r="I53" s="1"/>
      <c r="J53" s="1"/>
      <c r="K53" s="1"/>
      <c r="L53" s="1"/>
      <c r="M53" s="1"/>
      <c r="N53" s="1"/>
    </row>
    <row r="54" spans="1:14" ht="12.75" customHeight="1">
      <c r="A54" s="1"/>
      <c r="B54" s="1"/>
      <c r="C54" s="1"/>
      <c r="D54" s="1"/>
      <c r="E54" s="1"/>
      <c r="F54" s="1"/>
      <c r="G54" s="1"/>
      <c r="H54" s="1"/>
      <c r="I54" s="1"/>
      <c r="J54" s="1"/>
      <c r="K54" s="1"/>
      <c r="L54" s="1"/>
      <c r="M54" s="1"/>
      <c r="N54" s="1"/>
    </row>
    <row r="55" spans="1:14" ht="12.75" customHeight="1">
      <c r="A55" s="1"/>
      <c r="B55" s="1"/>
      <c r="C55" s="1"/>
      <c r="D55" s="1"/>
      <c r="E55" s="1"/>
      <c r="F55" s="1"/>
      <c r="G55" s="1"/>
      <c r="H55" s="1"/>
      <c r="I55" s="1"/>
      <c r="J55" s="1"/>
      <c r="K55" s="1"/>
      <c r="L55" s="1"/>
      <c r="M55" s="1"/>
      <c r="N55" s="1"/>
    </row>
    <row r="56" spans="1:14" ht="12.75" customHeight="1">
      <c r="A56" s="1"/>
      <c r="B56" s="1"/>
      <c r="C56" s="1"/>
      <c r="D56" s="1"/>
      <c r="E56" s="1"/>
      <c r="F56" s="1"/>
      <c r="G56" s="1"/>
      <c r="H56" s="1"/>
      <c r="I56" s="1"/>
      <c r="J56" s="1"/>
      <c r="K56" s="1"/>
      <c r="L56" s="1"/>
      <c r="M56" s="1"/>
      <c r="N56" s="1"/>
    </row>
    <row r="57" spans="1:14" ht="12.75" customHeight="1">
      <c r="A57" s="1"/>
      <c r="B57" s="1"/>
      <c r="C57" s="1"/>
      <c r="D57" s="1"/>
      <c r="E57" s="1"/>
      <c r="F57" s="1"/>
      <c r="G57" s="1"/>
      <c r="H57" s="1"/>
      <c r="I57" s="1"/>
      <c r="J57" s="1"/>
      <c r="K57" s="1"/>
      <c r="L57" s="1"/>
      <c r="M57" s="1"/>
      <c r="N57" s="1"/>
    </row>
    <row r="58" spans="1:14" ht="12.75" customHeight="1">
      <c r="A58" s="1"/>
      <c r="B58" s="1"/>
      <c r="C58" s="1"/>
      <c r="D58" s="1"/>
      <c r="E58" s="1"/>
      <c r="F58" s="1"/>
      <c r="G58" s="1"/>
      <c r="H58" s="1"/>
      <c r="I58" s="1"/>
      <c r="J58" s="1"/>
      <c r="K58" s="1"/>
      <c r="L58" s="1"/>
      <c r="M58" s="1"/>
      <c r="N58" s="1"/>
    </row>
    <row r="59" spans="1:14" ht="12.75" customHeight="1">
      <c r="A59" s="1"/>
      <c r="B59" s="1"/>
      <c r="C59" s="1"/>
      <c r="D59" s="1"/>
      <c r="E59" s="1"/>
      <c r="F59" s="1"/>
      <c r="G59" s="1"/>
      <c r="H59" s="1"/>
      <c r="I59" s="1"/>
      <c r="J59" s="1"/>
      <c r="K59" s="1"/>
      <c r="L59" s="1"/>
      <c r="M59" s="1"/>
      <c r="N59" s="1"/>
    </row>
    <row r="60" spans="1:14" ht="12.75" customHeight="1">
      <c r="A60" s="1"/>
      <c r="B60" s="1"/>
      <c r="C60" s="1"/>
      <c r="D60" s="1"/>
      <c r="E60" s="1"/>
      <c r="F60" s="1"/>
      <c r="G60" s="1"/>
      <c r="H60" s="1"/>
      <c r="I60" s="1"/>
      <c r="J60" s="1"/>
      <c r="K60" s="1"/>
      <c r="L60" s="1"/>
      <c r="M60" s="1"/>
      <c r="N60" s="1"/>
    </row>
    <row r="61" spans="1:14" ht="12.75" customHeight="1">
      <c r="A61" s="1"/>
      <c r="B61" s="1"/>
      <c r="C61" s="1"/>
      <c r="D61" s="1"/>
      <c r="E61" s="1"/>
      <c r="F61" s="1"/>
      <c r="G61" s="1"/>
      <c r="H61" s="1"/>
      <c r="I61" s="1"/>
      <c r="J61" s="1"/>
      <c r="K61" s="1"/>
      <c r="L61" s="1"/>
      <c r="M61" s="1"/>
      <c r="N61" s="1"/>
    </row>
    <row r="62" spans="1:14" ht="12.75" customHeight="1">
      <c r="A62" s="1"/>
      <c r="B62" s="1"/>
      <c r="C62" s="1"/>
      <c r="D62" s="1"/>
      <c r="E62" s="1"/>
      <c r="F62" s="1"/>
      <c r="G62" s="1"/>
      <c r="H62" s="1"/>
      <c r="I62" s="1"/>
      <c r="J62" s="1"/>
      <c r="K62" s="1"/>
      <c r="L62" s="1"/>
      <c r="M62" s="1"/>
      <c r="N62" s="1"/>
    </row>
    <row r="63" spans="1:14" ht="12.75" customHeight="1">
      <c r="A63" s="1"/>
      <c r="B63" s="1"/>
      <c r="C63" s="1"/>
      <c r="D63" s="1"/>
      <c r="E63" s="1"/>
      <c r="F63" s="1"/>
      <c r="G63" s="1"/>
      <c r="H63" s="1"/>
      <c r="I63" s="1"/>
      <c r="J63" s="1"/>
      <c r="K63" s="1"/>
      <c r="L63" s="1"/>
      <c r="M63" s="1"/>
      <c r="N63" s="1"/>
    </row>
    <row r="64" spans="1:14" ht="12.75" customHeight="1">
      <c r="A64" s="1"/>
      <c r="B64" s="1"/>
      <c r="C64" s="1"/>
      <c r="D64" s="1"/>
      <c r="E64" s="1"/>
      <c r="F64" s="1"/>
      <c r="G64" s="1"/>
      <c r="H64" s="1"/>
      <c r="I64" s="1"/>
      <c r="J64" s="1"/>
      <c r="K64" s="1"/>
      <c r="L64" s="1"/>
      <c r="M64" s="1"/>
      <c r="N64" s="1"/>
    </row>
    <row r="65" spans="1:14" ht="12.75" customHeight="1">
      <c r="A65" s="1"/>
      <c r="B65" s="1"/>
      <c r="C65" s="1"/>
      <c r="D65" s="1"/>
      <c r="E65" s="1"/>
      <c r="F65" s="1"/>
      <c r="G65" s="1"/>
      <c r="H65" s="1"/>
      <c r="I65" s="1"/>
      <c r="J65" s="1"/>
      <c r="K65" s="1"/>
      <c r="L65" s="1"/>
      <c r="M65" s="1"/>
      <c r="N65" s="1"/>
    </row>
    <row r="66" spans="1:14" ht="12.75" customHeight="1">
      <c r="A66" s="1"/>
      <c r="B66" s="1"/>
      <c r="C66" s="1"/>
      <c r="D66" s="1"/>
      <c r="E66" s="1"/>
      <c r="F66" s="1"/>
      <c r="G66" s="1"/>
      <c r="H66" s="1"/>
      <c r="I66" s="1"/>
      <c r="J66" s="1"/>
      <c r="K66" s="1"/>
      <c r="L66" s="1"/>
      <c r="M66" s="1"/>
      <c r="N66" s="1"/>
    </row>
    <row r="67" spans="1:14" ht="12.75" customHeight="1">
      <c r="A67" s="1"/>
      <c r="B67" s="1"/>
      <c r="C67" s="1"/>
      <c r="D67" s="1"/>
      <c r="E67" s="1"/>
      <c r="F67" s="1"/>
      <c r="G67" s="1"/>
      <c r="H67" s="1"/>
      <c r="I67" s="1"/>
      <c r="J67" s="1"/>
      <c r="K67" s="1"/>
      <c r="L67" s="1"/>
      <c r="M67" s="1"/>
      <c r="N67" s="1"/>
    </row>
    <row r="68" spans="1:14" ht="12.75" customHeight="1">
      <c r="A68" s="1"/>
      <c r="B68" s="1"/>
      <c r="C68" s="1"/>
      <c r="D68" s="1"/>
      <c r="E68" s="1"/>
      <c r="F68" s="1"/>
      <c r="G68" s="1"/>
      <c r="H68" s="1"/>
      <c r="I68" s="1"/>
      <c r="J68" s="1"/>
      <c r="K68" s="1"/>
      <c r="L68" s="1"/>
      <c r="M68" s="1"/>
      <c r="N68" s="1"/>
    </row>
    <row r="69" spans="1:14" ht="12.75" customHeight="1">
      <c r="A69" s="1"/>
      <c r="B69" s="1"/>
      <c r="C69" s="1"/>
      <c r="D69" s="1"/>
      <c r="E69" s="1"/>
      <c r="F69" s="1"/>
      <c r="G69" s="1"/>
      <c r="H69" s="1"/>
      <c r="I69" s="1"/>
      <c r="J69" s="1"/>
      <c r="K69" s="1"/>
      <c r="L69" s="1"/>
      <c r="M69" s="1"/>
      <c r="N69" s="1"/>
    </row>
    <row r="70" spans="1:14" ht="12.75" customHeight="1">
      <c r="A70" s="1"/>
      <c r="B70" s="1"/>
      <c r="C70" s="1"/>
      <c r="D70" s="1"/>
      <c r="E70" s="1"/>
      <c r="F70" s="1"/>
      <c r="G70" s="1"/>
      <c r="H70" s="1"/>
      <c r="I70" s="1"/>
      <c r="J70" s="1"/>
      <c r="K70" s="1"/>
      <c r="L70" s="1"/>
      <c r="M70" s="1"/>
      <c r="N70" s="1"/>
    </row>
    <row r="71" spans="1:14" ht="12.75" customHeight="1">
      <c r="A71" s="1"/>
      <c r="B71" s="1"/>
      <c r="C71" s="1"/>
      <c r="D71" s="1"/>
      <c r="E71" s="1"/>
      <c r="F71" s="1"/>
      <c r="G71" s="1"/>
      <c r="H71" s="1"/>
      <c r="I71" s="1"/>
      <c r="J71" s="1"/>
      <c r="K71" s="1"/>
      <c r="L71" s="1"/>
      <c r="M71" s="1"/>
      <c r="N71" s="1"/>
    </row>
    <row r="72" spans="1:14" ht="15.75">
      <c r="A72" s="1"/>
      <c r="B72" s="1"/>
      <c r="C72" s="1"/>
      <c r="D72" s="1"/>
      <c r="E72" s="1"/>
      <c r="F72" s="1"/>
      <c r="G72" s="1"/>
      <c r="H72" s="1"/>
      <c r="I72" s="1"/>
      <c r="J72" s="1"/>
      <c r="K72" s="1"/>
      <c r="L72" s="1"/>
      <c r="M72" s="1"/>
      <c r="N72" s="1"/>
    </row>
    <row r="73" spans="1:14" ht="15.75">
      <c r="A73" s="1"/>
      <c r="B73" s="1"/>
      <c r="C73" s="1"/>
      <c r="D73" s="1"/>
      <c r="E73" s="1"/>
      <c r="F73" s="1"/>
      <c r="G73" s="1"/>
      <c r="H73" s="1"/>
      <c r="I73" s="1"/>
      <c r="J73" s="1"/>
      <c r="K73" s="1"/>
      <c r="L73" s="1"/>
      <c r="M73" s="1"/>
      <c r="N73" s="1"/>
    </row>
    <row r="74" spans="1:14" ht="15.75">
      <c r="A74" s="1"/>
      <c r="B74" s="1"/>
      <c r="C74" s="1"/>
      <c r="D74" s="1"/>
      <c r="E74" s="1"/>
      <c r="F74" s="1"/>
      <c r="G74" s="1"/>
      <c r="H74" s="1"/>
      <c r="I74" s="1"/>
      <c r="J74" s="1"/>
      <c r="K74" s="1"/>
      <c r="L74" s="1"/>
      <c r="M74" s="1"/>
      <c r="N74" s="1"/>
    </row>
    <row r="75" spans="1:14" ht="15.75">
      <c r="A75" s="1"/>
      <c r="B75" s="1"/>
      <c r="C75" s="1"/>
      <c r="D75" s="1"/>
      <c r="E75" s="1"/>
      <c r="F75" s="1"/>
      <c r="G75" s="1"/>
      <c r="H75" s="1"/>
      <c r="I75" s="1"/>
      <c r="J75" s="1"/>
      <c r="K75" s="1"/>
      <c r="L75" s="1"/>
      <c r="M75" s="1"/>
      <c r="N75" s="1"/>
    </row>
    <row r="76" spans="1:14" ht="15.75">
      <c r="A76" s="1"/>
      <c r="B76" s="1"/>
      <c r="C76" s="1"/>
      <c r="D76" s="1"/>
      <c r="E76" s="1"/>
      <c r="F76" s="1"/>
      <c r="G76" s="1"/>
      <c r="H76" s="1"/>
      <c r="I76" s="1"/>
      <c r="J76" s="1"/>
      <c r="K76" s="1"/>
      <c r="L76" s="1"/>
      <c r="M76" s="1"/>
      <c r="N76" s="1"/>
    </row>
    <row r="77" spans="1:14" ht="15.75">
      <c r="A77" s="1"/>
      <c r="B77" s="1"/>
      <c r="C77" s="1"/>
      <c r="D77" s="1"/>
      <c r="E77" s="1"/>
      <c r="F77" s="1"/>
      <c r="G77" s="1"/>
      <c r="H77" s="1"/>
      <c r="I77" s="1"/>
      <c r="J77" s="1"/>
      <c r="K77" s="1"/>
      <c r="L77" s="1"/>
      <c r="M77" s="1"/>
      <c r="N77" s="1"/>
    </row>
    <row r="78" spans="1:14" ht="15.75">
      <c r="A78" s="1"/>
      <c r="B78" s="1"/>
      <c r="C78" s="1"/>
      <c r="D78" s="1"/>
      <c r="E78" s="1"/>
      <c r="F78" s="1"/>
      <c r="G78" s="1"/>
      <c r="H78" s="1"/>
      <c r="I78" s="1"/>
      <c r="J78" s="1"/>
      <c r="K78" s="1"/>
      <c r="L78" s="1"/>
      <c r="M78" s="1"/>
      <c r="N78" s="1"/>
    </row>
    <row r="79" spans="1:14" ht="15.75">
      <c r="A79" s="1"/>
      <c r="B79" s="1"/>
      <c r="C79" s="1"/>
      <c r="D79" s="1"/>
      <c r="E79" s="1"/>
      <c r="F79" s="1"/>
      <c r="G79" s="1"/>
      <c r="H79" s="1"/>
      <c r="I79" s="1"/>
      <c r="J79" s="1"/>
      <c r="K79" s="1"/>
      <c r="L79" s="1"/>
      <c r="M79" s="1"/>
      <c r="N79" s="1"/>
    </row>
    <row r="80" spans="1:14" ht="15.75">
      <c r="A80" s="1"/>
      <c r="B80" s="1"/>
      <c r="C80" s="1"/>
      <c r="D80" s="1"/>
      <c r="E80" s="1"/>
      <c r="F80" s="1"/>
      <c r="G80" s="1"/>
      <c r="H80" s="1"/>
      <c r="I80" s="1"/>
      <c r="J80" s="1"/>
      <c r="K80" s="1"/>
      <c r="L80" s="1"/>
      <c r="M80" s="1"/>
      <c r="N80" s="1"/>
    </row>
    <row r="81" spans="1:14" ht="15.75">
      <c r="A81" s="1"/>
      <c r="B81" s="1"/>
      <c r="C81" s="1"/>
      <c r="D81" s="1"/>
      <c r="E81" s="1"/>
      <c r="F81" s="1"/>
      <c r="G81" s="1"/>
      <c r="H81" s="1"/>
      <c r="I81" s="1"/>
      <c r="J81" s="1"/>
      <c r="K81" s="1"/>
      <c r="L81" s="1"/>
      <c r="M81" s="1"/>
      <c r="N81" s="1"/>
    </row>
    <row r="82" spans="1:14" ht="15.75">
      <c r="A82" s="1"/>
      <c r="B82" s="1"/>
      <c r="C82" s="1"/>
      <c r="D82" s="1"/>
      <c r="E82" s="1"/>
      <c r="F82" s="1"/>
      <c r="G82" s="1"/>
      <c r="H82" s="1"/>
      <c r="I82" s="1"/>
      <c r="J82" s="1"/>
      <c r="K82" s="1"/>
      <c r="L82" s="1"/>
      <c r="M82" s="1"/>
      <c r="N82" s="1"/>
    </row>
    <row r="83" spans="1:14" ht="15.75">
      <c r="A83" s="1"/>
      <c r="B83" s="1"/>
      <c r="C83" s="1"/>
      <c r="D83" s="1"/>
      <c r="E83" s="1"/>
      <c r="F83" s="1"/>
      <c r="G83" s="1"/>
      <c r="H83" s="1"/>
      <c r="I83" s="1"/>
      <c r="J83" s="1"/>
      <c r="K83" s="1"/>
      <c r="L83" s="1"/>
      <c r="M83" s="1"/>
      <c r="N83" s="1"/>
    </row>
    <row r="84" spans="1:14" ht="15.75">
      <c r="A84" s="1"/>
      <c r="B84" s="1"/>
      <c r="C84" s="1"/>
      <c r="D84" s="1"/>
      <c r="E84" s="1"/>
      <c r="F84" s="1"/>
      <c r="G84" s="1"/>
      <c r="H84" s="1"/>
      <c r="I84" s="1"/>
      <c r="J84" s="1"/>
      <c r="K84" s="1"/>
      <c r="L84" s="1"/>
      <c r="M84" s="1"/>
      <c r="N84" s="1"/>
    </row>
    <row r="85" spans="1:14" ht="15.75">
      <c r="A85" s="1"/>
      <c r="B85" s="1"/>
      <c r="C85" s="1"/>
      <c r="D85" s="1"/>
      <c r="E85" s="1"/>
      <c r="F85" s="1"/>
      <c r="G85" s="1"/>
      <c r="H85" s="1"/>
      <c r="I85" s="1"/>
      <c r="J85" s="1"/>
      <c r="K85" s="1"/>
      <c r="L85" s="1"/>
      <c r="M85" s="1"/>
      <c r="N85" s="1"/>
    </row>
    <row r="86" spans="1:14" ht="15.75">
      <c r="A86" s="1"/>
      <c r="B86" s="1"/>
      <c r="C86" s="1"/>
      <c r="D86" s="1"/>
      <c r="E86" s="1"/>
      <c r="F86" s="1"/>
      <c r="G86" s="1"/>
      <c r="H86" s="1"/>
      <c r="I86" s="1"/>
      <c r="J86" s="1"/>
      <c r="K86" s="1"/>
      <c r="L86" s="1"/>
      <c r="M86" s="1"/>
      <c r="N86" s="1"/>
    </row>
    <row r="87" spans="1:14" ht="15.75">
      <c r="A87" s="1"/>
      <c r="B87" s="1"/>
      <c r="C87" s="1"/>
      <c r="D87" s="1"/>
      <c r="E87" s="1"/>
      <c r="F87" s="1"/>
      <c r="G87" s="1"/>
      <c r="H87" s="1"/>
      <c r="I87" s="1"/>
      <c r="J87" s="1"/>
      <c r="K87" s="1"/>
      <c r="L87" s="1"/>
      <c r="M87" s="1"/>
      <c r="N87" s="1"/>
    </row>
    <row r="88" spans="1:14" ht="15.75">
      <c r="A88" s="1"/>
      <c r="B88" s="1"/>
      <c r="C88" s="1"/>
      <c r="D88" s="1"/>
      <c r="E88" s="1"/>
      <c r="F88" s="1"/>
      <c r="G88" s="1"/>
      <c r="H88" s="1"/>
      <c r="I88" s="1"/>
      <c r="J88" s="1"/>
      <c r="K88" s="1"/>
      <c r="L88" s="1"/>
      <c r="M88" s="1"/>
      <c r="N88" s="1"/>
    </row>
    <row r="89" spans="1:14" ht="15.75">
      <c r="A89" s="1"/>
      <c r="B89" s="1"/>
      <c r="C89" s="1"/>
      <c r="D89" s="1"/>
      <c r="E89" s="1"/>
      <c r="F89" s="1"/>
      <c r="G89" s="1"/>
      <c r="H89" s="1"/>
      <c r="I89" s="1"/>
      <c r="J89" s="1"/>
      <c r="K89" s="1"/>
      <c r="L89" s="1"/>
      <c r="M89" s="1"/>
      <c r="N89" s="1"/>
    </row>
    <row r="90" spans="1:14" ht="15.75">
      <c r="A90" s="1"/>
      <c r="B90" s="1"/>
      <c r="C90" s="1"/>
      <c r="D90" s="1"/>
      <c r="E90" s="1"/>
      <c r="F90" s="1"/>
      <c r="G90" s="1"/>
      <c r="H90" s="1"/>
      <c r="I90" s="1"/>
      <c r="J90" s="1"/>
      <c r="K90" s="1"/>
      <c r="L90" s="1"/>
      <c r="M90" s="1"/>
      <c r="N90" s="1"/>
    </row>
    <row r="91" spans="1:14" ht="15.75">
      <c r="A91" s="1"/>
      <c r="B91" s="1"/>
      <c r="C91" s="1"/>
      <c r="D91" s="1"/>
      <c r="E91" s="1"/>
      <c r="F91" s="1"/>
      <c r="G91" s="1"/>
      <c r="H91" s="1"/>
      <c r="I91" s="1"/>
      <c r="J91" s="1"/>
      <c r="K91" s="1"/>
      <c r="L91" s="1"/>
      <c r="M91" s="1"/>
      <c r="N91" s="1"/>
    </row>
    <row r="92" spans="1:14" ht="15.75">
      <c r="A92" s="1"/>
      <c r="B92" s="1"/>
      <c r="C92" s="1"/>
      <c r="D92" s="1"/>
      <c r="E92" s="1"/>
      <c r="F92" s="1"/>
      <c r="G92" s="1"/>
      <c r="H92" s="1"/>
      <c r="I92" s="1"/>
      <c r="J92" s="1"/>
      <c r="K92" s="1"/>
      <c r="L92" s="1"/>
      <c r="M92" s="1"/>
      <c r="N92" s="1"/>
    </row>
    <row r="93" spans="1:14" ht="15.75">
      <c r="A93" s="1"/>
      <c r="B93" s="1"/>
      <c r="C93" s="1"/>
      <c r="D93" s="1"/>
      <c r="E93" s="1"/>
      <c r="F93" s="1"/>
      <c r="G93" s="1"/>
      <c r="H93" s="1"/>
      <c r="I93" s="1"/>
      <c r="J93" s="1"/>
      <c r="K93" s="1"/>
      <c r="L93" s="1"/>
      <c r="M93" s="1"/>
      <c r="N93" s="1"/>
    </row>
    <row r="94" spans="1:14" ht="15.75">
      <c r="A94" s="1"/>
      <c r="B94" s="1"/>
      <c r="C94" s="1"/>
      <c r="D94" s="1"/>
      <c r="E94" s="1"/>
      <c r="F94" s="1"/>
      <c r="G94" s="1"/>
      <c r="H94" s="1"/>
      <c r="I94" s="1"/>
      <c r="J94" s="1"/>
      <c r="K94" s="1"/>
      <c r="L94" s="1"/>
      <c r="M94" s="1"/>
      <c r="N94" s="1"/>
    </row>
    <row r="95" spans="1:14" ht="15.75">
      <c r="A95" s="1"/>
      <c r="B95" s="1"/>
      <c r="C95" s="1"/>
      <c r="D95" s="1"/>
      <c r="E95" s="1"/>
      <c r="F95" s="1"/>
      <c r="G95" s="1"/>
      <c r="H95" s="1"/>
      <c r="I95" s="1"/>
      <c r="J95" s="1"/>
      <c r="K95" s="1"/>
      <c r="L95" s="1"/>
      <c r="M95" s="1"/>
      <c r="N95" s="1"/>
    </row>
    <row r="96" spans="1:14" ht="15.75">
      <c r="A96" s="1"/>
      <c r="B96" s="1"/>
      <c r="C96" s="1"/>
      <c r="D96" s="1"/>
      <c r="E96" s="1"/>
      <c r="F96" s="1"/>
      <c r="G96" s="1"/>
      <c r="H96" s="1"/>
      <c r="I96" s="1"/>
      <c r="J96" s="1"/>
      <c r="K96" s="1"/>
      <c r="L96" s="1"/>
      <c r="M96" s="1"/>
      <c r="N96" s="1"/>
    </row>
    <row r="97" spans="1:14" ht="15.75">
      <c r="A97" s="1"/>
      <c r="B97" s="1"/>
      <c r="C97" s="1"/>
      <c r="D97" s="1"/>
      <c r="E97" s="1"/>
      <c r="F97" s="1"/>
      <c r="G97" s="1"/>
      <c r="H97" s="1"/>
      <c r="I97" s="1"/>
      <c r="J97" s="1"/>
      <c r="K97" s="1"/>
      <c r="L97" s="1"/>
      <c r="M97" s="1"/>
      <c r="N97" s="1"/>
    </row>
    <row r="98" spans="1:14" ht="15.75">
      <c r="A98" s="1"/>
      <c r="B98" s="1"/>
      <c r="C98" s="1"/>
      <c r="D98" s="1"/>
      <c r="E98" s="1"/>
      <c r="F98" s="1"/>
      <c r="G98" s="1"/>
      <c r="H98" s="1"/>
      <c r="I98" s="1"/>
      <c r="J98" s="1"/>
      <c r="K98" s="1"/>
      <c r="L98" s="1"/>
      <c r="M98" s="1"/>
      <c r="N98" s="1"/>
    </row>
    <row r="99" spans="1:14" ht="15.75">
      <c r="A99" s="1"/>
      <c r="B99" s="1"/>
      <c r="C99" s="1"/>
      <c r="D99" s="1"/>
      <c r="E99" s="1"/>
      <c r="F99" s="1"/>
      <c r="G99" s="1"/>
      <c r="H99" s="1"/>
      <c r="I99" s="1"/>
      <c r="J99" s="1"/>
      <c r="K99" s="1"/>
      <c r="L99" s="1"/>
      <c r="M99" s="1"/>
      <c r="N99" s="1"/>
    </row>
    <row r="100" spans="1:14" ht="15.75">
      <c r="A100" s="1"/>
      <c r="B100" s="1"/>
      <c r="C100" s="1"/>
      <c r="D100" s="1"/>
      <c r="E100" s="1"/>
      <c r="F100" s="1"/>
      <c r="G100" s="1"/>
      <c r="H100" s="1"/>
      <c r="I100" s="1"/>
      <c r="J100" s="1"/>
      <c r="K100" s="1"/>
      <c r="L100" s="1"/>
      <c r="M100" s="1"/>
      <c r="N100" s="1"/>
    </row>
    <row r="101" spans="1:14" ht="15.75">
      <c r="A101" s="1"/>
      <c r="B101" s="1"/>
      <c r="C101" s="1"/>
      <c r="D101" s="1"/>
      <c r="E101" s="1"/>
      <c r="F101" s="1"/>
      <c r="G101" s="1"/>
      <c r="H101" s="1"/>
      <c r="I101" s="1"/>
      <c r="J101" s="1"/>
      <c r="K101" s="1"/>
      <c r="L101" s="1"/>
      <c r="M101" s="1"/>
      <c r="N101" s="1"/>
    </row>
    <row r="102" spans="1:14" ht="15.75">
      <c r="A102" s="1"/>
      <c r="B102" s="1"/>
      <c r="C102" s="1"/>
      <c r="D102" s="1"/>
      <c r="E102" s="1"/>
      <c r="F102" s="1"/>
      <c r="G102" s="1"/>
      <c r="H102" s="1"/>
      <c r="I102" s="1"/>
      <c r="J102" s="1"/>
      <c r="K102" s="1"/>
      <c r="L102" s="1"/>
      <c r="M102" s="1"/>
      <c r="N102" s="1"/>
    </row>
    <row r="103" spans="1:14" ht="15.75">
      <c r="A103" s="1"/>
      <c r="B103" s="1"/>
      <c r="C103" s="1"/>
      <c r="D103" s="1"/>
      <c r="E103" s="1"/>
      <c r="F103" s="1"/>
      <c r="G103" s="1"/>
      <c r="H103" s="1"/>
      <c r="I103" s="1"/>
      <c r="J103" s="1"/>
      <c r="K103" s="1"/>
      <c r="L103" s="1"/>
      <c r="M103" s="1"/>
      <c r="N103" s="1"/>
    </row>
    <row r="104" spans="1:14" ht="15.75">
      <c r="A104" s="1"/>
      <c r="B104" s="1"/>
      <c r="C104" s="1"/>
      <c r="D104" s="1"/>
      <c r="E104" s="1"/>
      <c r="F104" s="1"/>
      <c r="G104" s="1"/>
      <c r="H104" s="1"/>
      <c r="I104" s="1"/>
      <c r="J104" s="1"/>
      <c r="K104" s="1"/>
      <c r="L104" s="1"/>
      <c r="M104" s="1"/>
      <c r="N104" s="1"/>
    </row>
    <row r="105" spans="1:14" ht="15.75">
      <c r="A105" s="1"/>
      <c r="B105" s="1"/>
      <c r="C105" s="1"/>
      <c r="D105" s="1"/>
      <c r="E105" s="1"/>
      <c r="F105" s="1"/>
      <c r="G105" s="1"/>
      <c r="H105" s="1"/>
      <c r="I105" s="1"/>
      <c r="J105" s="1"/>
      <c r="K105" s="1"/>
      <c r="L105" s="1"/>
      <c r="M105" s="1"/>
      <c r="N105" s="1"/>
    </row>
    <row r="106" spans="1:14" ht="15.75">
      <c r="A106" s="1"/>
      <c r="B106" s="1"/>
      <c r="C106" s="1"/>
      <c r="D106" s="1"/>
      <c r="E106" s="1"/>
      <c r="F106" s="1"/>
      <c r="G106" s="1"/>
      <c r="H106" s="1"/>
      <c r="I106" s="1"/>
      <c r="J106" s="1"/>
      <c r="K106" s="1"/>
      <c r="L106" s="1"/>
      <c r="M106" s="1"/>
      <c r="N106" s="1"/>
    </row>
    <row r="107" spans="1:14" ht="15.75">
      <c r="A107" s="1"/>
      <c r="B107" s="1"/>
      <c r="C107" s="1"/>
      <c r="D107" s="1"/>
      <c r="E107" s="1"/>
      <c r="F107" s="1"/>
      <c r="G107" s="1"/>
      <c r="H107" s="1"/>
      <c r="I107" s="1"/>
      <c r="J107" s="1"/>
      <c r="K107" s="1"/>
      <c r="L107" s="1"/>
      <c r="M107" s="1"/>
      <c r="N107" s="1"/>
    </row>
    <row r="108" spans="1:14" ht="15.75">
      <c r="A108" s="1"/>
      <c r="B108" s="1"/>
      <c r="C108" s="1"/>
      <c r="D108" s="1"/>
      <c r="E108" s="1"/>
      <c r="F108" s="1"/>
      <c r="G108" s="1"/>
      <c r="H108" s="1"/>
      <c r="I108" s="1"/>
      <c r="J108" s="1"/>
      <c r="K108" s="1"/>
      <c r="L108" s="1"/>
      <c r="M108" s="1"/>
      <c r="N108" s="1"/>
    </row>
    <row r="109" spans="1:14" ht="15.75">
      <c r="A109" s="1"/>
      <c r="B109" s="1"/>
      <c r="C109" s="1"/>
      <c r="D109" s="1"/>
      <c r="E109" s="1"/>
      <c r="F109" s="1"/>
      <c r="G109" s="1"/>
      <c r="H109" s="1"/>
      <c r="I109" s="1"/>
      <c r="J109" s="1"/>
      <c r="K109" s="1"/>
      <c r="L109" s="1"/>
      <c r="M109" s="1"/>
      <c r="N109" s="1"/>
    </row>
    <row r="110" spans="1:14" ht="15.75">
      <c r="A110" s="1"/>
      <c r="B110" s="1"/>
      <c r="C110" s="1"/>
      <c r="D110" s="1"/>
      <c r="E110" s="1"/>
      <c r="F110" s="1"/>
      <c r="G110" s="1"/>
      <c r="H110" s="1"/>
      <c r="I110" s="1"/>
      <c r="J110" s="1"/>
      <c r="K110" s="1"/>
      <c r="L110" s="1"/>
      <c r="M110" s="1"/>
      <c r="N110" s="1"/>
    </row>
    <row r="111" spans="1:14" ht="15.75">
      <c r="A111" s="1"/>
      <c r="B111" s="1"/>
      <c r="C111" s="1"/>
      <c r="D111" s="1"/>
      <c r="E111" s="1"/>
      <c r="F111" s="1"/>
      <c r="G111" s="1"/>
      <c r="H111" s="1"/>
      <c r="I111" s="1"/>
      <c r="J111" s="1"/>
      <c r="K111" s="1"/>
      <c r="L111" s="1"/>
      <c r="M111" s="1"/>
      <c r="N111" s="1"/>
    </row>
    <row r="112" spans="1:14" ht="15.75">
      <c r="A112" s="1"/>
      <c r="B112" s="1"/>
      <c r="C112" s="1"/>
      <c r="D112" s="1"/>
      <c r="E112" s="1"/>
      <c r="F112" s="1"/>
      <c r="G112" s="1"/>
      <c r="H112" s="1"/>
      <c r="I112" s="1"/>
      <c r="J112" s="1"/>
      <c r="K112" s="1"/>
      <c r="L112" s="1"/>
      <c r="M112" s="1"/>
      <c r="N112" s="1"/>
    </row>
    <row r="113" spans="1:14" ht="15.75">
      <c r="A113" s="1"/>
      <c r="B113" s="1"/>
      <c r="C113" s="1"/>
      <c r="D113" s="1"/>
      <c r="E113" s="1"/>
      <c r="F113" s="1"/>
      <c r="G113" s="1"/>
      <c r="H113" s="1"/>
      <c r="I113" s="1"/>
      <c r="J113" s="1"/>
      <c r="K113" s="1"/>
      <c r="L113" s="1"/>
      <c r="M113" s="1"/>
      <c r="N113" s="1"/>
    </row>
    <row r="114" spans="1:14" ht="15.75">
      <c r="A114" s="1"/>
      <c r="B114" s="1"/>
      <c r="C114" s="1"/>
      <c r="D114" s="1"/>
      <c r="E114" s="1"/>
      <c r="F114" s="1"/>
      <c r="G114" s="1"/>
      <c r="H114" s="1"/>
      <c r="I114" s="1"/>
      <c r="J114" s="1"/>
      <c r="K114" s="1"/>
      <c r="L114" s="1"/>
      <c r="M114" s="1"/>
      <c r="N114" s="1"/>
    </row>
    <row r="115" spans="1:14" ht="15.75">
      <c r="A115" s="1"/>
      <c r="B115" s="1"/>
      <c r="C115" s="1"/>
      <c r="D115" s="1"/>
      <c r="E115" s="1"/>
      <c r="F115" s="1"/>
      <c r="G115" s="1"/>
      <c r="H115" s="1"/>
      <c r="I115" s="1"/>
      <c r="J115" s="1"/>
      <c r="K115" s="1"/>
      <c r="L115" s="1"/>
      <c r="M115" s="1"/>
      <c r="N115" s="1"/>
    </row>
    <row r="116" spans="1:14" ht="15.75">
      <c r="A116" s="1"/>
      <c r="B116" s="1"/>
      <c r="C116" s="1"/>
      <c r="D116" s="1"/>
      <c r="E116" s="1"/>
      <c r="F116" s="1"/>
      <c r="G116" s="1"/>
      <c r="H116" s="1"/>
      <c r="I116" s="1"/>
      <c r="J116" s="1"/>
      <c r="K116" s="1"/>
      <c r="L116" s="1"/>
      <c r="M116" s="1"/>
      <c r="N116" s="1"/>
    </row>
    <row r="117" spans="1:14" ht="15.75">
      <c r="A117" s="1"/>
      <c r="B117" s="1"/>
      <c r="C117" s="1"/>
      <c r="D117" s="1"/>
      <c r="E117" s="1"/>
      <c r="F117" s="1"/>
      <c r="G117" s="1"/>
      <c r="H117" s="1"/>
      <c r="I117" s="1"/>
      <c r="J117" s="1"/>
      <c r="K117" s="1"/>
      <c r="L117" s="1"/>
      <c r="M117" s="1"/>
      <c r="N117" s="1"/>
    </row>
    <row r="118" spans="1:14" ht="15.75">
      <c r="A118" s="1"/>
      <c r="B118" s="1"/>
      <c r="C118" s="1"/>
      <c r="D118" s="1"/>
      <c r="E118" s="1"/>
      <c r="F118" s="1"/>
      <c r="G118" s="1"/>
      <c r="H118" s="1"/>
      <c r="I118" s="1"/>
      <c r="J118" s="1"/>
      <c r="K118" s="1"/>
      <c r="L118" s="1"/>
      <c r="M118" s="1"/>
      <c r="N118" s="1"/>
    </row>
    <row r="119" spans="1:14" ht="15.75">
      <c r="A119" s="1"/>
      <c r="B119" s="1"/>
      <c r="C119" s="1"/>
      <c r="D119" s="1"/>
      <c r="E119" s="1"/>
      <c r="F119" s="1"/>
      <c r="G119" s="1"/>
      <c r="H119" s="1"/>
      <c r="I119" s="1"/>
      <c r="J119" s="1"/>
      <c r="K119" s="1"/>
      <c r="L119" s="1"/>
      <c r="M119" s="1"/>
      <c r="N119" s="1"/>
    </row>
    <row r="120" spans="1:14" ht="15.75">
      <c r="A120" s="1"/>
      <c r="B120" s="1"/>
      <c r="C120" s="1"/>
      <c r="D120" s="1"/>
      <c r="E120" s="1"/>
      <c r="F120" s="1"/>
      <c r="G120" s="1"/>
      <c r="H120" s="1"/>
      <c r="I120" s="1"/>
      <c r="J120" s="1"/>
      <c r="K120" s="1"/>
      <c r="L120" s="1"/>
      <c r="M120" s="1"/>
      <c r="N120" s="1"/>
    </row>
    <row r="121" spans="1:14" ht="15.75">
      <c r="A121" s="1"/>
      <c r="B121" s="1"/>
      <c r="C121" s="1"/>
      <c r="D121" s="1"/>
      <c r="E121" s="1"/>
      <c r="F121" s="1"/>
      <c r="G121" s="1"/>
      <c r="H121" s="1"/>
      <c r="I121" s="1"/>
      <c r="J121" s="1"/>
      <c r="K121" s="1"/>
      <c r="L121" s="1"/>
      <c r="M121" s="1"/>
      <c r="N121" s="1"/>
    </row>
    <row r="122" spans="1:14" ht="15.75">
      <c r="A122" s="1"/>
      <c r="B122" s="1"/>
      <c r="C122" s="1"/>
      <c r="D122" s="1"/>
      <c r="E122" s="1"/>
      <c r="F122" s="1"/>
      <c r="G122" s="1"/>
      <c r="H122" s="1"/>
      <c r="I122" s="1"/>
      <c r="J122" s="1"/>
      <c r="K122" s="1"/>
      <c r="L122" s="1"/>
      <c r="M122" s="1"/>
      <c r="N122" s="1"/>
    </row>
    <row r="123" spans="1:14" ht="15.75">
      <c r="A123" s="1"/>
      <c r="B123" s="1"/>
      <c r="C123" s="1"/>
      <c r="D123" s="1"/>
      <c r="E123" s="1"/>
      <c r="F123" s="1"/>
      <c r="G123" s="1"/>
      <c r="H123" s="1"/>
      <c r="I123" s="1"/>
      <c r="J123" s="1"/>
      <c r="K123" s="1"/>
      <c r="L123" s="1"/>
      <c r="M123" s="1"/>
      <c r="N123" s="1"/>
    </row>
    <row r="124" spans="1:14" ht="15.75">
      <c r="A124" s="1"/>
      <c r="B124" s="1"/>
      <c r="C124" s="1"/>
      <c r="D124" s="1"/>
      <c r="E124" s="1"/>
      <c r="F124" s="1"/>
      <c r="G124" s="1"/>
      <c r="H124" s="1"/>
      <c r="I124" s="1"/>
      <c r="J124" s="1"/>
      <c r="K124" s="1"/>
      <c r="L124" s="1"/>
      <c r="M124" s="1"/>
      <c r="N124" s="1"/>
    </row>
    <row r="125" spans="1:14" ht="15.75">
      <c r="A125" s="1"/>
      <c r="B125" s="1"/>
      <c r="C125" s="1"/>
      <c r="D125" s="1"/>
      <c r="E125" s="1"/>
      <c r="F125" s="1"/>
      <c r="G125" s="1"/>
      <c r="H125" s="1"/>
      <c r="I125" s="1"/>
      <c r="J125" s="1"/>
      <c r="K125" s="1"/>
      <c r="L125" s="1"/>
      <c r="M125" s="1"/>
      <c r="N125" s="1"/>
    </row>
    <row r="126" spans="1:14" ht="15.75">
      <c r="A126" s="1"/>
      <c r="B126" s="1"/>
      <c r="C126" s="1"/>
      <c r="D126" s="1"/>
      <c r="E126" s="1"/>
      <c r="F126" s="1"/>
      <c r="G126" s="1"/>
      <c r="H126" s="1"/>
      <c r="I126" s="1"/>
      <c r="J126" s="1"/>
      <c r="K126" s="1"/>
      <c r="L126" s="1"/>
      <c r="M126" s="1"/>
      <c r="N126" s="1"/>
    </row>
    <row r="127" spans="1:14" ht="15.75">
      <c r="A127" s="1"/>
      <c r="B127" s="1"/>
      <c r="C127" s="1"/>
      <c r="D127" s="1"/>
      <c r="E127" s="1"/>
      <c r="F127" s="1"/>
      <c r="G127" s="1"/>
      <c r="H127" s="1"/>
      <c r="I127" s="1"/>
      <c r="J127" s="1"/>
      <c r="K127" s="1"/>
      <c r="L127" s="1"/>
      <c r="M127" s="1"/>
      <c r="N127" s="1"/>
    </row>
    <row r="128" spans="1:14" ht="15.75">
      <c r="A128" s="1"/>
      <c r="B128" s="1"/>
      <c r="C128" s="1"/>
      <c r="D128" s="1"/>
      <c r="E128" s="1"/>
      <c r="F128" s="1"/>
      <c r="G128" s="1"/>
      <c r="H128" s="1"/>
      <c r="I128" s="1"/>
      <c r="J128" s="1"/>
      <c r="K128" s="1"/>
      <c r="L128" s="1"/>
      <c r="M128" s="1"/>
      <c r="N128" s="1"/>
    </row>
    <row r="129" spans="1:14" ht="15.75">
      <c r="A129" s="1"/>
      <c r="B129" s="1"/>
      <c r="C129" s="1"/>
      <c r="D129" s="1"/>
      <c r="E129" s="1"/>
      <c r="F129" s="1"/>
      <c r="G129" s="1"/>
      <c r="H129" s="1"/>
      <c r="I129" s="1"/>
      <c r="J129" s="1"/>
      <c r="K129" s="1"/>
      <c r="L129" s="1"/>
      <c r="M129" s="1"/>
      <c r="N129" s="1"/>
    </row>
    <row r="130" spans="1:14" ht="15.75">
      <c r="A130" s="1"/>
      <c r="B130" s="1"/>
      <c r="C130" s="1"/>
      <c r="D130" s="1"/>
      <c r="E130" s="1"/>
      <c r="F130" s="1"/>
      <c r="G130" s="1"/>
      <c r="H130" s="1"/>
      <c r="I130" s="1"/>
      <c r="J130" s="1"/>
      <c r="K130" s="1"/>
      <c r="L130" s="1"/>
      <c r="M130" s="1"/>
      <c r="N130" s="1"/>
    </row>
    <row r="131" spans="1:14" ht="15.75">
      <c r="A131" s="1"/>
      <c r="B131" s="1"/>
      <c r="C131" s="1"/>
      <c r="D131" s="1"/>
      <c r="E131" s="1"/>
      <c r="F131" s="1"/>
      <c r="G131" s="1"/>
      <c r="H131" s="1"/>
      <c r="I131" s="1"/>
      <c r="J131" s="1"/>
      <c r="K131" s="1"/>
      <c r="L131" s="1"/>
      <c r="M131" s="1"/>
      <c r="N131" s="1"/>
    </row>
    <row r="132" spans="1:14" ht="15.75">
      <c r="A132" s="1"/>
      <c r="B132" s="1"/>
      <c r="C132" s="1"/>
      <c r="D132" s="1"/>
      <c r="E132" s="1"/>
      <c r="F132" s="1"/>
      <c r="G132" s="1"/>
      <c r="H132" s="1"/>
      <c r="I132" s="1"/>
      <c r="J132" s="1"/>
      <c r="K132" s="1"/>
      <c r="L132" s="1"/>
      <c r="M132" s="1"/>
      <c r="N132" s="1"/>
    </row>
    <row r="133" spans="1:14" ht="15.75">
      <c r="A133" s="1"/>
      <c r="B133" s="1"/>
      <c r="C133" s="1"/>
      <c r="D133" s="1"/>
      <c r="E133" s="1"/>
      <c r="F133" s="1"/>
      <c r="G133" s="1"/>
      <c r="H133" s="1"/>
      <c r="I133" s="1"/>
      <c r="J133" s="1"/>
      <c r="K133" s="1"/>
      <c r="L133" s="1"/>
      <c r="M133" s="1"/>
      <c r="N133" s="1"/>
    </row>
    <row r="134" spans="1:14" ht="15.75">
      <c r="A134" s="1"/>
      <c r="B134" s="1"/>
      <c r="C134" s="1"/>
      <c r="D134" s="1"/>
      <c r="E134" s="1"/>
      <c r="F134" s="1"/>
      <c r="G134" s="1"/>
      <c r="H134" s="1"/>
      <c r="I134" s="1"/>
      <c r="J134" s="1"/>
      <c r="K134" s="1"/>
      <c r="L134" s="1"/>
      <c r="M134" s="1"/>
      <c r="N134" s="1"/>
    </row>
    <row r="135" spans="1:14" ht="15.75">
      <c r="A135" s="1"/>
      <c r="B135" s="1"/>
      <c r="C135" s="1"/>
      <c r="D135" s="1"/>
      <c r="E135" s="1"/>
      <c r="F135" s="1"/>
      <c r="G135" s="1"/>
      <c r="H135" s="1"/>
      <c r="I135" s="1"/>
      <c r="J135" s="1"/>
      <c r="K135" s="1"/>
      <c r="L135" s="1"/>
      <c r="M135" s="1"/>
      <c r="N135" s="1"/>
    </row>
    <row r="136" spans="1:14" ht="15.75">
      <c r="A136" s="1"/>
      <c r="B136" s="1"/>
      <c r="C136" s="1"/>
      <c r="D136" s="1"/>
      <c r="E136" s="1"/>
      <c r="F136" s="1"/>
      <c r="G136" s="1"/>
      <c r="H136" s="1"/>
      <c r="I136" s="1"/>
      <c r="J136" s="1"/>
      <c r="K136" s="1"/>
      <c r="L136" s="1"/>
      <c r="M136" s="1"/>
      <c r="N136" s="1"/>
    </row>
    <row r="137" spans="1:14" ht="15.75">
      <c r="A137" s="1"/>
      <c r="B137" s="1"/>
      <c r="C137" s="1"/>
      <c r="D137" s="1"/>
      <c r="E137" s="1"/>
      <c r="F137" s="1"/>
      <c r="G137" s="1"/>
      <c r="H137" s="1"/>
      <c r="I137" s="1"/>
      <c r="J137" s="1"/>
      <c r="K137" s="1"/>
      <c r="L137" s="1"/>
      <c r="M137" s="1"/>
      <c r="N137" s="1"/>
    </row>
    <row r="138" spans="1:14" ht="15.75">
      <c r="A138" s="1"/>
      <c r="B138" s="1"/>
      <c r="C138" s="1"/>
      <c r="D138" s="1"/>
      <c r="E138" s="1"/>
      <c r="F138" s="1"/>
      <c r="G138" s="1"/>
      <c r="H138" s="1"/>
      <c r="I138" s="1"/>
      <c r="J138" s="1"/>
      <c r="K138" s="1"/>
      <c r="L138" s="1"/>
      <c r="M138" s="1"/>
      <c r="N138" s="1"/>
    </row>
    <row r="139" spans="1:14" ht="15.75">
      <c r="A139" s="1"/>
      <c r="B139" s="1"/>
      <c r="C139" s="1"/>
      <c r="D139" s="1"/>
      <c r="E139" s="1"/>
      <c r="F139" s="1"/>
      <c r="G139" s="1"/>
      <c r="H139" s="1"/>
      <c r="I139" s="1"/>
      <c r="J139" s="1"/>
      <c r="K139" s="1"/>
      <c r="L139" s="1"/>
      <c r="M139" s="1"/>
      <c r="N139" s="1"/>
    </row>
    <row r="140" spans="1:14" ht="15.75">
      <c r="A140" s="1"/>
      <c r="B140" s="1"/>
      <c r="C140" s="1"/>
      <c r="D140" s="1"/>
      <c r="E140" s="1"/>
      <c r="F140" s="1"/>
      <c r="G140" s="1"/>
      <c r="H140" s="1"/>
      <c r="I140" s="1"/>
      <c r="J140" s="1"/>
      <c r="K140" s="1"/>
      <c r="L140" s="1"/>
      <c r="M140" s="1"/>
      <c r="N140" s="1"/>
    </row>
    <row r="141" spans="1:14" ht="15.75">
      <c r="A141" s="1"/>
      <c r="B141" s="1"/>
      <c r="C141" s="1"/>
      <c r="D141" s="1"/>
      <c r="E141" s="1"/>
      <c r="F141" s="1"/>
      <c r="G141" s="1"/>
      <c r="H141" s="1"/>
      <c r="I141" s="1"/>
      <c r="J141" s="1"/>
      <c r="K141" s="1"/>
      <c r="L141" s="1"/>
      <c r="M141" s="1"/>
      <c r="N141" s="1"/>
    </row>
    <row r="142" spans="1:14" ht="15.75">
      <c r="A142" s="1"/>
      <c r="B142" s="1"/>
      <c r="C142" s="1"/>
      <c r="D142" s="1"/>
      <c r="E142" s="1"/>
      <c r="F142" s="1"/>
      <c r="G142" s="1"/>
      <c r="H142" s="1"/>
      <c r="I142" s="1"/>
      <c r="J142" s="1"/>
      <c r="K142" s="1"/>
      <c r="L142" s="1"/>
      <c r="M142" s="1"/>
      <c r="N142" s="1"/>
    </row>
    <row r="143" spans="1:14" ht="15.75">
      <c r="A143" s="1"/>
      <c r="B143" s="1"/>
      <c r="C143" s="1"/>
      <c r="D143" s="1"/>
      <c r="E143" s="1"/>
      <c r="F143" s="1"/>
      <c r="G143" s="1"/>
      <c r="H143" s="1"/>
      <c r="I143" s="1"/>
      <c r="J143" s="1"/>
      <c r="K143" s="1"/>
      <c r="L143" s="1"/>
      <c r="M143" s="1"/>
      <c r="N143" s="1"/>
    </row>
    <row r="144" spans="1:14" ht="15.75">
      <c r="A144" s="1"/>
      <c r="B144" s="1"/>
      <c r="C144" s="1"/>
      <c r="D144" s="1"/>
      <c r="E144" s="1"/>
      <c r="F144" s="1"/>
      <c r="G144" s="1"/>
      <c r="H144" s="1"/>
      <c r="I144" s="1"/>
      <c r="J144" s="1"/>
      <c r="K144" s="1"/>
      <c r="L144" s="1"/>
      <c r="M144" s="1"/>
      <c r="N144" s="1"/>
    </row>
    <row r="145" spans="1:14" ht="15.75">
      <c r="A145" s="1"/>
      <c r="B145" s="1"/>
      <c r="C145" s="1"/>
      <c r="D145" s="1"/>
      <c r="E145" s="1"/>
      <c r="F145" s="1"/>
      <c r="G145" s="1"/>
      <c r="H145" s="1"/>
      <c r="I145" s="1"/>
      <c r="J145" s="1"/>
      <c r="K145" s="1"/>
      <c r="L145" s="1"/>
      <c r="M145" s="1"/>
      <c r="N145" s="1"/>
    </row>
    <row r="146" spans="1:14" ht="15.75">
      <c r="A146" s="1"/>
      <c r="B146" s="1"/>
      <c r="C146" s="1"/>
      <c r="D146" s="1"/>
      <c r="E146" s="1"/>
      <c r="F146" s="1"/>
      <c r="G146" s="1"/>
      <c r="H146" s="1"/>
      <c r="I146" s="1"/>
      <c r="J146" s="1"/>
      <c r="K146" s="1"/>
      <c r="L146" s="1"/>
      <c r="M146" s="1"/>
      <c r="N146" s="1"/>
    </row>
    <row r="147" spans="1:14" ht="15.75">
      <c r="A147" s="1"/>
      <c r="B147" s="1"/>
      <c r="C147" s="1"/>
      <c r="D147" s="1"/>
      <c r="E147" s="1"/>
      <c r="F147" s="1"/>
      <c r="G147" s="1"/>
      <c r="H147" s="1"/>
      <c r="I147" s="1"/>
      <c r="J147" s="1"/>
      <c r="K147" s="1"/>
      <c r="L147" s="1"/>
      <c r="M147" s="1"/>
      <c r="N147" s="1"/>
    </row>
    <row r="148" spans="1:14" ht="15.75">
      <c r="A148" s="1"/>
      <c r="B148" s="1"/>
      <c r="C148" s="1"/>
      <c r="D148" s="1"/>
      <c r="E148" s="1"/>
      <c r="F148" s="1"/>
      <c r="G148" s="1"/>
      <c r="H148" s="1"/>
      <c r="I148" s="1"/>
      <c r="J148" s="1"/>
      <c r="K148" s="1"/>
      <c r="L148" s="1"/>
      <c r="M148" s="1"/>
      <c r="N148" s="1"/>
    </row>
    <row r="149" spans="1:14" ht="15.75">
      <c r="A149" s="1"/>
      <c r="B149" s="1"/>
      <c r="C149" s="1"/>
      <c r="D149" s="1"/>
      <c r="E149" s="1"/>
      <c r="F149" s="1"/>
      <c r="G149" s="1"/>
      <c r="H149" s="1"/>
      <c r="I149" s="1"/>
      <c r="J149" s="1"/>
      <c r="K149" s="1"/>
      <c r="L149" s="1"/>
      <c r="M149" s="1"/>
      <c r="N149" s="1"/>
    </row>
    <row r="150" spans="1:14" ht="15.75">
      <c r="A150" s="1"/>
      <c r="B150" s="1"/>
      <c r="C150" s="1"/>
      <c r="D150" s="1"/>
      <c r="E150" s="1"/>
      <c r="F150" s="1"/>
      <c r="G150" s="1"/>
      <c r="H150" s="1"/>
      <c r="I150" s="1"/>
      <c r="J150" s="1"/>
      <c r="K150" s="1"/>
      <c r="L150" s="1"/>
      <c r="M150" s="1"/>
      <c r="N150" s="1"/>
    </row>
    <row r="151" spans="1:14" ht="15.75">
      <c r="A151" s="1"/>
      <c r="B151" s="1"/>
      <c r="C151" s="1"/>
      <c r="D151" s="1"/>
      <c r="E151" s="1"/>
      <c r="F151" s="1"/>
      <c r="G151" s="1"/>
      <c r="H151" s="1"/>
      <c r="I151" s="1"/>
      <c r="J151" s="1"/>
      <c r="K151" s="1"/>
      <c r="L151" s="1"/>
      <c r="M151" s="1"/>
      <c r="N151" s="1"/>
    </row>
    <row r="152" spans="1:14" ht="15.75">
      <c r="A152" s="1"/>
      <c r="B152" s="1"/>
      <c r="C152" s="1"/>
      <c r="D152" s="1"/>
      <c r="E152" s="1"/>
      <c r="F152" s="1"/>
      <c r="G152" s="1"/>
      <c r="H152" s="1"/>
      <c r="I152" s="1"/>
      <c r="J152" s="1"/>
      <c r="K152" s="1"/>
      <c r="L152" s="1"/>
      <c r="M152" s="1"/>
      <c r="N152" s="1"/>
    </row>
    <row r="153" spans="1:14" ht="15.75">
      <c r="A153" s="1"/>
      <c r="B153" s="1"/>
      <c r="C153" s="1"/>
      <c r="D153" s="1"/>
      <c r="E153" s="1"/>
      <c r="F153" s="1"/>
      <c r="G153" s="1"/>
      <c r="H153" s="1"/>
      <c r="I153" s="1"/>
      <c r="J153" s="1"/>
      <c r="K153" s="1"/>
      <c r="L153" s="1"/>
      <c r="M153" s="1"/>
      <c r="N153" s="1"/>
    </row>
    <row r="154" spans="1:14" ht="15.75">
      <c r="A154" s="1"/>
      <c r="B154" s="1"/>
      <c r="C154" s="1"/>
      <c r="D154" s="1"/>
      <c r="E154" s="1"/>
      <c r="F154" s="1"/>
      <c r="G154" s="1"/>
      <c r="H154" s="1"/>
      <c r="I154" s="1"/>
      <c r="J154" s="1"/>
      <c r="K154" s="1"/>
      <c r="L154" s="1"/>
      <c r="M154" s="1"/>
      <c r="N154" s="1"/>
    </row>
    <row r="155" spans="1:14" ht="15.75">
      <c r="A155" s="1"/>
      <c r="B155" s="1"/>
      <c r="C155" s="1"/>
      <c r="D155" s="1"/>
      <c r="E155" s="1"/>
      <c r="F155" s="1"/>
      <c r="G155" s="1"/>
      <c r="H155" s="1"/>
      <c r="I155" s="1"/>
      <c r="J155" s="1"/>
      <c r="K155" s="1"/>
      <c r="L155" s="1"/>
      <c r="M155" s="1"/>
      <c r="N155" s="1"/>
    </row>
    <row r="156" spans="1:14" ht="15.75">
      <c r="A156" s="1"/>
      <c r="B156" s="1"/>
      <c r="C156" s="1"/>
      <c r="D156" s="1"/>
      <c r="E156" s="1"/>
      <c r="F156" s="1"/>
      <c r="G156" s="1"/>
      <c r="H156" s="1"/>
      <c r="I156" s="1"/>
      <c r="J156" s="1"/>
      <c r="K156" s="1"/>
      <c r="L156" s="1"/>
      <c r="M156" s="1"/>
      <c r="N156" s="1"/>
    </row>
    <row r="157" spans="1:14" ht="15.75">
      <c r="A157" s="1"/>
      <c r="B157" s="1"/>
      <c r="C157" s="1"/>
      <c r="D157" s="1"/>
      <c r="E157" s="1"/>
      <c r="F157" s="1"/>
      <c r="G157" s="1"/>
      <c r="H157" s="1"/>
      <c r="I157" s="1"/>
      <c r="J157" s="1"/>
      <c r="K157" s="1"/>
      <c r="L157" s="1"/>
      <c r="M157" s="1"/>
      <c r="N157" s="1"/>
    </row>
    <row r="158" spans="1:14" ht="15.75">
      <c r="A158" s="1"/>
      <c r="B158" s="1"/>
      <c r="C158" s="1"/>
      <c r="D158" s="1"/>
      <c r="E158" s="1"/>
      <c r="F158" s="1"/>
      <c r="G158" s="1"/>
      <c r="H158" s="1"/>
      <c r="I158" s="1"/>
      <c r="J158" s="1"/>
      <c r="K158" s="1"/>
      <c r="L158" s="1"/>
      <c r="M158" s="1"/>
      <c r="N158" s="1"/>
    </row>
    <row r="159" spans="1:14" ht="15.75">
      <c r="A159" s="1"/>
      <c r="B159" s="1"/>
      <c r="C159" s="1"/>
      <c r="D159" s="1"/>
      <c r="E159" s="1"/>
      <c r="F159" s="1"/>
      <c r="G159" s="1"/>
      <c r="H159" s="1"/>
      <c r="I159" s="1"/>
      <c r="J159" s="1"/>
      <c r="K159" s="1"/>
      <c r="L159" s="1"/>
      <c r="M159" s="1"/>
      <c r="N159" s="1"/>
    </row>
    <row r="160" spans="1:14" ht="15.75">
      <c r="A160" s="1"/>
      <c r="B160" s="1"/>
      <c r="C160" s="1"/>
      <c r="D160" s="1"/>
      <c r="E160" s="1"/>
      <c r="F160" s="1"/>
      <c r="G160" s="1"/>
      <c r="H160" s="1"/>
      <c r="I160" s="1"/>
      <c r="J160" s="1"/>
      <c r="K160" s="1"/>
      <c r="L160" s="1"/>
      <c r="M160" s="1"/>
      <c r="N160" s="1"/>
    </row>
    <row r="161" spans="1:14" ht="15.75">
      <c r="A161" s="1"/>
      <c r="B161" s="1"/>
      <c r="C161" s="1"/>
      <c r="D161" s="1"/>
      <c r="E161" s="1"/>
      <c r="F161" s="1"/>
      <c r="G161" s="1"/>
      <c r="H161" s="1"/>
      <c r="I161" s="1"/>
      <c r="J161" s="1"/>
      <c r="K161" s="1"/>
      <c r="L161" s="1"/>
      <c r="M161" s="1"/>
      <c r="N161" s="1"/>
    </row>
    <row r="162" spans="1:14" ht="15.75">
      <c r="A162" s="1"/>
      <c r="B162" s="1"/>
      <c r="C162" s="1"/>
      <c r="D162" s="1"/>
      <c r="E162" s="1"/>
      <c r="F162" s="1"/>
      <c r="G162" s="1"/>
      <c r="H162" s="1"/>
      <c r="I162" s="1"/>
      <c r="J162" s="1"/>
      <c r="K162" s="1"/>
      <c r="L162" s="1"/>
      <c r="M162" s="1"/>
      <c r="N162" s="1"/>
    </row>
    <row r="163" spans="1:14" ht="15.75">
      <c r="A163" s="1"/>
      <c r="B163" s="1"/>
      <c r="C163" s="1"/>
      <c r="D163" s="1"/>
      <c r="E163" s="1"/>
      <c r="F163" s="1"/>
      <c r="G163" s="1"/>
      <c r="H163" s="1"/>
      <c r="I163" s="1"/>
      <c r="J163" s="1"/>
      <c r="K163" s="1"/>
      <c r="L163" s="1"/>
      <c r="M163" s="1"/>
      <c r="N163" s="1"/>
    </row>
    <row r="164" spans="1:14" ht="15.75">
      <c r="A164" s="1"/>
      <c r="B164" s="1"/>
      <c r="C164" s="1"/>
      <c r="D164" s="1"/>
      <c r="E164" s="1"/>
      <c r="F164" s="1"/>
      <c r="G164" s="1"/>
      <c r="H164" s="1"/>
      <c r="I164" s="1"/>
      <c r="J164" s="1"/>
      <c r="K164" s="1"/>
      <c r="L164" s="1"/>
      <c r="M164" s="1"/>
      <c r="N164" s="1"/>
    </row>
    <row r="165" spans="1:14" ht="15.75">
      <c r="A165" s="1"/>
      <c r="B165" s="1"/>
      <c r="C165" s="1"/>
      <c r="D165" s="1"/>
      <c r="E165" s="1"/>
      <c r="F165" s="1"/>
      <c r="G165" s="1"/>
      <c r="H165" s="1"/>
      <c r="I165" s="1"/>
      <c r="J165" s="1"/>
      <c r="K165" s="1"/>
      <c r="L165" s="1"/>
      <c r="M165" s="1"/>
      <c r="N165" s="1"/>
    </row>
    <row r="166" spans="1:14" ht="15.75">
      <c r="A166" s="1"/>
      <c r="B166" s="1"/>
      <c r="C166" s="1"/>
      <c r="D166" s="1"/>
      <c r="E166" s="1"/>
      <c r="F166" s="1"/>
      <c r="G166" s="1"/>
      <c r="H166" s="1"/>
      <c r="I166" s="1"/>
      <c r="J166" s="1"/>
      <c r="K166" s="1"/>
      <c r="L166" s="1"/>
      <c r="M166" s="1"/>
      <c r="N166" s="1"/>
    </row>
    <row r="167" spans="1:14" ht="15.75">
      <c r="A167" s="1"/>
      <c r="B167" s="1"/>
      <c r="C167" s="1"/>
      <c r="D167" s="1"/>
      <c r="E167" s="1"/>
      <c r="F167" s="1"/>
      <c r="G167" s="1"/>
      <c r="H167" s="1"/>
      <c r="I167" s="1"/>
      <c r="J167" s="1"/>
      <c r="K167" s="1"/>
      <c r="L167" s="1"/>
      <c r="M167" s="1"/>
      <c r="N167" s="1"/>
    </row>
    <row r="168" spans="1:14" ht="15.75">
      <c r="A168" s="1"/>
      <c r="B168" s="1"/>
      <c r="C168" s="1"/>
      <c r="D168" s="1"/>
      <c r="E168" s="1"/>
      <c r="F168" s="1"/>
      <c r="G168" s="1"/>
      <c r="H168" s="1"/>
      <c r="I168" s="1"/>
      <c r="J168" s="1"/>
      <c r="K168" s="1"/>
      <c r="L168" s="1"/>
      <c r="M168" s="1"/>
      <c r="N168" s="1"/>
    </row>
    <row r="169" spans="1:14" ht="15.75">
      <c r="A169" s="1"/>
      <c r="B169" s="1"/>
      <c r="C169" s="1"/>
      <c r="D169" s="1"/>
      <c r="E169" s="1"/>
      <c r="F169" s="1"/>
      <c r="G169" s="1"/>
      <c r="H169" s="1"/>
      <c r="I169" s="1"/>
      <c r="J169" s="1"/>
      <c r="K169" s="1"/>
      <c r="L169" s="1"/>
      <c r="M169" s="1"/>
      <c r="N169" s="1"/>
    </row>
    <row r="170" spans="1:14" ht="15.75">
      <c r="A170" s="1"/>
      <c r="B170" s="1"/>
      <c r="C170" s="1"/>
      <c r="D170" s="1"/>
      <c r="E170" s="1"/>
      <c r="F170" s="1"/>
      <c r="G170" s="1"/>
      <c r="H170" s="1"/>
      <c r="I170" s="1"/>
      <c r="J170" s="1"/>
      <c r="K170" s="1"/>
      <c r="L170" s="1"/>
      <c r="M170" s="1"/>
      <c r="N170" s="1"/>
    </row>
    <row r="171" spans="1:14" ht="15.75">
      <c r="A171" s="1"/>
      <c r="B171" s="1"/>
      <c r="C171" s="1"/>
      <c r="D171" s="1"/>
      <c r="E171" s="1"/>
      <c r="F171" s="1"/>
      <c r="G171" s="1"/>
      <c r="H171" s="1"/>
      <c r="I171" s="1"/>
      <c r="J171" s="1"/>
      <c r="K171" s="1"/>
      <c r="L171" s="1"/>
      <c r="M171" s="1"/>
      <c r="N171" s="1"/>
    </row>
    <row r="172" spans="1:14" ht="15.75">
      <c r="A172" s="1"/>
      <c r="B172" s="1"/>
      <c r="C172" s="1"/>
      <c r="D172" s="1"/>
      <c r="E172" s="1"/>
      <c r="F172" s="1"/>
      <c r="G172" s="1"/>
      <c r="H172" s="1"/>
      <c r="I172" s="1"/>
      <c r="J172" s="1"/>
      <c r="K172" s="1"/>
      <c r="L172" s="1"/>
      <c r="M172" s="1"/>
      <c r="N172" s="1"/>
    </row>
    <row r="173" spans="1:14" ht="15.75">
      <c r="A173" s="1"/>
      <c r="B173" s="1"/>
      <c r="C173" s="1"/>
      <c r="D173" s="1"/>
      <c r="E173" s="1"/>
      <c r="F173" s="1"/>
      <c r="G173" s="1"/>
      <c r="H173" s="1"/>
      <c r="I173" s="1"/>
      <c r="J173" s="1"/>
      <c r="K173" s="1"/>
      <c r="L173" s="1"/>
      <c r="M173" s="1"/>
      <c r="N173" s="1"/>
    </row>
    <row r="174" spans="1:14" ht="15.75">
      <c r="A174" s="1"/>
      <c r="B174" s="1"/>
      <c r="C174" s="1"/>
      <c r="D174" s="1"/>
      <c r="E174" s="1"/>
      <c r="F174" s="1"/>
      <c r="G174" s="1"/>
      <c r="H174" s="1"/>
      <c r="I174" s="1"/>
      <c r="J174" s="1"/>
      <c r="K174" s="1"/>
      <c r="L174" s="1"/>
      <c r="M174" s="1"/>
      <c r="N174" s="1"/>
    </row>
    <row r="175" spans="1:14" ht="15.75">
      <c r="A175" s="1"/>
      <c r="B175" s="1"/>
      <c r="C175" s="1"/>
      <c r="D175" s="1"/>
      <c r="E175" s="1"/>
      <c r="F175" s="1"/>
      <c r="G175" s="1"/>
      <c r="H175" s="1"/>
      <c r="I175" s="1"/>
      <c r="J175" s="1"/>
      <c r="K175" s="1"/>
      <c r="L175" s="1"/>
      <c r="M175" s="1"/>
      <c r="N175" s="1"/>
    </row>
    <row r="176" spans="1:14" ht="15.75">
      <c r="A176" s="1"/>
      <c r="B176" s="1"/>
      <c r="C176" s="1"/>
      <c r="D176" s="1"/>
      <c r="E176" s="1"/>
      <c r="F176" s="1"/>
      <c r="G176" s="1"/>
      <c r="H176" s="1"/>
      <c r="I176" s="1"/>
      <c r="J176" s="1"/>
      <c r="K176" s="1"/>
      <c r="L176" s="1"/>
      <c r="M176" s="1"/>
      <c r="N176" s="1"/>
    </row>
    <row r="177" spans="1:14" ht="15.75">
      <c r="A177" s="1"/>
      <c r="B177" s="1"/>
      <c r="C177" s="1"/>
      <c r="D177" s="1"/>
      <c r="E177" s="1"/>
      <c r="F177" s="1"/>
      <c r="G177" s="1"/>
      <c r="H177" s="1"/>
      <c r="I177" s="1"/>
      <c r="J177" s="1"/>
      <c r="K177" s="1"/>
      <c r="L177" s="1"/>
      <c r="M177" s="1"/>
      <c r="N177" s="1"/>
    </row>
    <row r="178" spans="1:14" ht="15.75">
      <c r="A178" s="1"/>
      <c r="B178" s="1"/>
      <c r="C178" s="1"/>
      <c r="D178" s="1"/>
      <c r="E178" s="1"/>
      <c r="F178" s="1"/>
      <c r="G178" s="1"/>
      <c r="H178" s="1"/>
      <c r="I178" s="1"/>
      <c r="J178" s="1"/>
      <c r="K178" s="1"/>
      <c r="L178" s="1"/>
      <c r="M178" s="1"/>
      <c r="N178" s="1"/>
    </row>
    <row r="179" spans="1:14" ht="15.75">
      <c r="A179" s="1"/>
      <c r="B179" s="1"/>
      <c r="C179" s="1"/>
      <c r="D179" s="1"/>
      <c r="E179" s="1"/>
      <c r="F179" s="1"/>
      <c r="G179" s="1"/>
      <c r="H179" s="1"/>
      <c r="I179" s="1"/>
      <c r="J179" s="1"/>
      <c r="K179" s="1"/>
      <c r="L179" s="1"/>
      <c r="M179" s="1"/>
      <c r="N179" s="1"/>
    </row>
    <row r="180" spans="1:14" ht="15.75">
      <c r="A180" s="1"/>
      <c r="B180" s="1"/>
      <c r="C180" s="1"/>
      <c r="D180" s="1"/>
      <c r="E180" s="1"/>
      <c r="F180" s="1"/>
      <c r="G180" s="1"/>
      <c r="H180" s="1"/>
      <c r="I180" s="1"/>
      <c r="J180" s="1"/>
      <c r="K180" s="1"/>
      <c r="L180" s="1"/>
      <c r="M180" s="1"/>
      <c r="N180" s="1"/>
    </row>
    <row r="181" spans="1:14" ht="15.75">
      <c r="A181" s="1"/>
      <c r="B181" s="1"/>
      <c r="C181" s="1"/>
      <c r="D181" s="1"/>
      <c r="E181" s="1"/>
      <c r="F181" s="1"/>
      <c r="G181" s="1"/>
      <c r="H181" s="1"/>
      <c r="I181" s="1"/>
      <c r="J181" s="1"/>
      <c r="K181" s="1"/>
      <c r="L181" s="1"/>
      <c r="M181" s="1"/>
      <c r="N181" s="1"/>
    </row>
    <row r="182" spans="1:14" ht="15.75">
      <c r="A182" s="1"/>
      <c r="B182" s="1"/>
      <c r="C182" s="1"/>
      <c r="D182" s="1"/>
      <c r="E182" s="1"/>
      <c r="F182" s="1"/>
      <c r="G182" s="1"/>
      <c r="H182" s="1"/>
      <c r="I182" s="1"/>
      <c r="J182" s="1"/>
      <c r="K182" s="1"/>
      <c r="L182" s="1"/>
      <c r="M182" s="1"/>
      <c r="N182" s="1"/>
    </row>
    <row r="183" spans="1:14" ht="15.75">
      <c r="A183" s="1"/>
      <c r="B183" s="1"/>
      <c r="C183" s="1"/>
      <c r="D183" s="1"/>
      <c r="E183" s="1"/>
      <c r="F183" s="1"/>
      <c r="G183" s="1"/>
      <c r="H183" s="1"/>
      <c r="I183" s="1"/>
      <c r="J183" s="1"/>
      <c r="K183" s="1"/>
      <c r="L183" s="1"/>
      <c r="M183" s="1"/>
      <c r="N183" s="1"/>
    </row>
    <row r="184" spans="1:14" ht="15.75">
      <c r="A184" s="1"/>
      <c r="B184" s="1"/>
      <c r="C184" s="1"/>
      <c r="D184" s="1"/>
      <c r="E184" s="1"/>
      <c r="F184" s="1"/>
      <c r="G184" s="1"/>
      <c r="H184" s="1"/>
      <c r="I184" s="1"/>
      <c r="J184" s="1"/>
      <c r="K184" s="1"/>
      <c r="L184" s="1"/>
      <c r="M184" s="1"/>
      <c r="N184" s="1"/>
    </row>
    <row r="185" spans="1:14" ht="15.75">
      <c r="A185" s="1"/>
      <c r="B185" s="1"/>
      <c r="C185" s="1"/>
      <c r="D185" s="1"/>
      <c r="E185" s="1"/>
      <c r="F185" s="1"/>
      <c r="G185" s="1"/>
      <c r="H185" s="1"/>
      <c r="I185" s="1"/>
      <c r="J185" s="1"/>
      <c r="K185" s="1"/>
      <c r="L185" s="1"/>
      <c r="M185" s="1"/>
      <c r="N185" s="1"/>
    </row>
    <row r="186" spans="1:14" ht="15.75">
      <c r="A186" s="1"/>
      <c r="B186" s="1"/>
      <c r="C186" s="1"/>
      <c r="D186" s="1"/>
      <c r="E186" s="1"/>
      <c r="F186" s="1"/>
      <c r="G186" s="1"/>
      <c r="H186" s="1"/>
      <c r="I186" s="1"/>
      <c r="J186" s="1"/>
      <c r="K186" s="1"/>
      <c r="L186" s="1"/>
      <c r="M186" s="1"/>
      <c r="N186" s="1"/>
    </row>
    <row r="187" spans="1:14" ht="15.75">
      <c r="A187" s="1"/>
      <c r="B187" s="1"/>
      <c r="C187" s="1"/>
      <c r="D187" s="1"/>
      <c r="E187" s="1"/>
      <c r="F187" s="1"/>
      <c r="G187" s="1"/>
      <c r="H187" s="1"/>
      <c r="I187" s="1"/>
      <c r="J187" s="1"/>
      <c r="K187" s="1"/>
      <c r="L187" s="1"/>
      <c r="M187" s="1"/>
      <c r="N187" s="1"/>
    </row>
    <row r="188" spans="1:14" ht="15.75">
      <c r="A188" s="1"/>
      <c r="B188" s="1"/>
      <c r="C188" s="1"/>
      <c r="D188" s="1"/>
      <c r="E188" s="1"/>
      <c r="F188" s="1"/>
      <c r="G188" s="1"/>
      <c r="H188" s="1"/>
      <c r="I188" s="1"/>
      <c r="J188" s="1"/>
      <c r="K188" s="1"/>
      <c r="L188" s="1"/>
      <c r="M188" s="1"/>
      <c r="N188" s="1"/>
    </row>
    <row r="189" spans="1:14" ht="15.75">
      <c r="A189" s="1"/>
      <c r="B189" s="1"/>
      <c r="C189" s="1"/>
      <c r="D189" s="1"/>
      <c r="E189" s="1"/>
      <c r="F189" s="1"/>
      <c r="G189" s="1"/>
      <c r="H189" s="1"/>
      <c r="I189" s="1"/>
      <c r="J189" s="1"/>
      <c r="K189" s="1"/>
      <c r="L189" s="1"/>
      <c r="M189" s="1"/>
      <c r="N189" s="1"/>
    </row>
    <row r="190" spans="1:14" ht="15.75">
      <c r="A190" s="1"/>
      <c r="B190" s="1"/>
      <c r="C190" s="1"/>
      <c r="D190" s="1"/>
      <c r="E190" s="1"/>
      <c r="F190" s="1"/>
      <c r="G190" s="1"/>
      <c r="H190" s="1"/>
      <c r="I190" s="1"/>
      <c r="J190" s="1"/>
      <c r="K190" s="1"/>
      <c r="L190" s="1"/>
      <c r="M190" s="1"/>
      <c r="N190" s="1"/>
    </row>
    <row r="191" spans="1:14" ht="15.75">
      <c r="A191" s="1"/>
      <c r="B191" s="1"/>
      <c r="C191" s="1"/>
      <c r="D191" s="1"/>
      <c r="E191" s="1"/>
      <c r="F191" s="1"/>
      <c r="G191" s="1"/>
      <c r="H191" s="1"/>
      <c r="I191" s="1"/>
      <c r="J191" s="1"/>
      <c r="K191" s="1"/>
      <c r="L191" s="1"/>
      <c r="M191" s="1"/>
      <c r="N191" s="1"/>
    </row>
    <row r="192" spans="1:14" ht="15.75">
      <c r="A192" s="1"/>
      <c r="B192" s="1"/>
      <c r="C192" s="1"/>
      <c r="D192" s="1"/>
      <c r="E192" s="1"/>
      <c r="F192" s="1"/>
      <c r="G192" s="1"/>
      <c r="H192" s="1"/>
      <c r="I192" s="1"/>
      <c r="J192" s="1"/>
      <c r="K192" s="1"/>
      <c r="L192" s="1"/>
      <c r="M192" s="1"/>
      <c r="N192" s="1"/>
    </row>
    <row r="193" spans="1:14" ht="15.75">
      <c r="A193" s="1"/>
      <c r="B193" s="1"/>
      <c r="C193" s="1"/>
      <c r="D193" s="1"/>
      <c r="E193" s="1"/>
      <c r="F193" s="1"/>
      <c r="G193" s="1"/>
      <c r="H193" s="1"/>
      <c r="I193" s="1"/>
      <c r="J193" s="1"/>
      <c r="K193" s="1"/>
      <c r="L193" s="1"/>
      <c r="M193" s="1"/>
      <c r="N193" s="1"/>
    </row>
    <row r="194" spans="1:14" ht="15.75">
      <c r="A194" s="1"/>
      <c r="B194" s="1"/>
      <c r="C194" s="1"/>
      <c r="D194" s="1"/>
      <c r="E194" s="1"/>
      <c r="F194" s="1"/>
      <c r="G194" s="1"/>
      <c r="H194" s="1"/>
      <c r="I194" s="1"/>
      <c r="J194" s="1"/>
      <c r="K194" s="1"/>
      <c r="L194" s="1"/>
      <c r="M194" s="1"/>
      <c r="N194" s="1"/>
    </row>
    <row r="195" spans="1:14" ht="15.75">
      <c r="A195" s="1"/>
      <c r="B195" s="1"/>
      <c r="C195" s="1"/>
      <c r="D195" s="1"/>
      <c r="E195" s="1"/>
      <c r="F195" s="1"/>
      <c r="G195" s="1"/>
      <c r="H195" s="1"/>
      <c r="I195" s="1"/>
      <c r="J195" s="1"/>
      <c r="K195" s="1"/>
      <c r="L195" s="1"/>
      <c r="M195" s="1"/>
      <c r="N195" s="1"/>
    </row>
    <row r="196" spans="1:14" ht="15.75">
      <c r="A196" s="1"/>
      <c r="B196" s="1"/>
      <c r="C196" s="1"/>
      <c r="D196" s="1"/>
      <c r="E196" s="1"/>
      <c r="F196" s="1"/>
      <c r="G196" s="1"/>
      <c r="H196" s="1"/>
      <c r="I196" s="1"/>
      <c r="J196" s="1"/>
      <c r="K196" s="1"/>
      <c r="L196" s="1"/>
      <c r="M196" s="1"/>
      <c r="N196" s="1"/>
    </row>
    <row r="197" spans="1:14" ht="15.75">
      <c r="A197" s="1"/>
      <c r="B197" s="1"/>
      <c r="C197" s="1"/>
      <c r="D197" s="1"/>
      <c r="E197" s="1"/>
      <c r="F197" s="1"/>
      <c r="G197" s="1"/>
      <c r="H197" s="1"/>
      <c r="I197" s="1"/>
      <c r="J197" s="1"/>
      <c r="K197" s="1"/>
      <c r="L197" s="1"/>
      <c r="M197" s="1"/>
      <c r="N197" s="1"/>
    </row>
    <row r="198" spans="1:14" ht="15.75">
      <c r="A198" s="1"/>
      <c r="B198" s="1"/>
      <c r="C198" s="1"/>
      <c r="D198" s="1"/>
      <c r="E198" s="1"/>
      <c r="F198" s="1"/>
      <c r="G198" s="1"/>
      <c r="H198" s="1"/>
      <c r="I198" s="1"/>
      <c r="J198" s="1"/>
      <c r="K198" s="1"/>
      <c r="L198" s="1"/>
      <c r="M198" s="1"/>
      <c r="N198" s="1"/>
    </row>
    <row r="199" spans="1:14" ht="15.75">
      <c r="A199" s="1"/>
      <c r="B199" s="1"/>
      <c r="C199" s="1"/>
      <c r="D199" s="1"/>
      <c r="E199" s="1"/>
      <c r="F199" s="1"/>
      <c r="G199" s="1"/>
      <c r="H199" s="1"/>
      <c r="I199" s="1"/>
      <c r="J199" s="1"/>
      <c r="K199" s="1"/>
      <c r="L199" s="1"/>
      <c r="M199" s="1"/>
      <c r="N199" s="1"/>
    </row>
    <row r="200" spans="1:14" ht="15.75">
      <c r="A200" s="1"/>
      <c r="B200" s="1"/>
      <c r="C200" s="1"/>
      <c r="D200" s="1"/>
      <c r="E200" s="1"/>
      <c r="F200" s="1"/>
      <c r="G200" s="1"/>
      <c r="H200" s="1"/>
      <c r="I200" s="1"/>
      <c r="J200" s="1"/>
      <c r="K200" s="1"/>
      <c r="L200" s="1"/>
      <c r="M200" s="1"/>
      <c r="N200" s="1"/>
    </row>
    <row r="201" spans="1:14" ht="15.75">
      <c r="A201" s="1"/>
      <c r="B201" s="1"/>
      <c r="C201" s="1"/>
      <c r="D201" s="1"/>
      <c r="E201" s="1"/>
      <c r="F201" s="1"/>
      <c r="G201" s="1"/>
      <c r="H201" s="1"/>
      <c r="I201" s="1"/>
      <c r="J201" s="1"/>
      <c r="K201" s="1"/>
      <c r="L201" s="1"/>
      <c r="M201" s="1"/>
      <c r="N201" s="1"/>
    </row>
    <row r="202" spans="1:14" ht="15.75">
      <c r="A202" s="1"/>
      <c r="B202" s="1"/>
      <c r="C202" s="1"/>
      <c r="D202" s="1"/>
      <c r="E202" s="1"/>
      <c r="F202" s="1"/>
      <c r="G202" s="1"/>
      <c r="H202" s="1"/>
      <c r="I202" s="1"/>
      <c r="J202" s="1"/>
      <c r="K202" s="1"/>
      <c r="L202" s="1"/>
      <c r="M202" s="1"/>
      <c r="N202" s="1"/>
    </row>
    <row r="203" spans="1:14" ht="15.75">
      <c r="A203" s="1"/>
      <c r="B203" s="1"/>
      <c r="C203" s="1"/>
      <c r="D203" s="1"/>
      <c r="E203" s="1"/>
      <c r="F203" s="1"/>
      <c r="G203" s="1"/>
      <c r="H203" s="1"/>
      <c r="I203" s="1"/>
      <c r="J203" s="1"/>
      <c r="K203" s="1"/>
      <c r="L203" s="1"/>
      <c r="M203" s="1"/>
      <c r="N203" s="1"/>
    </row>
    <row r="204" spans="1:14" ht="15.75">
      <c r="A204" s="1"/>
      <c r="B204" s="1"/>
      <c r="C204" s="1"/>
      <c r="D204" s="1"/>
      <c r="E204" s="1"/>
      <c r="F204" s="1"/>
      <c r="G204" s="1"/>
      <c r="H204" s="1"/>
      <c r="I204" s="1"/>
      <c r="J204" s="1"/>
      <c r="K204" s="1"/>
      <c r="L204" s="1"/>
      <c r="M204" s="1"/>
      <c r="N204" s="1"/>
    </row>
    <row r="205" spans="1:14" ht="15.75">
      <c r="A205" s="1"/>
      <c r="B205" s="1"/>
      <c r="C205" s="1"/>
      <c r="D205" s="1"/>
      <c r="E205" s="1"/>
      <c r="F205" s="1"/>
      <c r="G205" s="1"/>
      <c r="H205" s="1"/>
      <c r="I205" s="1"/>
      <c r="J205" s="1"/>
      <c r="K205" s="1"/>
      <c r="L205" s="1"/>
      <c r="M205" s="1"/>
      <c r="N205" s="1"/>
    </row>
    <row r="206" spans="1:14" ht="15.75">
      <c r="A206" s="1"/>
      <c r="B206" s="1"/>
      <c r="C206" s="1"/>
      <c r="D206" s="1"/>
      <c r="E206" s="1"/>
      <c r="F206" s="1"/>
      <c r="G206" s="1"/>
      <c r="H206" s="1"/>
      <c r="I206" s="1"/>
      <c r="J206" s="1"/>
      <c r="K206" s="1"/>
      <c r="L206" s="1"/>
      <c r="M206" s="1"/>
      <c r="N206" s="1"/>
    </row>
    <row r="207" spans="1:14" ht="15.75">
      <c r="A207" s="1"/>
      <c r="B207" s="1"/>
      <c r="C207" s="1"/>
      <c r="D207" s="1"/>
      <c r="E207" s="1"/>
      <c r="F207" s="1"/>
      <c r="G207" s="1"/>
      <c r="H207" s="1"/>
      <c r="I207" s="1"/>
      <c r="J207" s="1"/>
      <c r="K207" s="1"/>
      <c r="L207" s="1"/>
      <c r="M207" s="1"/>
      <c r="N207" s="1"/>
    </row>
    <row r="208" spans="1:14" ht="15.75">
      <c r="A208" s="1"/>
      <c r="B208" s="1"/>
      <c r="C208" s="1"/>
      <c r="D208" s="1"/>
      <c r="E208" s="1"/>
      <c r="F208" s="1"/>
      <c r="G208" s="1"/>
      <c r="H208" s="1"/>
      <c r="I208" s="1"/>
      <c r="J208" s="1"/>
      <c r="K208" s="1"/>
      <c r="L208" s="1"/>
      <c r="M208" s="1"/>
      <c r="N208" s="1"/>
    </row>
    <row r="209" spans="1:14" ht="15.75">
      <c r="A209" s="1"/>
      <c r="B209" s="1"/>
      <c r="C209" s="1"/>
      <c r="D209" s="1"/>
      <c r="E209" s="1"/>
      <c r="F209" s="1"/>
      <c r="G209" s="1"/>
      <c r="H209" s="1"/>
      <c r="I209" s="1"/>
      <c r="J209" s="1"/>
      <c r="K209" s="1"/>
      <c r="L209" s="1"/>
      <c r="M209" s="1"/>
      <c r="N209" s="1"/>
    </row>
    <row r="210" spans="1:14" ht="15.75">
      <c r="A210" s="1"/>
      <c r="B210" s="1"/>
      <c r="C210" s="1"/>
      <c r="D210" s="1"/>
      <c r="E210" s="1"/>
      <c r="F210" s="1"/>
      <c r="G210" s="1"/>
      <c r="H210" s="1"/>
      <c r="I210" s="1"/>
      <c r="J210" s="1"/>
      <c r="K210" s="1"/>
      <c r="L210" s="1"/>
      <c r="M210" s="1"/>
      <c r="N210" s="1"/>
    </row>
    <row r="211" spans="1:14" ht="15.75">
      <c r="A211" s="1"/>
      <c r="B211" s="1"/>
      <c r="C211" s="1"/>
      <c r="D211" s="1"/>
      <c r="E211" s="1"/>
      <c r="F211" s="1"/>
      <c r="G211" s="1"/>
      <c r="H211" s="1"/>
      <c r="I211" s="1"/>
      <c r="J211" s="1"/>
      <c r="K211" s="1"/>
      <c r="L211" s="1"/>
      <c r="M211" s="1"/>
      <c r="N211" s="1"/>
    </row>
    <row r="212" spans="1:14" ht="15.75">
      <c r="A212" s="1"/>
      <c r="B212" s="1"/>
      <c r="C212" s="1"/>
      <c r="D212" s="1"/>
      <c r="E212" s="1"/>
      <c r="F212" s="1"/>
      <c r="G212" s="1"/>
      <c r="H212" s="1"/>
      <c r="I212" s="1"/>
      <c r="J212" s="1"/>
      <c r="K212" s="1"/>
      <c r="L212" s="1"/>
      <c r="M212" s="1"/>
      <c r="N212" s="1"/>
    </row>
    <row r="213" spans="1:14" ht="15.75">
      <c r="A213" s="1"/>
      <c r="B213" s="1"/>
      <c r="C213" s="1"/>
      <c r="D213" s="1"/>
      <c r="E213" s="1"/>
      <c r="F213" s="1"/>
      <c r="G213" s="1"/>
      <c r="H213" s="1"/>
      <c r="I213" s="1"/>
      <c r="J213" s="1"/>
      <c r="K213" s="1"/>
      <c r="L213" s="1"/>
      <c r="M213" s="1"/>
      <c r="N213" s="1"/>
    </row>
    <row r="214" spans="1:14" ht="15.75">
      <c r="A214" s="1"/>
      <c r="B214" s="1"/>
      <c r="C214" s="1"/>
      <c r="D214" s="1"/>
      <c r="E214" s="1"/>
      <c r="F214" s="1"/>
      <c r="G214" s="1"/>
      <c r="H214" s="1"/>
      <c r="I214" s="1"/>
      <c r="J214" s="1"/>
      <c r="K214" s="1"/>
      <c r="L214" s="1"/>
      <c r="M214" s="1"/>
      <c r="N214" s="1"/>
    </row>
    <row r="215" spans="1:14" ht="15.75">
      <c r="A215" s="1"/>
      <c r="B215" s="1"/>
      <c r="C215" s="1"/>
      <c r="D215" s="1"/>
      <c r="E215" s="1"/>
      <c r="F215" s="1"/>
      <c r="G215" s="1"/>
      <c r="H215" s="1"/>
      <c r="I215" s="1"/>
      <c r="J215" s="1"/>
      <c r="K215" s="1"/>
      <c r="L215" s="1"/>
      <c r="M215" s="1"/>
      <c r="N215" s="1"/>
    </row>
    <row r="216" spans="1:14" ht="15.75">
      <c r="A216" s="1"/>
      <c r="B216" s="1"/>
      <c r="C216" s="1"/>
      <c r="D216" s="1"/>
      <c r="E216" s="1"/>
      <c r="F216" s="1"/>
      <c r="G216" s="1"/>
      <c r="H216" s="1"/>
      <c r="I216" s="1"/>
      <c r="J216" s="1"/>
      <c r="K216" s="1"/>
      <c r="L216" s="1"/>
      <c r="M216" s="1"/>
      <c r="N216" s="1"/>
    </row>
    <row r="217" spans="1:14" ht="15.75">
      <c r="A217" s="1"/>
      <c r="B217" s="1"/>
      <c r="C217" s="1"/>
      <c r="D217" s="1"/>
      <c r="E217" s="1"/>
      <c r="F217" s="1"/>
      <c r="G217" s="1"/>
      <c r="H217" s="1"/>
      <c r="I217" s="1"/>
      <c r="J217" s="1"/>
      <c r="K217" s="1"/>
      <c r="L217" s="1"/>
      <c r="M217" s="1"/>
      <c r="N217" s="1"/>
    </row>
    <row r="218" spans="1:14" ht="15.75">
      <c r="A218" s="1"/>
      <c r="B218" s="1"/>
      <c r="C218" s="1"/>
      <c r="D218" s="1"/>
      <c r="E218" s="1"/>
      <c r="F218" s="1"/>
      <c r="G218" s="1"/>
      <c r="H218" s="1"/>
      <c r="I218" s="1"/>
      <c r="J218" s="1"/>
      <c r="K218" s="1"/>
      <c r="L218" s="1"/>
      <c r="M218" s="1"/>
      <c r="N218" s="1"/>
    </row>
    <row r="219" spans="1:14" ht="15.75">
      <c r="A219" s="1"/>
      <c r="B219" s="1"/>
      <c r="C219" s="1"/>
      <c r="D219" s="1"/>
      <c r="E219" s="1"/>
      <c r="F219" s="1"/>
      <c r="G219" s="1"/>
      <c r="H219" s="1"/>
      <c r="I219" s="1"/>
      <c r="J219" s="1"/>
      <c r="K219" s="1"/>
      <c r="L219" s="1"/>
      <c r="M219" s="1"/>
      <c r="N219" s="1"/>
    </row>
    <row r="220" spans="1:14" ht="15.75">
      <c r="A220" s="1"/>
      <c r="B220" s="1"/>
      <c r="C220" s="1"/>
      <c r="D220" s="1"/>
      <c r="E220" s="1"/>
      <c r="F220" s="1"/>
      <c r="G220" s="1"/>
      <c r="H220" s="1"/>
      <c r="I220" s="1"/>
      <c r="J220" s="1"/>
      <c r="K220" s="1"/>
      <c r="L220" s="1"/>
      <c r="M220" s="1"/>
      <c r="N220" s="1"/>
    </row>
    <row r="221" spans="1:14" ht="15.75">
      <c r="A221" s="1"/>
      <c r="B221" s="1"/>
      <c r="C221" s="1"/>
      <c r="D221" s="1"/>
      <c r="E221" s="1"/>
      <c r="F221" s="1"/>
      <c r="G221" s="1"/>
      <c r="H221" s="1"/>
      <c r="I221" s="1"/>
      <c r="J221" s="1"/>
      <c r="K221" s="1"/>
      <c r="L221" s="1"/>
      <c r="M221" s="1"/>
      <c r="N221" s="1"/>
    </row>
    <row r="222" spans="1:14" ht="15.75">
      <c r="A222" s="1"/>
      <c r="B222" s="1"/>
      <c r="C222" s="1"/>
      <c r="D222" s="1"/>
      <c r="E222" s="1"/>
      <c r="F222" s="1"/>
      <c r="G222" s="1"/>
      <c r="H222" s="1"/>
      <c r="I222" s="1"/>
      <c r="J222" s="1"/>
      <c r="K222" s="1"/>
      <c r="L222" s="1"/>
      <c r="M222" s="1"/>
      <c r="N222" s="1"/>
    </row>
    <row r="223" spans="1:14" ht="15.75">
      <c r="A223" s="1"/>
      <c r="B223" s="1"/>
      <c r="C223" s="1"/>
      <c r="D223" s="1"/>
      <c r="E223" s="1"/>
      <c r="F223" s="1"/>
      <c r="G223" s="1"/>
      <c r="H223" s="1"/>
      <c r="I223" s="1"/>
      <c r="J223" s="1"/>
      <c r="K223" s="1"/>
      <c r="L223" s="1"/>
      <c r="M223" s="1"/>
      <c r="N223" s="1"/>
    </row>
    <row r="224" spans="1:14" ht="15.75">
      <c r="A224" s="1"/>
      <c r="B224" s="1"/>
      <c r="C224" s="1"/>
      <c r="D224" s="1"/>
      <c r="E224" s="1"/>
      <c r="F224" s="1"/>
      <c r="G224" s="1"/>
      <c r="H224" s="1"/>
      <c r="I224" s="1"/>
      <c r="J224" s="1"/>
      <c r="K224" s="1"/>
      <c r="L224" s="1"/>
      <c r="M224" s="1"/>
      <c r="N224" s="1"/>
    </row>
    <row r="225" spans="1:14" ht="15.75">
      <c r="A225" s="1"/>
      <c r="B225" s="1"/>
      <c r="C225" s="1"/>
      <c r="D225" s="1"/>
      <c r="E225" s="1"/>
      <c r="F225" s="1"/>
      <c r="G225" s="1"/>
      <c r="H225" s="1"/>
      <c r="I225" s="1"/>
      <c r="J225" s="1"/>
      <c r="K225" s="1"/>
      <c r="L225" s="1"/>
      <c r="M225" s="1"/>
      <c r="N225" s="1"/>
    </row>
    <row r="226" spans="1:14" ht="15.75">
      <c r="A226" s="1"/>
      <c r="B226" s="1"/>
      <c r="C226" s="1"/>
      <c r="D226" s="1"/>
      <c r="E226" s="1"/>
      <c r="F226" s="1"/>
      <c r="G226" s="1"/>
      <c r="H226" s="1"/>
      <c r="I226" s="1"/>
      <c r="J226" s="1"/>
      <c r="K226" s="1"/>
      <c r="L226" s="1"/>
      <c r="M226" s="1"/>
      <c r="N226" s="1"/>
    </row>
    <row r="227" spans="1:14" ht="15.75">
      <c r="A227" s="1"/>
      <c r="B227" s="1"/>
      <c r="C227" s="1"/>
      <c r="D227" s="1"/>
      <c r="E227" s="1"/>
      <c r="F227" s="1"/>
      <c r="G227" s="1"/>
      <c r="H227" s="1"/>
      <c r="I227" s="1"/>
      <c r="J227" s="1"/>
      <c r="K227" s="1"/>
      <c r="L227" s="1"/>
      <c r="M227" s="1"/>
      <c r="N227" s="1"/>
    </row>
    <row r="228" spans="1:14" ht="15.75">
      <c r="A228" s="1"/>
      <c r="B228" s="1"/>
      <c r="C228" s="1"/>
      <c r="D228" s="1"/>
      <c r="E228" s="1"/>
      <c r="F228" s="1"/>
      <c r="G228" s="1"/>
      <c r="H228" s="1"/>
      <c r="I228" s="1"/>
      <c r="J228" s="1"/>
      <c r="K228" s="1"/>
      <c r="L228" s="1"/>
      <c r="M228" s="1"/>
      <c r="N228" s="1"/>
    </row>
    <row r="229" spans="1:14" ht="15.75">
      <c r="A229" s="1"/>
      <c r="B229" s="1"/>
      <c r="C229" s="1"/>
      <c r="D229" s="1"/>
      <c r="E229" s="1"/>
      <c r="F229" s="1"/>
      <c r="G229" s="1"/>
      <c r="H229" s="1"/>
      <c r="I229" s="1"/>
      <c r="J229" s="1"/>
      <c r="K229" s="1"/>
      <c r="L229" s="1"/>
      <c r="M229" s="1"/>
      <c r="N229" s="1"/>
    </row>
    <row r="230" spans="1:14" ht="15.75">
      <c r="A230" s="1"/>
      <c r="B230" s="1"/>
      <c r="C230" s="1"/>
      <c r="D230" s="1"/>
      <c r="E230" s="1"/>
      <c r="F230" s="1"/>
      <c r="G230" s="1"/>
      <c r="H230" s="1"/>
      <c r="I230" s="1"/>
      <c r="J230" s="1"/>
      <c r="K230" s="1"/>
      <c r="L230" s="1"/>
      <c r="M230" s="1"/>
      <c r="N230" s="1"/>
    </row>
    <row r="231" spans="1:14" ht="15.75">
      <c r="A231" s="1"/>
      <c r="B231" s="1"/>
      <c r="C231" s="1"/>
      <c r="D231" s="1"/>
      <c r="E231" s="1"/>
      <c r="F231" s="1"/>
      <c r="G231" s="1"/>
      <c r="H231" s="1"/>
      <c r="I231" s="1"/>
      <c r="J231" s="1"/>
      <c r="K231" s="1"/>
      <c r="L231" s="1"/>
      <c r="M231" s="1"/>
      <c r="N231" s="1"/>
    </row>
    <row r="232" spans="1:14" ht="15.75">
      <c r="A232" s="1"/>
      <c r="B232" s="1"/>
      <c r="C232" s="1"/>
      <c r="D232" s="1"/>
      <c r="E232" s="1"/>
      <c r="F232" s="1"/>
      <c r="G232" s="1"/>
      <c r="H232" s="1"/>
      <c r="I232" s="1"/>
      <c r="J232" s="1"/>
      <c r="K232" s="1"/>
      <c r="L232" s="1"/>
      <c r="M232" s="1"/>
      <c r="N232" s="1"/>
    </row>
    <row r="233" spans="1:14" ht="15.75">
      <c r="A233" s="1"/>
      <c r="B233" s="1"/>
      <c r="C233" s="1"/>
      <c r="D233" s="1"/>
      <c r="E233" s="1"/>
      <c r="F233" s="1"/>
      <c r="G233" s="1"/>
      <c r="H233" s="1"/>
      <c r="I233" s="1"/>
      <c r="J233" s="1"/>
      <c r="K233" s="1"/>
      <c r="L233" s="1"/>
      <c r="M233" s="1"/>
      <c r="N233" s="1"/>
    </row>
    <row r="234" spans="1:14" ht="15.75">
      <c r="A234" s="1"/>
      <c r="B234" s="1"/>
      <c r="C234" s="1"/>
      <c r="D234" s="1"/>
      <c r="E234" s="1"/>
      <c r="F234" s="1"/>
      <c r="G234" s="1"/>
      <c r="H234" s="1"/>
      <c r="I234" s="1"/>
      <c r="J234" s="1"/>
      <c r="K234" s="1"/>
      <c r="L234" s="1"/>
      <c r="M234" s="1"/>
      <c r="N234" s="1"/>
    </row>
    <row r="235" spans="1:14" ht="15.75">
      <c r="A235" s="1"/>
      <c r="B235" s="1"/>
      <c r="C235" s="1"/>
      <c r="D235" s="1"/>
      <c r="E235" s="1"/>
      <c r="F235" s="1"/>
      <c r="G235" s="1"/>
      <c r="H235" s="1"/>
      <c r="I235" s="1"/>
      <c r="J235" s="1"/>
      <c r="K235" s="1"/>
      <c r="L235" s="1"/>
      <c r="M235" s="1"/>
      <c r="N235" s="1"/>
    </row>
    <row r="236" spans="1:14" ht="15.75">
      <c r="A236" s="1"/>
      <c r="B236" s="1"/>
      <c r="C236" s="1"/>
      <c r="D236" s="1"/>
      <c r="E236" s="1"/>
      <c r="F236" s="1"/>
      <c r="G236" s="1"/>
      <c r="H236" s="1"/>
      <c r="I236" s="1"/>
      <c r="J236" s="1"/>
      <c r="K236" s="1"/>
      <c r="L236" s="1"/>
      <c r="M236" s="1"/>
      <c r="N236" s="1"/>
    </row>
    <row r="237" spans="1:14" ht="15.75">
      <c r="A237" s="1"/>
      <c r="B237" s="1"/>
      <c r="C237" s="1"/>
      <c r="D237" s="1"/>
      <c r="E237" s="1"/>
      <c r="F237" s="1"/>
      <c r="G237" s="1"/>
      <c r="H237" s="1"/>
      <c r="I237" s="1"/>
      <c r="J237" s="1"/>
      <c r="K237" s="1"/>
      <c r="L237" s="1"/>
      <c r="M237" s="1"/>
      <c r="N237" s="1"/>
    </row>
    <row r="238" spans="1:14" ht="15.75">
      <c r="A238" s="1"/>
      <c r="B238" s="1"/>
      <c r="C238" s="1"/>
      <c r="D238" s="1"/>
      <c r="E238" s="1"/>
      <c r="F238" s="1"/>
      <c r="G238" s="1"/>
      <c r="H238" s="1"/>
      <c r="I238" s="1"/>
      <c r="J238" s="1"/>
      <c r="K238" s="1"/>
      <c r="L238" s="1"/>
      <c r="M238" s="1"/>
      <c r="N238" s="1"/>
    </row>
    <row r="239" spans="1:14" ht="15.75">
      <c r="A239" s="1"/>
      <c r="B239" s="1"/>
      <c r="C239" s="1"/>
      <c r="D239" s="1"/>
      <c r="E239" s="1"/>
      <c r="F239" s="1"/>
      <c r="G239" s="1"/>
      <c r="H239" s="1"/>
      <c r="I239" s="1"/>
      <c r="J239" s="1"/>
      <c r="K239" s="1"/>
      <c r="L239" s="1"/>
      <c r="M239" s="1"/>
      <c r="N239" s="1"/>
    </row>
    <row r="240" spans="1:14" ht="15.75">
      <c r="A240" s="1"/>
      <c r="B240" s="1"/>
      <c r="C240" s="1"/>
      <c r="D240" s="1"/>
      <c r="E240" s="1"/>
      <c r="F240" s="1"/>
      <c r="G240" s="1"/>
      <c r="H240" s="1"/>
      <c r="I240" s="1"/>
      <c r="J240" s="1"/>
      <c r="K240" s="1"/>
      <c r="L240" s="1"/>
      <c r="M240" s="1"/>
      <c r="N240" s="1"/>
    </row>
    <row r="241" spans="1:14" ht="15.75">
      <c r="A241" s="1"/>
      <c r="B241" s="1"/>
      <c r="C241" s="1"/>
      <c r="D241" s="1"/>
      <c r="E241" s="1"/>
      <c r="F241" s="1"/>
      <c r="G241" s="1"/>
      <c r="H241" s="1"/>
      <c r="I241" s="1"/>
      <c r="J241" s="1"/>
      <c r="K241" s="1"/>
      <c r="L241" s="1"/>
      <c r="M241" s="1"/>
      <c r="N241" s="1"/>
    </row>
    <row r="242" spans="1:14" ht="15.75">
      <c r="A242" s="1"/>
      <c r="B242" s="1"/>
      <c r="C242" s="1"/>
      <c r="D242" s="1"/>
      <c r="E242" s="1"/>
      <c r="F242" s="1"/>
      <c r="G242" s="1"/>
      <c r="H242" s="1"/>
      <c r="I242" s="1"/>
      <c r="J242" s="1"/>
      <c r="K242" s="1"/>
      <c r="L242" s="1"/>
      <c r="M242" s="1"/>
      <c r="N242" s="1"/>
    </row>
    <row r="243" spans="1:14" ht="15.75">
      <c r="A243" s="1"/>
      <c r="B243" s="1"/>
      <c r="C243" s="1"/>
      <c r="D243" s="1"/>
      <c r="E243" s="1"/>
      <c r="F243" s="1"/>
      <c r="G243" s="1"/>
      <c r="H243" s="1"/>
      <c r="I243" s="1"/>
      <c r="J243" s="1"/>
      <c r="K243" s="1"/>
      <c r="L243" s="1"/>
      <c r="M243" s="1"/>
      <c r="N243" s="1"/>
    </row>
    <row r="244" spans="1:14" ht="15.75">
      <c r="A244" s="1"/>
      <c r="B244" s="1"/>
      <c r="C244" s="1"/>
      <c r="D244" s="1"/>
      <c r="E244" s="1"/>
      <c r="F244" s="1"/>
      <c r="G244" s="1"/>
      <c r="H244" s="1"/>
      <c r="I244" s="1"/>
      <c r="J244" s="1"/>
      <c r="K244" s="1"/>
      <c r="L244" s="1"/>
      <c r="M244" s="1"/>
      <c r="N244" s="1"/>
    </row>
    <row r="245" spans="1:14" ht="15.75">
      <c r="A245" s="1"/>
      <c r="B245" s="1"/>
      <c r="C245" s="1"/>
      <c r="D245" s="1"/>
      <c r="E245" s="1"/>
      <c r="F245" s="1"/>
      <c r="G245" s="1"/>
      <c r="H245" s="1"/>
      <c r="I245" s="1"/>
      <c r="J245" s="1"/>
      <c r="K245" s="1"/>
      <c r="L245" s="1"/>
      <c r="M245" s="1"/>
      <c r="N245" s="1"/>
    </row>
    <row r="246" spans="1:14" ht="15.75">
      <c r="A246" s="1"/>
      <c r="B246" s="1"/>
      <c r="C246" s="1"/>
      <c r="D246" s="1"/>
      <c r="E246" s="1"/>
      <c r="F246" s="1"/>
      <c r="G246" s="1"/>
      <c r="H246" s="1"/>
      <c r="I246" s="1"/>
      <c r="J246" s="1"/>
      <c r="K246" s="1"/>
      <c r="L246" s="1"/>
      <c r="M246" s="1"/>
      <c r="N246" s="1"/>
    </row>
    <row r="247" spans="1:14" ht="15.75">
      <c r="A247" s="1"/>
      <c r="B247" s="1"/>
      <c r="C247" s="1"/>
      <c r="D247" s="1"/>
      <c r="E247" s="1"/>
      <c r="F247" s="1"/>
      <c r="G247" s="1"/>
      <c r="H247" s="1"/>
      <c r="I247" s="1"/>
      <c r="J247" s="1"/>
      <c r="K247" s="1"/>
      <c r="L247" s="1"/>
      <c r="M247" s="1"/>
      <c r="N247" s="1"/>
    </row>
    <row r="248" spans="1:14" ht="15.75">
      <c r="A248" s="1"/>
      <c r="B248" s="1"/>
      <c r="C248" s="1"/>
      <c r="D248" s="1"/>
      <c r="E248" s="1"/>
      <c r="F248" s="1"/>
      <c r="G248" s="1"/>
      <c r="H248" s="1"/>
      <c r="I248" s="1"/>
      <c r="J248" s="1"/>
      <c r="K248" s="1"/>
      <c r="L248" s="1"/>
      <c r="M248" s="1"/>
      <c r="N248" s="1"/>
    </row>
    <row r="249" spans="1:14" ht="15.75">
      <c r="A249" s="1"/>
      <c r="B249" s="1"/>
      <c r="C249" s="1"/>
      <c r="D249" s="1"/>
      <c r="E249" s="1"/>
      <c r="F249" s="1"/>
      <c r="G249" s="1"/>
      <c r="H249" s="1"/>
      <c r="I249" s="1"/>
      <c r="J249" s="1"/>
      <c r="K249" s="1"/>
      <c r="L249" s="1"/>
      <c r="M249" s="1"/>
      <c r="N249" s="1"/>
    </row>
    <row r="250" spans="1:14" ht="15.75">
      <c r="A250" s="1"/>
      <c r="B250" s="1"/>
      <c r="C250" s="1"/>
      <c r="D250" s="1"/>
      <c r="E250" s="1"/>
      <c r="F250" s="1"/>
      <c r="G250" s="1"/>
      <c r="H250" s="1"/>
      <c r="I250" s="1"/>
      <c r="J250" s="1"/>
      <c r="K250" s="1"/>
      <c r="L250" s="1"/>
      <c r="M250" s="1"/>
      <c r="N250" s="1"/>
    </row>
    <row r="251" spans="1:14" ht="15.75">
      <c r="A251" s="1"/>
      <c r="B251" s="1"/>
      <c r="C251" s="1"/>
      <c r="D251" s="1"/>
      <c r="E251" s="1"/>
      <c r="F251" s="1"/>
      <c r="G251" s="1"/>
      <c r="H251" s="1"/>
      <c r="I251" s="1"/>
      <c r="J251" s="1"/>
      <c r="K251" s="1"/>
      <c r="L251" s="1"/>
      <c r="M251" s="1"/>
      <c r="N251" s="1"/>
    </row>
    <row r="252" spans="1:14" ht="15.75">
      <c r="A252" s="1"/>
      <c r="B252" s="1"/>
      <c r="C252" s="1"/>
      <c r="D252" s="1"/>
      <c r="E252" s="1"/>
      <c r="F252" s="1"/>
      <c r="G252" s="1"/>
      <c r="H252" s="1"/>
      <c r="I252" s="1"/>
      <c r="J252" s="1"/>
      <c r="K252" s="1"/>
      <c r="L252" s="1"/>
      <c r="M252" s="1"/>
      <c r="N252" s="1"/>
    </row>
    <row r="253" spans="1:14" ht="15.75">
      <c r="A253" s="1"/>
      <c r="B253" s="1"/>
      <c r="C253" s="1"/>
      <c r="D253" s="1"/>
      <c r="E253" s="1"/>
      <c r="F253" s="1"/>
      <c r="G253" s="1"/>
      <c r="H253" s="1"/>
      <c r="I253" s="1"/>
      <c r="J253" s="1"/>
      <c r="K253" s="1"/>
      <c r="L253" s="1"/>
      <c r="M253" s="1"/>
      <c r="N253" s="1"/>
    </row>
    <row r="254" spans="1:14" ht="15.75">
      <c r="A254" s="1"/>
      <c r="B254" s="1"/>
      <c r="C254" s="1"/>
      <c r="D254" s="1"/>
      <c r="E254" s="1"/>
      <c r="F254" s="1"/>
      <c r="G254" s="1"/>
      <c r="H254" s="1"/>
      <c r="I254" s="1"/>
      <c r="J254" s="1"/>
      <c r="K254" s="1"/>
      <c r="L254" s="1"/>
      <c r="M254" s="1"/>
      <c r="N254" s="1"/>
    </row>
    <row r="255" spans="1:14" ht="15.75">
      <c r="A255" s="1"/>
      <c r="B255" s="1"/>
      <c r="C255" s="1"/>
      <c r="D255" s="1"/>
      <c r="E255" s="1"/>
      <c r="F255" s="1"/>
      <c r="G255" s="1"/>
      <c r="H255" s="1"/>
      <c r="I255" s="1"/>
      <c r="J255" s="1"/>
      <c r="K255" s="1"/>
      <c r="L255" s="1"/>
      <c r="M255" s="1"/>
      <c r="N255" s="1"/>
    </row>
    <row r="256" spans="1:14" ht="15.75">
      <c r="A256" s="1"/>
      <c r="B256" s="1"/>
      <c r="C256" s="1"/>
      <c r="D256" s="1"/>
      <c r="E256" s="1"/>
      <c r="F256" s="1"/>
      <c r="G256" s="1"/>
      <c r="H256" s="1"/>
      <c r="I256" s="1"/>
      <c r="J256" s="1"/>
      <c r="K256" s="1"/>
      <c r="L256" s="1"/>
      <c r="M256" s="1"/>
      <c r="N256" s="1"/>
    </row>
    <row r="257" spans="1:14" ht="15.75">
      <c r="A257" s="1"/>
      <c r="B257" s="1"/>
      <c r="C257" s="1"/>
      <c r="D257" s="1"/>
      <c r="E257" s="1"/>
      <c r="F257" s="1"/>
      <c r="G257" s="1"/>
      <c r="H257" s="1"/>
      <c r="I257" s="1"/>
      <c r="J257" s="1"/>
      <c r="K257" s="1"/>
      <c r="L257" s="1"/>
      <c r="M257" s="1"/>
      <c r="N257" s="1"/>
    </row>
    <row r="258" spans="1:14" ht="15.75">
      <c r="A258" s="1"/>
      <c r="B258" s="1"/>
      <c r="C258" s="1"/>
      <c r="D258" s="1"/>
      <c r="E258" s="1"/>
      <c r="F258" s="1"/>
      <c r="G258" s="1"/>
      <c r="H258" s="1"/>
      <c r="I258" s="1"/>
      <c r="J258" s="1"/>
      <c r="K258" s="1"/>
      <c r="L258" s="1"/>
      <c r="M258" s="1"/>
      <c r="N258" s="1"/>
    </row>
    <row r="259" spans="1:14" ht="15.75">
      <c r="A259" s="1"/>
      <c r="B259" s="1"/>
      <c r="C259" s="1"/>
      <c r="D259" s="1"/>
      <c r="E259" s="1"/>
      <c r="F259" s="1"/>
      <c r="G259" s="1"/>
      <c r="H259" s="1"/>
      <c r="I259" s="1"/>
      <c r="J259" s="1"/>
      <c r="K259" s="1"/>
      <c r="L259" s="1"/>
      <c r="M259" s="1"/>
      <c r="N259" s="1"/>
    </row>
    <row r="260" spans="1:14" ht="15.75">
      <c r="A260" s="1"/>
      <c r="B260" s="1"/>
      <c r="C260" s="1"/>
      <c r="D260" s="1"/>
      <c r="E260" s="1"/>
      <c r="F260" s="1"/>
      <c r="G260" s="1"/>
      <c r="H260" s="1"/>
      <c r="I260" s="1"/>
      <c r="J260" s="1"/>
      <c r="K260" s="1"/>
      <c r="L260" s="1"/>
      <c r="M260" s="1"/>
      <c r="N260" s="1"/>
    </row>
    <row r="261" spans="1:14" ht="15.75">
      <c r="A261" s="1"/>
      <c r="B261" s="1"/>
      <c r="C261" s="1"/>
      <c r="D261" s="1"/>
      <c r="E261" s="1"/>
      <c r="F261" s="1"/>
      <c r="G261" s="1"/>
      <c r="H261" s="1"/>
      <c r="I261" s="1"/>
      <c r="J261" s="1"/>
      <c r="K261" s="1"/>
      <c r="L261" s="1"/>
      <c r="M261" s="1"/>
      <c r="N261" s="1"/>
    </row>
    <row r="262" spans="1:14" ht="15.75">
      <c r="A262" s="1"/>
      <c r="B262" s="1"/>
      <c r="C262" s="1"/>
      <c r="D262" s="1"/>
      <c r="E262" s="1"/>
      <c r="F262" s="1"/>
      <c r="G262" s="1"/>
      <c r="H262" s="1"/>
      <c r="I262" s="1"/>
      <c r="J262" s="1"/>
      <c r="K262" s="1"/>
      <c r="L262" s="1"/>
      <c r="M262" s="1"/>
      <c r="N262" s="1"/>
    </row>
    <row r="263" spans="1:14" ht="15.75">
      <c r="A263" s="1"/>
      <c r="B263" s="1"/>
      <c r="C263" s="1"/>
      <c r="D263" s="1"/>
      <c r="E263" s="1"/>
      <c r="F263" s="1"/>
      <c r="G263" s="1"/>
      <c r="H263" s="1"/>
      <c r="I263" s="1"/>
      <c r="J263" s="1"/>
      <c r="K263" s="1"/>
      <c r="L263" s="1"/>
      <c r="M263" s="1"/>
      <c r="N263" s="1"/>
    </row>
    <row r="264" spans="1:14" ht="15.75">
      <c r="A264" s="1"/>
      <c r="B264" s="1"/>
      <c r="C264" s="1"/>
      <c r="D264" s="1"/>
      <c r="E264" s="1"/>
      <c r="F264" s="1"/>
      <c r="G264" s="1"/>
      <c r="H264" s="1"/>
      <c r="I264" s="1"/>
      <c r="J264" s="1"/>
      <c r="K264" s="1"/>
      <c r="L264" s="1"/>
      <c r="M264" s="1"/>
      <c r="N264" s="1"/>
    </row>
    <row r="265" spans="1:14" ht="15.75">
      <c r="A265" s="1"/>
      <c r="B265" s="1"/>
      <c r="C265" s="1"/>
      <c r="D265" s="1"/>
      <c r="E265" s="1"/>
      <c r="F265" s="1"/>
      <c r="G265" s="1"/>
      <c r="H265" s="1"/>
      <c r="I265" s="1"/>
      <c r="J265" s="1"/>
      <c r="K265" s="1"/>
      <c r="L265" s="1"/>
      <c r="M265" s="1"/>
      <c r="N265" s="1"/>
    </row>
    <row r="266" spans="1:14" ht="15.75">
      <c r="A266" s="1"/>
      <c r="B266" s="1"/>
      <c r="C266" s="1"/>
      <c r="D266" s="1"/>
      <c r="E266" s="1"/>
      <c r="F266" s="1"/>
      <c r="G266" s="1"/>
      <c r="H266" s="1"/>
      <c r="I266" s="1"/>
      <c r="J266" s="1"/>
      <c r="K266" s="1"/>
      <c r="L266" s="1"/>
      <c r="M266" s="1"/>
      <c r="N266" s="1"/>
    </row>
    <row r="267" spans="1:14" ht="15.75">
      <c r="A267" s="1"/>
      <c r="B267" s="1"/>
      <c r="C267" s="1"/>
      <c r="D267" s="1"/>
      <c r="E267" s="1"/>
      <c r="F267" s="1"/>
      <c r="G267" s="1"/>
      <c r="H267" s="1"/>
      <c r="I267" s="1"/>
      <c r="J267" s="1"/>
      <c r="K267" s="1"/>
      <c r="L267" s="1"/>
      <c r="M267" s="1"/>
      <c r="N267" s="1"/>
    </row>
    <row r="268" spans="1:14" ht="15.75">
      <c r="A268" s="1"/>
      <c r="B268" s="1"/>
      <c r="C268" s="1"/>
      <c r="D268" s="1"/>
      <c r="E268" s="1"/>
      <c r="F268" s="1"/>
      <c r="G268" s="1"/>
      <c r="H268" s="1"/>
      <c r="I268" s="1"/>
      <c r="J268" s="1"/>
      <c r="K268" s="1"/>
      <c r="L268" s="1"/>
      <c r="M268" s="1"/>
      <c r="N268" s="1"/>
    </row>
    <row r="269" spans="1:14" ht="15.75">
      <c r="A269" s="1"/>
      <c r="B269" s="1"/>
      <c r="C269" s="1"/>
      <c r="D269" s="1"/>
      <c r="E269" s="1"/>
      <c r="F269" s="1"/>
      <c r="G269" s="1"/>
      <c r="H269" s="1"/>
      <c r="I269" s="1"/>
      <c r="J269" s="1"/>
      <c r="K269" s="1"/>
      <c r="L269" s="1"/>
      <c r="M269" s="1"/>
      <c r="N269" s="1"/>
    </row>
    <row r="270" spans="1:14" ht="15.75">
      <c r="A270" s="1"/>
      <c r="B270" s="1"/>
      <c r="C270" s="1"/>
      <c r="D270" s="1"/>
      <c r="E270" s="1"/>
      <c r="F270" s="1"/>
      <c r="G270" s="1"/>
      <c r="H270" s="1"/>
      <c r="I270" s="1"/>
      <c r="J270" s="1"/>
      <c r="K270" s="1"/>
      <c r="L270" s="1"/>
      <c r="M270" s="1"/>
      <c r="N270" s="1"/>
    </row>
    <row r="271" spans="1:14" ht="15.75">
      <c r="A271" s="1"/>
      <c r="B271" s="1"/>
      <c r="C271" s="1"/>
      <c r="D271" s="1"/>
      <c r="E271" s="1"/>
      <c r="F271" s="1"/>
      <c r="G271" s="1"/>
      <c r="H271" s="1"/>
      <c r="I271" s="1"/>
      <c r="J271" s="1"/>
      <c r="K271" s="1"/>
      <c r="L271" s="1"/>
      <c r="M271" s="1"/>
      <c r="N271" s="1"/>
    </row>
    <row r="272" spans="1:14" ht="15.75">
      <c r="A272" s="1"/>
      <c r="B272" s="1"/>
      <c r="C272" s="1"/>
      <c r="D272" s="1"/>
      <c r="E272" s="1"/>
      <c r="F272" s="1"/>
      <c r="G272" s="1"/>
      <c r="H272" s="1"/>
      <c r="I272" s="1"/>
      <c r="J272" s="1"/>
      <c r="K272" s="1"/>
      <c r="L272" s="1"/>
      <c r="M272" s="1"/>
      <c r="N272" s="1"/>
    </row>
    <row r="273" spans="1:14" ht="15.75">
      <c r="A273" s="1"/>
      <c r="B273" s="1"/>
      <c r="C273" s="1"/>
      <c r="D273" s="1"/>
      <c r="E273" s="1"/>
      <c r="F273" s="1"/>
      <c r="G273" s="1"/>
      <c r="H273" s="1"/>
      <c r="I273" s="1"/>
      <c r="J273" s="1"/>
      <c r="K273" s="1"/>
      <c r="L273" s="1"/>
      <c r="M273" s="1"/>
      <c r="N273" s="1"/>
    </row>
    <row r="274" spans="1:14" ht="15.75">
      <c r="A274" s="1"/>
      <c r="B274" s="1"/>
      <c r="C274" s="1"/>
      <c r="D274" s="1"/>
      <c r="E274" s="1"/>
      <c r="F274" s="1"/>
      <c r="G274" s="1"/>
      <c r="H274" s="1"/>
      <c r="I274" s="1"/>
      <c r="J274" s="1"/>
      <c r="K274" s="1"/>
      <c r="L274" s="1"/>
      <c r="M274" s="1"/>
      <c r="N274" s="1"/>
    </row>
    <row r="275" spans="1:14" ht="15.75">
      <c r="A275" s="1"/>
      <c r="B275" s="1"/>
      <c r="C275" s="1"/>
      <c r="D275" s="1"/>
      <c r="E275" s="1"/>
      <c r="F275" s="1"/>
      <c r="G275" s="1"/>
      <c r="H275" s="1"/>
      <c r="I275" s="1"/>
      <c r="J275" s="1"/>
      <c r="K275" s="1"/>
      <c r="L275" s="1"/>
      <c r="M275" s="1"/>
      <c r="N275" s="1"/>
    </row>
    <row r="276" spans="1:14" ht="15.75">
      <c r="A276" s="1"/>
      <c r="B276" s="1"/>
      <c r="C276" s="1"/>
      <c r="D276" s="1"/>
      <c r="E276" s="1"/>
      <c r="F276" s="1"/>
      <c r="G276" s="1"/>
      <c r="H276" s="1"/>
      <c r="I276" s="1"/>
      <c r="J276" s="1"/>
      <c r="K276" s="1"/>
      <c r="L276" s="1"/>
      <c r="M276" s="1"/>
      <c r="N276" s="1"/>
    </row>
    <row r="277" spans="1:14" ht="15.75">
      <c r="A277" s="1"/>
      <c r="B277" s="1"/>
      <c r="C277" s="1"/>
      <c r="D277" s="1"/>
      <c r="E277" s="1"/>
      <c r="F277" s="1"/>
      <c r="G277" s="1"/>
      <c r="H277" s="1"/>
      <c r="I277" s="1"/>
      <c r="J277" s="1"/>
      <c r="K277" s="1"/>
      <c r="L277" s="1"/>
      <c r="M277" s="1"/>
      <c r="N277" s="1"/>
    </row>
    <row r="278" spans="1:14" ht="15.75">
      <c r="A278" s="1"/>
      <c r="B278" s="1"/>
      <c r="C278" s="1"/>
      <c r="D278" s="1"/>
      <c r="E278" s="1"/>
      <c r="F278" s="1"/>
      <c r="G278" s="1"/>
      <c r="H278" s="1"/>
      <c r="I278" s="1"/>
      <c r="J278" s="1"/>
      <c r="K278" s="1"/>
      <c r="L278" s="1"/>
      <c r="M278" s="1"/>
      <c r="N278" s="1"/>
    </row>
    <row r="279" spans="1:14" ht="15.75">
      <c r="A279" s="1"/>
      <c r="B279" s="1"/>
      <c r="C279" s="1"/>
      <c r="D279" s="1"/>
      <c r="E279" s="1"/>
      <c r="F279" s="1"/>
      <c r="G279" s="1"/>
      <c r="H279" s="1"/>
      <c r="I279" s="1"/>
      <c r="J279" s="1"/>
      <c r="K279" s="1"/>
      <c r="L279" s="1"/>
      <c r="M279" s="1"/>
      <c r="N279" s="1"/>
    </row>
    <row r="280" spans="1:14" ht="15.75">
      <c r="A280" s="1"/>
      <c r="B280" s="1"/>
      <c r="C280" s="1"/>
      <c r="D280" s="1"/>
      <c r="E280" s="1"/>
      <c r="F280" s="1"/>
      <c r="G280" s="1"/>
      <c r="H280" s="1"/>
      <c r="I280" s="1"/>
      <c r="J280" s="1"/>
      <c r="K280" s="1"/>
      <c r="L280" s="1"/>
      <c r="M280" s="1"/>
      <c r="N280" s="1"/>
    </row>
    <row r="281" spans="1:14" ht="15.75">
      <c r="A281" s="1"/>
      <c r="B281" s="1"/>
      <c r="C281" s="1"/>
      <c r="D281" s="1"/>
      <c r="E281" s="1"/>
      <c r="F281" s="1"/>
      <c r="G281" s="1"/>
      <c r="H281" s="1"/>
      <c r="I281" s="1"/>
      <c r="J281" s="1"/>
      <c r="K281" s="1"/>
      <c r="L281" s="1"/>
      <c r="M281" s="1"/>
      <c r="N281" s="1"/>
    </row>
    <row r="282" spans="1:14" ht="15.75">
      <c r="A282" s="1"/>
      <c r="B282" s="1"/>
      <c r="C282" s="1"/>
      <c r="D282" s="1"/>
      <c r="E282" s="1"/>
      <c r="F282" s="1"/>
      <c r="G282" s="1"/>
      <c r="H282" s="1"/>
      <c r="I282" s="1"/>
      <c r="J282" s="1"/>
      <c r="K282" s="1"/>
      <c r="L282" s="1"/>
      <c r="M282" s="1"/>
      <c r="N282" s="1"/>
    </row>
    <row r="283" spans="1:14" ht="15.75">
      <c r="A283" s="1"/>
      <c r="B283" s="1"/>
      <c r="C283" s="1"/>
      <c r="D283" s="1"/>
      <c r="E283" s="1"/>
      <c r="F283" s="1"/>
      <c r="G283" s="1"/>
      <c r="H283" s="1"/>
      <c r="I283" s="1"/>
      <c r="J283" s="1"/>
      <c r="K283" s="1"/>
      <c r="L283" s="1"/>
      <c r="M283" s="1"/>
      <c r="N283" s="1"/>
    </row>
    <row r="284" spans="1:14" ht="15.75">
      <c r="A284" s="1"/>
      <c r="B284" s="1"/>
      <c r="C284" s="1"/>
      <c r="D284" s="1"/>
      <c r="E284" s="1"/>
      <c r="F284" s="1"/>
      <c r="G284" s="1"/>
      <c r="H284" s="1"/>
      <c r="I284" s="1"/>
      <c r="J284" s="1"/>
      <c r="K284" s="1"/>
      <c r="L284" s="1"/>
      <c r="M284" s="1"/>
      <c r="N284" s="1"/>
    </row>
    <row r="285" spans="1:14" ht="15.75">
      <c r="A285" s="1"/>
      <c r="B285" s="1"/>
      <c r="C285" s="1"/>
      <c r="D285" s="1"/>
      <c r="E285" s="1"/>
      <c r="F285" s="1"/>
      <c r="G285" s="1"/>
      <c r="H285" s="1"/>
      <c r="I285" s="1"/>
      <c r="J285" s="1"/>
      <c r="K285" s="1"/>
      <c r="L285" s="1"/>
      <c r="M285" s="1"/>
      <c r="N285" s="1"/>
    </row>
    <row r="286" spans="1:14" ht="15.75">
      <c r="A286" s="1"/>
      <c r="B286" s="1"/>
      <c r="C286" s="1"/>
      <c r="D286" s="1"/>
      <c r="E286" s="1"/>
      <c r="F286" s="1"/>
      <c r="G286" s="1"/>
      <c r="H286" s="1"/>
      <c r="I286" s="1"/>
      <c r="J286" s="1"/>
      <c r="K286" s="1"/>
      <c r="L286" s="1"/>
      <c r="M286" s="1"/>
      <c r="N286" s="1"/>
    </row>
    <row r="287" spans="1:14" ht="15.75">
      <c r="A287" s="1"/>
      <c r="B287" s="1"/>
      <c r="C287" s="1"/>
      <c r="D287" s="1"/>
      <c r="E287" s="1"/>
      <c r="F287" s="1"/>
      <c r="G287" s="1"/>
      <c r="H287" s="1"/>
      <c r="I287" s="1"/>
      <c r="J287" s="1"/>
      <c r="K287" s="1"/>
      <c r="L287" s="1"/>
      <c r="M287" s="1"/>
      <c r="N287" s="1"/>
    </row>
    <row r="288" spans="1:14" ht="15.75">
      <c r="A288" s="1"/>
      <c r="B288" s="1"/>
      <c r="C288" s="1"/>
      <c r="D288" s="1"/>
      <c r="E288" s="1"/>
      <c r="F288" s="1"/>
      <c r="G288" s="1"/>
      <c r="H288" s="1"/>
      <c r="I288" s="1"/>
      <c r="J288" s="1"/>
      <c r="K288" s="1"/>
      <c r="L288" s="1"/>
      <c r="M288" s="1"/>
      <c r="N288" s="1"/>
    </row>
    <row r="289" spans="1:14" ht="15.75">
      <c r="A289" s="1"/>
      <c r="B289" s="1"/>
      <c r="C289" s="1"/>
      <c r="D289" s="1"/>
      <c r="E289" s="1"/>
      <c r="F289" s="1"/>
      <c r="G289" s="1"/>
      <c r="H289" s="1"/>
      <c r="I289" s="1"/>
      <c r="J289" s="1"/>
      <c r="K289" s="1"/>
      <c r="L289" s="1"/>
      <c r="M289" s="1"/>
      <c r="N289" s="1"/>
    </row>
    <row r="290" spans="1:14" ht="15.75">
      <c r="A290" s="1"/>
      <c r="B290" s="1"/>
      <c r="C290" s="1"/>
      <c r="D290" s="1"/>
      <c r="E290" s="1"/>
      <c r="F290" s="1"/>
      <c r="G290" s="1"/>
      <c r="H290" s="1"/>
      <c r="I290" s="1"/>
      <c r="J290" s="1"/>
      <c r="K290" s="1"/>
      <c r="L290" s="1"/>
      <c r="M290" s="1"/>
      <c r="N290" s="1"/>
    </row>
    <row r="291" spans="1:14" ht="15.75">
      <c r="A291" s="1"/>
      <c r="B291" s="1"/>
      <c r="C291" s="1"/>
      <c r="D291" s="1"/>
      <c r="E291" s="1"/>
      <c r="F291" s="1"/>
      <c r="G291" s="1"/>
      <c r="H291" s="1"/>
      <c r="I291" s="1"/>
      <c r="J291" s="1"/>
      <c r="K291" s="1"/>
      <c r="L291" s="1"/>
      <c r="M291" s="1"/>
      <c r="N291" s="1"/>
    </row>
    <row r="292" spans="1:14" ht="15.75">
      <c r="A292" s="1"/>
      <c r="B292" s="1"/>
      <c r="C292" s="1"/>
      <c r="D292" s="1"/>
      <c r="E292" s="1"/>
      <c r="F292" s="1"/>
      <c r="G292" s="1"/>
      <c r="H292" s="1"/>
      <c r="I292" s="1"/>
      <c r="J292" s="1"/>
      <c r="K292" s="1"/>
      <c r="L292" s="1"/>
      <c r="M292" s="1"/>
      <c r="N292" s="1"/>
    </row>
    <row r="293" spans="1:14" ht="15.75">
      <c r="A293" s="1"/>
      <c r="B293" s="1"/>
      <c r="C293" s="1"/>
      <c r="D293" s="1"/>
      <c r="E293" s="1"/>
      <c r="F293" s="1"/>
      <c r="G293" s="1"/>
      <c r="H293" s="1"/>
      <c r="I293" s="1"/>
      <c r="J293" s="1"/>
      <c r="K293" s="1"/>
      <c r="L293" s="1"/>
      <c r="M293" s="1"/>
      <c r="N293" s="1"/>
    </row>
    <row r="294" spans="1:14" ht="15.75">
      <c r="A294" s="1"/>
      <c r="B294" s="1"/>
      <c r="C294" s="1"/>
      <c r="D294" s="1"/>
      <c r="E294" s="1"/>
      <c r="F294" s="1"/>
      <c r="G294" s="1"/>
      <c r="H294" s="1"/>
      <c r="I294" s="1"/>
      <c r="J294" s="1"/>
      <c r="K294" s="1"/>
      <c r="L294" s="1"/>
      <c r="M294" s="1"/>
      <c r="N294" s="1"/>
    </row>
    <row r="295" spans="1:14" ht="15.75">
      <c r="A295" s="1"/>
      <c r="B295" s="1"/>
      <c r="C295" s="1"/>
      <c r="D295" s="1"/>
      <c r="E295" s="1"/>
      <c r="F295" s="1"/>
      <c r="G295" s="1"/>
      <c r="H295" s="1"/>
      <c r="I295" s="1"/>
      <c r="J295" s="1"/>
      <c r="K295" s="1"/>
      <c r="L295" s="1"/>
      <c r="M295" s="1"/>
      <c r="N295" s="1"/>
    </row>
    <row r="296" spans="1:14" ht="15.75">
      <c r="A296" s="1"/>
      <c r="B296" s="1"/>
      <c r="C296" s="1"/>
      <c r="D296" s="1"/>
      <c r="E296" s="1"/>
      <c r="F296" s="1"/>
      <c r="G296" s="1"/>
      <c r="H296" s="1"/>
      <c r="I296" s="1"/>
      <c r="J296" s="1"/>
      <c r="K296" s="1"/>
      <c r="L296" s="1"/>
      <c r="M296" s="1"/>
      <c r="N296" s="1"/>
    </row>
    <row r="297" spans="1:14" ht="15.75">
      <c r="A297" s="1"/>
      <c r="B297" s="1"/>
      <c r="C297" s="1"/>
      <c r="D297" s="1"/>
      <c r="E297" s="1"/>
      <c r="F297" s="1"/>
      <c r="G297" s="1"/>
      <c r="H297" s="1"/>
      <c r="I297" s="1"/>
      <c r="J297" s="1"/>
      <c r="K297" s="1"/>
      <c r="L297" s="1"/>
      <c r="M297" s="1"/>
      <c r="N297" s="1"/>
    </row>
    <row r="298" spans="1:14" ht="15.75">
      <c r="A298" s="1"/>
      <c r="B298" s="1"/>
      <c r="C298" s="1"/>
      <c r="D298" s="1"/>
      <c r="E298" s="1"/>
      <c r="F298" s="1"/>
      <c r="G298" s="1"/>
      <c r="H298" s="1"/>
      <c r="I298" s="1"/>
      <c r="J298" s="1"/>
      <c r="K298" s="1"/>
      <c r="L298" s="1"/>
      <c r="M298" s="1"/>
      <c r="N298" s="1"/>
    </row>
    <row r="299" spans="1:14" ht="15.75">
      <c r="A299" s="1"/>
      <c r="B299" s="1"/>
      <c r="C299" s="1"/>
      <c r="D299" s="1"/>
      <c r="E299" s="1"/>
      <c r="F299" s="1"/>
      <c r="G299" s="1"/>
      <c r="H299" s="1"/>
      <c r="I299" s="1"/>
      <c r="J299" s="1"/>
      <c r="K299" s="1"/>
      <c r="L299" s="1"/>
      <c r="M299" s="1"/>
      <c r="N299" s="1"/>
    </row>
    <row r="300" spans="1:14" ht="15.75">
      <c r="A300" s="1"/>
      <c r="B300" s="1"/>
      <c r="C300" s="1"/>
      <c r="D300" s="1"/>
      <c r="E300" s="1"/>
      <c r="F300" s="1"/>
      <c r="G300" s="1"/>
      <c r="H300" s="1"/>
      <c r="I300" s="1"/>
      <c r="J300" s="1"/>
      <c r="K300" s="1"/>
      <c r="L300" s="1"/>
      <c r="M300" s="1"/>
      <c r="N300" s="1"/>
    </row>
    <row r="301" spans="1:14" ht="15.75">
      <c r="A301" s="1"/>
      <c r="B301" s="1"/>
      <c r="C301" s="1"/>
      <c r="D301" s="1"/>
      <c r="E301" s="1"/>
      <c r="F301" s="1"/>
      <c r="G301" s="1"/>
      <c r="H301" s="1"/>
      <c r="I301" s="1"/>
      <c r="J301" s="1"/>
      <c r="K301" s="1"/>
      <c r="L301" s="1"/>
      <c r="M301" s="1"/>
      <c r="N301" s="1"/>
    </row>
    <row r="302" spans="1:14" ht="15.75">
      <c r="A302" s="1"/>
      <c r="B302" s="1"/>
      <c r="C302" s="1"/>
      <c r="D302" s="1"/>
      <c r="E302" s="1"/>
      <c r="F302" s="1"/>
      <c r="G302" s="1"/>
      <c r="H302" s="1"/>
      <c r="I302" s="1"/>
      <c r="J302" s="1"/>
      <c r="K302" s="1"/>
      <c r="L302" s="1"/>
      <c r="M302" s="1"/>
      <c r="N302" s="1"/>
    </row>
    <row r="303" spans="1:14" ht="15.75">
      <c r="A303" s="1"/>
      <c r="B303" s="1"/>
      <c r="C303" s="1"/>
      <c r="D303" s="1"/>
      <c r="E303" s="1"/>
      <c r="F303" s="1"/>
      <c r="G303" s="1"/>
      <c r="H303" s="1"/>
      <c r="I303" s="1"/>
      <c r="J303" s="1"/>
      <c r="K303" s="1"/>
      <c r="L303" s="1"/>
      <c r="M303" s="1"/>
      <c r="N303" s="1"/>
    </row>
    <row r="304" spans="1:14" ht="15.75">
      <c r="A304" s="1"/>
      <c r="B304" s="1"/>
      <c r="C304" s="1"/>
      <c r="D304" s="1"/>
      <c r="E304" s="1"/>
      <c r="F304" s="1"/>
      <c r="G304" s="1"/>
      <c r="H304" s="1"/>
      <c r="I304" s="1"/>
      <c r="J304" s="1"/>
      <c r="K304" s="1"/>
      <c r="L304" s="1"/>
      <c r="M304" s="1"/>
      <c r="N304" s="1"/>
    </row>
    <row r="305" spans="1:14" ht="15.75">
      <c r="A305" s="1"/>
      <c r="B305" s="1"/>
      <c r="C305" s="1"/>
      <c r="D305" s="1"/>
      <c r="E305" s="1"/>
      <c r="F305" s="1"/>
      <c r="G305" s="1"/>
      <c r="H305" s="1"/>
      <c r="I305" s="1"/>
      <c r="J305" s="1"/>
      <c r="K305" s="1"/>
      <c r="L305" s="1"/>
      <c r="M305" s="1"/>
      <c r="N305" s="1"/>
    </row>
    <row r="306" spans="1:14" ht="15.75">
      <c r="A306" s="1"/>
      <c r="B306" s="1"/>
      <c r="C306" s="1"/>
      <c r="D306" s="1"/>
      <c r="E306" s="1"/>
      <c r="F306" s="1"/>
      <c r="G306" s="1"/>
      <c r="H306" s="1"/>
      <c r="I306" s="1"/>
      <c r="J306" s="1"/>
      <c r="K306" s="1"/>
      <c r="L306" s="1"/>
      <c r="M306" s="1"/>
      <c r="N306" s="1"/>
    </row>
    <row r="307" spans="1:14" ht="15.75">
      <c r="A307" s="1"/>
      <c r="B307" s="1"/>
      <c r="C307" s="1"/>
      <c r="D307" s="1"/>
      <c r="E307" s="1"/>
      <c r="F307" s="1"/>
      <c r="G307" s="1"/>
      <c r="H307" s="1"/>
      <c r="I307" s="1"/>
      <c r="J307" s="1"/>
      <c r="K307" s="1"/>
      <c r="L307" s="1"/>
      <c r="M307" s="1"/>
      <c r="N307" s="1"/>
    </row>
    <row r="308" spans="1:14" ht="15.75">
      <c r="A308" s="1"/>
      <c r="B308" s="1"/>
      <c r="C308" s="1"/>
      <c r="D308" s="1"/>
      <c r="E308" s="1"/>
      <c r="F308" s="1"/>
      <c r="G308" s="1"/>
      <c r="H308" s="1"/>
      <c r="I308" s="1"/>
      <c r="J308" s="1"/>
      <c r="K308" s="1"/>
      <c r="L308" s="1"/>
      <c r="M308" s="1"/>
      <c r="N308" s="1"/>
    </row>
    <row r="309" spans="1:14" ht="15.75">
      <c r="A309" s="1"/>
      <c r="B309" s="1"/>
      <c r="C309" s="1"/>
      <c r="D309" s="1"/>
      <c r="E309" s="1"/>
      <c r="F309" s="1"/>
      <c r="G309" s="1"/>
      <c r="H309" s="1"/>
      <c r="I309" s="1"/>
      <c r="J309" s="1"/>
      <c r="K309" s="1"/>
      <c r="L309" s="1"/>
      <c r="M309" s="1"/>
      <c r="N309" s="1"/>
    </row>
    <row r="310" spans="1:14" ht="15.75">
      <c r="A310" s="1"/>
      <c r="B310" s="1"/>
      <c r="C310" s="1"/>
      <c r="D310" s="1"/>
      <c r="E310" s="1"/>
      <c r="F310" s="1"/>
      <c r="G310" s="1"/>
      <c r="H310" s="1"/>
      <c r="I310" s="1"/>
      <c r="J310" s="1"/>
      <c r="K310" s="1"/>
      <c r="L310" s="1"/>
      <c r="M310" s="1"/>
      <c r="N310" s="1"/>
    </row>
    <row r="311" spans="1:14" ht="15.75">
      <c r="A311" s="1"/>
      <c r="B311" s="1"/>
      <c r="C311" s="1"/>
      <c r="D311" s="1"/>
      <c r="E311" s="1"/>
      <c r="F311" s="1"/>
      <c r="G311" s="1"/>
      <c r="H311" s="1"/>
      <c r="I311" s="1"/>
      <c r="J311" s="1"/>
      <c r="K311" s="1"/>
      <c r="L311" s="1"/>
      <c r="M311" s="1"/>
      <c r="N311" s="1"/>
    </row>
    <row r="312" spans="1:14" ht="15.75">
      <c r="A312" s="1"/>
      <c r="B312" s="1"/>
      <c r="C312" s="1"/>
      <c r="D312" s="1"/>
      <c r="E312" s="1"/>
      <c r="F312" s="1"/>
      <c r="G312" s="1"/>
      <c r="H312" s="1"/>
      <c r="I312" s="1"/>
      <c r="J312" s="1"/>
      <c r="K312" s="1"/>
      <c r="L312" s="1"/>
      <c r="M312" s="1"/>
      <c r="N312" s="1"/>
    </row>
    <row r="313" spans="1:14" ht="15.75">
      <c r="A313" s="1"/>
      <c r="B313" s="1"/>
      <c r="C313" s="1"/>
      <c r="D313" s="1"/>
      <c r="E313" s="1"/>
      <c r="F313" s="1"/>
      <c r="G313" s="1"/>
      <c r="H313" s="1"/>
      <c r="I313" s="1"/>
      <c r="J313" s="1"/>
      <c r="K313" s="1"/>
      <c r="L313" s="1"/>
      <c r="M313" s="1"/>
      <c r="N313" s="1"/>
    </row>
    <row r="314" spans="1:14" ht="15.75">
      <c r="A314" s="1"/>
      <c r="B314" s="1"/>
      <c r="C314" s="1"/>
      <c r="D314" s="1"/>
      <c r="E314" s="1"/>
      <c r="F314" s="1"/>
      <c r="G314" s="1"/>
      <c r="H314" s="1"/>
      <c r="I314" s="1"/>
      <c r="J314" s="1"/>
      <c r="K314" s="1"/>
      <c r="L314" s="1"/>
      <c r="M314" s="1"/>
      <c r="N314" s="1"/>
    </row>
    <row r="315" spans="1:14" ht="15.75">
      <c r="A315" s="1"/>
      <c r="B315" s="1"/>
      <c r="C315" s="1"/>
      <c r="D315" s="1"/>
      <c r="E315" s="1"/>
      <c r="F315" s="1"/>
      <c r="G315" s="1"/>
      <c r="H315" s="1"/>
      <c r="I315" s="1"/>
      <c r="J315" s="1"/>
      <c r="K315" s="1"/>
      <c r="L315" s="1"/>
      <c r="M315" s="1"/>
      <c r="N315" s="1"/>
    </row>
    <row r="316" spans="1:14" ht="15.75">
      <c r="A316" s="1"/>
      <c r="B316" s="1"/>
      <c r="C316" s="1"/>
      <c r="D316" s="1"/>
      <c r="E316" s="1"/>
      <c r="F316" s="1"/>
      <c r="G316" s="1"/>
      <c r="H316" s="1"/>
      <c r="I316" s="1"/>
      <c r="J316" s="1"/>
      <c r="K316" s="1"/>
      <c r="L316" s="1"/>
      <c r="M316" s="1"/>
      <c r="N316" s="1"/>
    </row>
    <row r="317" spans="1:14" ht="15.75">
      <c r="A317" s="1"/>
      <c r="B317" s="1"/>
      <c r="C317" s="1"/>
      <c r="D317" s="1"/>
      <c r="E317" s="1"/>
      <c r="F317" s="1"/>
      <c r="G317" s="1"/>
      <c r="H317" s="1"/>
      <c r="I317" s="1"/>
      <c r="J317" s="1"/>
      <c r="K317" s="1"/>
      <c r="L317" s="1"/>
      <c r="M317" s="1"/>
      <c r="N317" s="1"/>
    </row>
    <row r="318" spans="1:14" ht="15.75">
      <c r="A318" s="1"/>
      <c r="B318" s="1"/>
      <c r="C318" s="1"/>
      <c r="D318" s="1"/>
      <c r="E318" s="1"/>
      <c r="F318" s="1"/>
      <c r="G318" s="1"/>
      <c r="H318" s="1"/>
      <c r="I318" s="1"/>
      <c r="J318" s="1"/>
      <c r="K318" s="1"/>
      <c r="L318" s="1"/>
      <c r="M318" s="1"/>
      <c r="N318" s="1"/>
    </row>
    <row r="319" spans="1:14" ht="15.75">
      <c r="A319" s="1"/>
      <c r="B319" s="1"/>
      <c r="C319" s="1"/>
      <c r="D319" s="1"/>
      <c r="E319" s="1"/>
      <c r="F319" s="1"/>
      <c r="G319" s="1"/>
      <c r="H319" s="1"/>
      <c r="I319" s="1"/>
      <c r="J319" s="1"/>
      <c r="K319" s="1"/>
      <c r="L319" s="1"/>
      <c r="M319" s="1"/>
      <c r="N319" s="1"/>
    </row>
    <row r="320" spans="1:14" ht="15.75">
      <c r="A320" s="1"/>
      <c r="B320" s="1"/>
      <c r="C320" s="1"/>
      <c r="D320" s="1"/>
      <c r="E320" s="1"/>
      <c r="F320" s="1"/>
      <c r="G320" s="1"/>
      <c r="H320" s="1"/>
      <c r="I320" s="1"/>
      <c r="J320" s="1"/>
      <c r="K320" s="1"/>
      <c r="L320" s="1"/>
      <c r="M320" s="1"/>
      <c r="N320" s="1"/>
    </row>
    <row r="321" spans="1:14" ht="15.75">
      <c r="A321" s="1"/>
      <c r="B321" s="1"/>
      <c r="C321" s="1"/>
      <c r="D321" s="1"/>
      <c r="E321" s="1"/>
      <c r="F321" s="1"/>
      <c r="G321" s="1"/>
      <c r="H321" s="1"/>
      <c r="I321" s="1"/>
      <c r="J321" s="1"/>
      <c r="K321" s="1"/>
      <c r="L321" s="1"/>
      <c r="M321" s="1"/>
      <c r="N321" s="1"/>
    </row>
    <row r="322" spans="1:14" ht="15.75">
      <c r="A322" s="1"/>
      <c r="B322" s="1"/>
      <c r="C322" s="1"/>
      <c r="D322" s="1"/>
      <c r="E322" s="1"/>
      <c r="F322" s="1"/>
      <c r="G322" s="1"/>
      <c r="H322" s="1"/>
      <c r="I322" s="1"/>
      <c r="J322" s="1"/>
      <c r="K322" s="1"/>
      <c r="L322" s="1"/>
      <c r="M322" s="1"/>
      <c r="N322" s="1"/>
    </row>
    <row r="323" spans="1:14" ht="15.75">
      <c r="A323" s="1"/>
      <c r="B323" s="1"/>
      <c r="C323" s="1"/>
      <c r="D323" s="1"/>
      <c r="E323" s="1"/>
      <c r="F323" s="1"/>
      <c r="G323" s="1"/>
      <c r="H323" s="1"/>
      <c r="I323" s="1"/>
      <c r="J323" s="1"/>
      <c r="K323" s="1"/>
      <c r="L323" s="1"/>
      <c r="M323" s="1"/>
      <c r="N323" s="1"/>
    </row>
    <row r="324" spans="1:14" ht="15.75">
      <c r="A324" s="1"/>
      <c r="B324" s="1"/>
      <c r="C324" s="1"/>
      <c r="D324" s="1"/>
      <c r="E324" s="1"/>
      <c r="F324" s="1"/>
      <c r="G324" s="1"/>
      <c r="H324" s="1"/>
      <c r="I324" s="1"/>
      <c r="J324" s="1"/>
      <c r="K324" s="1"/>
      <c r="L324" s="1"/>
      <c r="M324" s="1"/>
      <c r="N324" s="1"/>
    </row>
    <row r="325" spans="1:14" ht="15.75">
      <c r="A325" s="1"/>
      <c r="B325" s="1"/>
      <c r="C325" s="1"/>
      <c r="D325" s="1"/>
      <c r="E325" s="1"/>
      <c r="F325" s="1"/>
      <c r="G325" s="1"/>
      <c r="H325" s="1"/>
      <c r="I325" s="1"/>
      <c r="J325" s="1"/>
      <c r="K325" s="1"/>
      <c r="L325" s="1"/>
      <c r="M325" s="1"/>
      <c r="N325" s="1"/>
    </row>
    <row r="326" spans="1:14" ht="15.75">
      <c r="A326" s="1"/>
      <c r="B326" s="1"/>
      <c r="C326" s="1"/>
      <c r="D326" s="1"/>
      <c r="E326" s="1"/>
      <c r="F326" s="1"/>
      <c r="G326" s="1"/>
      <c r="H326" s="1"/>
      <c r="I326" s="1"/>
      <c r="J326" s="1"/>
      <c r="K326" s="1"/>
      <c r="L326" s="1"/>
      <c r="M326" s="1"/>
      <c r="N326" s="1"/>
    </row>
    <row r="327" spans="1:14" ht="15.75">
      <c r="A327" s="1"/>
      <c r="B327" s="1"/>
      <c r="C327" s="1"/>
      <c r="D327" s="1"/>
      <c r="E327" s="1"/>
      <c r="F327" s="1"/>
      <c r="G327" s="1"/>
      <c r="H327" s="1"/>
      <c r="I327" s="1"/>
      <c r="J327" s="1"/>
      <c r="K327" s="1"/>
      <c r="L327" s="1"/>
      <c r="M327" s="1"/>
      <c r="N327" s="1"/>
    </row>
    <row r="328" spans="1:14" ht="15.75">
      <c r="A328" s="1"/>
      <c r="B328" s="1"/>
      <c r="C328" s="1"/>
      <c r="D328" s="1"/>
      <c r="E328" s="1"/>
      <c r="F328" s="1"/>
      <c r="G328" s="1"/>
      <c r="H328" s="1"/>
      <c r="I328" s="1"/>
      <c r="J328" s="1"/>
      <c r="K328" s="1"/>
      <c r="L328" s="1"/>
      <c r="M328" s="1"/>
      <c r="N328" s="1"/>
    </row>
    <row r="329" spans="1:14" ht="15.75">
      <c r="A329" s="1"/>
      <c r="B329" s="1"/>
      <c r="C329" s="1"/>
      <c r="D329" s="1"/>
      <c r="E329" s="1"/>
      <c r="F329" s="1"/>
      <c r="G329" s="1"/>
      <c r="H329" s="1"/>
      <c r="I329" s="1"/>
      <c r="J329" s="1"/>
      <c r="K329" s="1"/>
      <c r="L329" s="1"/>
      <c r="M329" s="1"/>
      <c r="N329" s="1"/>
    </row>
    <row r="330" spans="1:14" ht="15.75">
      <c r="A330" s="1"/>
      <c r="B330" s="1"/>
      <c r="C330" s="1"/>
      <c r="D330" s="1"/>
      <c r="E330" s="1"/>
      <c r="F330" s="1"/>
      <c r="G330" s="1"/>
      <c r="H330" s="1"/>
      <c r="I330" s="1"/>
      <c r="J330" s="1"/>
      <c r="K330" s="1"/>
      <c r="L330" s="1"/>
      <c r="M330" s="1"/>
      <c r="N330" s="1"/>
    </row>
    <row r="331" spans="1:14" ht="15.75">
      <c r="A331" s="1"/>
      <c r="B331" s="1"/>
      <c r="C331" s="1"/>
      <c r="D331" s="1"/>
      <c r="E331" s="1"/>
      <c r="F331" s="1"/>
      <c r="G331" s="1"/>
      <c r="H331" s="1"/>
      <c r="I331" s="1"/>
      <c r="J331" s="1"/>
      <c r="K331" s="1"/>
      <c r="L331" s="1"/>
      <c r="M331" s="1"/>
      <c r="N331" s="1"/>
    </row>
    <row r="332" spans="1:14" ht="15.75">
      <c r="A332" s="1"/>
      <c r="B332" s="1"/>
      <c r="C332" s="1"/>
      <c r="D332" s="1"/>
      <c r="E332" s="1"/>
      <c r="F332" s="1"/>
      <c r="G332" s="1"/>
      <c r="H332" s="1"/>
      <c r="I332" s="1"/>
      <c r="J332" s="1"/>
      <c r="K332" s="1"/>
      <c r="L332" s="1"/>
      <c r="M332" s="1"/>
      <c r="N332" s="1"/>
    </row>
    <row r="333" spans="1:14" ht="15.75">
      <c r="A333" s="1"/>
      <c r="B333" s="1"/>
      <c r="C333" s="1"/>
      <c r="D333" s="1"/>
      <c r="E333" s="1"/>
      <c r="F333" s="1"/>
      <c r="G333" s="1"/>
      <c r="H333" s="1"/>
      <c r="I333" s="1"/>
      <c r="J333" s="1"/>
      <c r="K333" s="1"/>
      <c r="L333" s="1"/>
      <c r="M333" s="1"/>
      <c r="N333" s="1"/>
    </row>
    <row r="334" spans="1:14" ht="15.75">
      <c r="A334" s="1"/>
      <c r="B334" s="1"/>
      <c r="C334" s="1"/>
      <c r="D334" s="1"/>
      <c r="E334" s="1"/>
      <c r="F334" s="1"/>
      <c r="G334" s="1"/>
      <c r="H334" s="1"/>
      <c r="I334" s="1"/>
      <c r="J334" s="1"/>
      <c r="K334" s="1"/>
      <c r="L334" s="1"/>
      <c r="M334" s="1"/>
      <c r="N334" s="1"/>
    </row>
    <row r="335" spans="1:14" ht="15.75">
      <c r="A335" s="1"/>
      <c r="B335" s="1"/>
      <c r="C335" s="1"/>
      <c r="D335" s="1"/>
      <c r="E335" s="1"/>
      <c r="F335" s="1"/>
      <c r="G335" s="1"/>
      <c r="H335" s="1"/>
      <c r="I335" s="1"/>
      <c r="J335" s="1"/>
      <c r="K335" s="1"/>
      <c r="L335" s="1"/>
      <c r="M335" s="1"/>
      <c r="N335" s="1"/>
    </row>
    <row r="336" spans="1:14" ht="15.75">
      <c r="A336" s="1"/>
      <c r="B336" s="1"/>
      <c r="C336" s="1"/>
      <c r="D336" s="1"/>
      <c r="E336" s="1"/>
      <c r="F336" s="1"/>
      <c r="G336" s="1"/>
      <c r="H336" s="1"/>
      <c r="I336" s="1"/>
      <c r="J336" s="1"/>
      <c r="K336" s="1"/>
      <c r="L336" s="1"/>
      <c r="M336" s="1"/>
      <c r="N336" s="1"/>
    </row>
    <row r="337" spans="1:14" ht="15.75">
      <c r="A337" s="1"/>
      <c r="B337" s="1"/>
      <c r="C337" s="1"/>
      <c r="D337" s="1"/>
      <c r="E337" s="1"/>
      <c r="F337" s="1"/>
      <c r="G337" s="1"/>
      <c r="H337" s="1"/>
      <c r="I337" s="1"/>
      <c r="J337" s="1"/>
      <c r="K337" s="1"/>
      <c r="L337" s="1"/>
      <c r="M337" s="1"/>
      <c r="N337" s="1"/>
    </row>
    <row r="338" spans="1:14" ht="15.75">
      <c r="A338" s="1"/>
      <c r="B338" s="1"/>
      <c r="C338" s="1"/>
      <c r="D338" s="1"/>
      <c r="E338" s="1"/>
      <c r="F338" s="1"/>
      <c r="G338" s="1"/>
      <c r="H338" s="1"/>
      <c r="I338" s="1"/>
      <c r="J338" s="1"/>
      <c r="K338" s="1"/>
      <c r="L338" s="1"/>
      <c r="M338" s="1"/>
      <c r="N338" s="1"/>
    </row>
    <row r="339" spans="1:14" ht="15.75">
      <c r="A339" s="1"/>
      <c r="B339" s="1"/>
      <c r="C339" s="1"/>
      <c r="D339" s="1"/>
      <c r="E339" s="1"/>
      <c r="F339" s="1"/>
      <c r="G339" s="1"/>
      <c r="H339" s="1"/>
      <c r="I339" s="1"/>
      <c r="J339" s="1"/>
      <c r="K339" s="1"/>
      <c r="L339" s="1"/>
      <c r="M339" s="1"/>
      <c r="N339" s="1"/>
    </row>
    <row r="340" spans="1:14" ht="15.75">
      <c r="A340" s="1"/>
      <c r="B340" s="1"/>
      <c r="C340" s="1"/>
      <c r="D340" s="1"/>
      <c r="E340" s="1"/>
      <c r="F340" s="1"/>
      <c r="G340" s="1"/>
      <c r="H340" s="1"/>
      <c r="I340" s="1"/>
      <c r="J340" s="1"/>
      <c r="K340" s="1"/>
      <c r="L340" s="1"/>
      <c r="M340" s="1"/>
      <c r="N340" s="1"/>
    </row>
    <row r="341" spans="1:14" ht="15.75">
      <c r="A341" s="1"/>
      <c r="B341" s="1"/>
      <c r="C341" s="1"/>
      <c r="D341" s="1"/>
      <c r="E341" s="1"/>
      <c r="F341" s="1"/>
      <c r="G341" s="1"/>
      <c r="H341" s="1"/>
      <c r="I341" s="1"/>
      <c r="J341" s="1"/>
      <c r="K341" s="1"/>
      <c r="L341" s="1"/>
      <c r="M341" s="1"/>
      <c r="N341" s="1"/>
    </row>
    <row r="342" spans="1:14" ht="15.75">
      <c r="A342" s="1"/>
      <c r="B342" s="1"/>
      <c r="C342" s="1"/>
      <c r="D342" s="1"/>
      <c r="E342" s="1"/>
      <c r="F342" s="1"/>
      <c r="G342" s="1"/>
      <c r="H342" s="1"/>
      <c r="I342" s="1"/>
      <c r="J342" s="1"/>
      <c r="K342" s="1"/>
      <c r="L342" s="1"/>
      <c r="M342" s="1"/>
      <c r="N342" s="1"/>
    </row>
    <row r="343" spans="1:14" ht="15.75">
      <c r="A343" s="1"/>
      <c r="B343" s="1"/>
      <c r="C343" s="1"/>
      <c r="D343" s="1"/>
      <c r="E343" s="1"/>
      <c r="F343" s="1"/>
      <c r="G343" s="1"/>
      <c r="H343" s="1"/>
      <c r="I343" s="1"/>
      <c r="J343" s="1"/>
      <c r="K343" s="1"/>
      <c r="L343" s="1"/>
      <c r="M343" s="1"/>
      <c r="N343" s="1"/>
    </row>
    <row r="344" spans="1:14" ht="15.75">
      <c r="A344" s="1"/>
      <c r="B344" s="1"/>
      <c r="C344" s="1"/>
      <c r="D344" s="1"/>
      <c r="E344" s="1"/>
      <c r="F344" s="1"/>
      <c r="G344" s="1"/>
      <c r="H344" s="1"/>
      <c r="I344" s="1"/>
      <c r="J344" s="1"/>
      <c r="K344" s="1"/>
      <c r="L344" s="1"/>
      <c r="M344" s="1"/>
      <c r="N344" s="1"/>
    </row>
    <row r="345" spans="1:14" ht="15.75">
      <c r="A345" s="1"/>
      <c r="B345" s="1"/>
      <c r="C345" s="1"/>
      <c r="D345" s="1"/>
      <c r="E345" s="1"/>
      <c r="F345" s="1"/>
      <c r="G345" s="1"/>
      <c r="H345" s="1"/>
      <c r="I345" s="1"/>
      <c r="J345" s="1"/>
      <c r="K345" s="1"/>
      <c r="L345" s="1"/>
      <c r="M345" s="1"/>
      <c r="N345" s="1"/>
    </row>
    <row r="346" spans="1:14" ht="15.75">
      <c r="A346" s="1"/>
      <c r="B346" s="1"/>
      <c r="C346" s="1"/>
      <c r="D346" s="1"/>
      <c r="E346" s="1"/>
      <c r="F346" s="1"/>
      <c r="G346" s="1"/>
      <c r="H346" s="1"/>
      <c r="I346" s="1"/>
      <c r="J346" s="1"/>
      <c r="K346" s="1"/>
      <c r="L346" s="1"/>
      <c r="M346" s="1"/>
      <c r="N346" s="1"/>
    </row>
    <row r="347" spans="1:14" ht="15.75">
      <c r="A347" s="1"/>
      <c r="B347" s="1"/>
      <c r="C347" s="1"/>
      <c r="D347" s="1"/>
      <c r="E347" s="1"/>
      <c r="F347" s="1"/>
      <c r="G347" s="1"/>
      <c r="H347" s="1"/>
      <c r="I347" s="1"/>
      <c r="J347" s="1"/>
      <c r="K347" s="1"/>
      <c r="L347" s="1"/>
      <c r="M347" s="1"/>
      <c r="N347" s="1"/>
    </row>
    <row r="348" spans="1:14" ht="15.75">
      <c r="A348" s="1"/>
      <c r="B348" s="1"/>
      <c r="C348" s="1"/>
      <c r="D348" s="1"/>
      <c r="E348" s="1"/>
      <c r="F348" s="1"/>
      <c r="G348" s="1"/>
      <c r="H348" s="1"/>
      <c r="I348" s="1"/>
      <c r="J348" s="1"/>
      <c r="K348" s="1"/>
      <c r="L348" s="1"/>
      <c r="M348" s="1"/>
      <c r="N348" s="1"/>
    </row>
    <row r="349" spans="1:14" ht="15.75">
      <c r="A349" s="1"/>
      <c r="B349" s="1"/>
      <c r="C349" s="1"/>
      <c r="D349" s="1"/>
      <c r="E349" s="1"/>
      <c r="F349" s="1"/>
      <c r="G349" s="1"/>
      <c r="H349" s="1"/>
      <c r="I349" s="1"/>
      <c r="J349" s="1"/>
      <c r="K349" s="1"/>
      <c r="L349" s="1"/>
      <c r="M349" s="1"/>
      <c r="N349" s="1"/>
    </row>
    <row r="350" spans="1:14" ht="15.75">
      <c r="A350" s="1"/>
      <c r="B350" s="1"/>
      <c r="C350" s="1"/>
      <c r="D350" s="1"/>
      <c r="E350" s="1"/>
      <c r="F350" s="1"/>
      <c r="G350" s="1"/>
      <c r="H350" s="1"/>
      <c r="I350" s="1"/>
      <c r="J350" s="1"/>
      <c r="K350" s="1"/>
      <c r="L350" s="1"/>
      <c r="M350" s="1"/>
      <c r="N350" s="1"/>
    </row>
    <row r="351" spans="1:14" ht="15.75">
      <c r="A351" s="1"/>
      <c r="B351" s="1"/>
      <c r="C351" s="1"/>
      <c r="D351" s="1"/>
      <c r="E351" s="1"/>
      <c r="F351" s="1"/>
      <c r="G351" s="1"/>
      <c r="H351" s="1"/>
      <c r="I351" s="1"/>
      <c r="J351" s="1"/>
      <c r="K351" s="1"/>
      <c r="L351" s="1"/>
      <c r="M351" s="1"/>
      <c r="N351" s="1"/>
    </row>
    <row r="352" spans="1:14" ht="15.75">
      <c r="A352" s="1"/>
      <c r="B352" s="1"/>
      <c r="C352" s="1"/>
      <c r="D352" s="1"/>
      <c r="E352" s="1"/>
      <c r="F352" s="1"/>
      <c r="G352" s="1"/>
      <c r="H352" s="1"/>
      <c r="I352" s="1"/>
      <c r="J352" s="1"/>
      <c r="K352" s="1"/>
      <c r="L352" s="1"/>
      <c r="M352" s="1"/>
      <c r="N352" s="1"/>
    </row>
    <row r="353" spans="1:14" ht="15.75">
      <c r="A353" s="1"/>
      <c r="B353" s="1"/>
      <c r="C353" s="1"/>
      <c r="D353" s="1"/>
      <c r="E353" s="1"/>
      <c r="F353" s="1"/>
      <c r="G353" s="1"/>
      <c r="H353" s="1"/>
      <c r="I353" s="1"/>
      <c r="J353" s="1"/>
      <c r="K353" s="1"/>
      <c r="L353" s="1"/>
      <c r="M353" s="1"/>
      <c r="N353" s="1"/>
    </row>
    <row r="354" spans="1:14" ht="15.75">
      <c r="A354" s="1"/>
      <c r="B354" s="1"/>
      <c r="C354" s="1"/>
      <c r="D354" s="1"/>
      <c r="E354" s="1"/>
      <c r="F354" s="1"/>
      <c r="G354" s="1"/>
      <c r="H354" s="1"/>
      <c r="I354" s="1"/>
      <c r="J354" s="1"/>
      <c r="K354" s="1"/>
      <c r="L354" s="1"/>
      <c r="M354" s="1"/>
      <c r="N354" s="1"/>
    </row>
    <row r="355" spans="1:14" ht="15.75">
      <c r="A355" s="1"/>
      <c r="B355" s="1"/>
      <c r="C355" s="1"/>
      <c r="D355" s="1"/>
      <c r="E355" s="1"/>
      <c r="F355" s="1"/>
      <c r="G355" s="1"/>
      <c r="H355" s="1"/>
      <c r="I355" s="1"/>
      <c r="J355" s="1"/>
      <c r="K355" s="1"/>
      <c r="L355" s="1"/>
      <c r="M355" s="1"/>
      <c r="N355" s="1"/>
    </row>
    <row r="356" spans="1:14" ht="15.75">
      <c r="A356" s="1"/>
      <c r="B356" s="1"/>
      <c r="C356" s="1"/>
      <c r="D356" s="1"/>
      <c r="E356" s="1"/>
      <c r="F356" s="1"/>
      <c r="G356" s="1"/>
      <c r="H356" s="1"/>
      <c r="I356" s="1"/>
      <c r="J356" s="1"/>
      <c r="K356" s="1"/>
      <c r="L356" s="1"/>
      <c r="M356" s="1"/>
      <c r="N356" s="1"/>
    </row>
    <row r="357" spans="1:14" ht="15.75">
      <c r="A357" s="1"/>
      <c r="B357" s="1"/>
      <c r="C357" s="1"/>
      <c r="D357" s="1"/>
      <c r="E357" s="1"/>
      <c r="F357" s="1"/>
      <c r="G357" s="1"/>
      <c r="H357" s="1"/>
      <c r="I357" s="1"/>
      <c r="J357" s="1"/>
      <c r="K357" s="1"/>
      <c r="L357" s="1"/>
      <c r="M357" s="1"/>
      <c r="N357" s="1"/>
    </row>
    <row r="358" spans="1:14" ht="15.75">
      <c r="A358" s="1"/>
      <c r="B358" s="1"/>
      <c r="C358" s="1"/>
      <c r="D358" s="1"/>
      <c r="E358" s="1"/>
      <c r="F358" s="1"/>
      <c r="G358" s="1"/>
      <c r="H358" s="1"/>
      <c r="I358" s="1"/>
      <c r="J358" s="1"/>
      <c r="K358" s="1"/>
      <c r="L358" s="1"/>
      <c r="M358" s="1"/>
      <c r="N358" s="1"/>
    </row>
    <row r="359" spans="1:14" ht="15.75">
      <c r="A359" s="1"/>
      <c r="B359" s="1"/>
      <c r="C359" s="1"/>
      <c r="D359" s="1"/>
      <c r="E359" s="1"/>
      <c r="F359" s="1"/>
      <c r="G359" s="1"/>
      <c r="H359" s="1"/>
      <c r="I359" s="1"/>
      <c r="J359" s="1"/>
      <c r="K359" s="1"/>
      <c r="L359" s="1"/>
      <c r="M359" s="1"/>
      <c r="N359" s="1"/>
    </row>
    <row r="360" spans="1:14" ht="15.75">
      <c r="A360" s="1"/>
      <c r="B360" s="1"/>
      <c r="C360" s="1"/>
      <c r="D360" s="1"/>
      <c r="E360" s="1"/>
      <c r="F360" s="1"/>
      <c r="G360" s="1"/>
      <c r="H360" s="1"/>
      <c r="I360" s="1"/>
      <c r="J360" s="1"/>
      <c r="K360" s="1"/>
      <c r="L360" s="1"/>
      <c r="M360" s="1"/>
      <c r="N360" s="1"/>
    </row>
    <row r="361" spans="1:14" ht="15.75">
      <c r="A361" s="1"/>
      <c r="B361" s="1"/>
      <c r="C361" s="1"/>
      <c r="D361" s="1"/>
      <c r="E361" s="1"/>
      <c r="F361" s="1"/>
      <c r="G361" s="1"/>
      <c r="H361" s="1"/>
      <c r="I361" s="1"/>
      <c r="J361" s="1"/>
      <c r="K361" s="1"/>
      <c r="L361" s="1"/>
      <c r="M361" s="1"/>
      <c r="N361" s="1"/>
    </row>
    <row r="362" spans="1:14" ht="15.75">
      <c r="A362" s="1"/>
      <c r="B362" s="1"/>
      <c r="C362" s="1"/>
      <c r="D362" s="1"/>
      <c r="E362" s="1"/>
      <c r="F362" s="1"/>
      <c r="G362" s="1"/>
      <c r="H362" s="1"/>
      <c r="I362" s="1"/>
      <c r="J362" s="1"/>
      <c r="K362" s="1"/>
      <c r="L362" s="1"/>
      <c r="M362" s="1"/>
      <c r="N362" s="1"/>
    </row>
    <row r="363" spans="1:14" ht="15.75">
      <c r="A363" s="1"/>
      <c r="B363" s="1"/>
      <c r="C363" s="1"/>
      <c r="D363" s="1"/>
      <c r="E363" s="1"/>
      <c r="F363" s="1"/>
      <c r="G363" s="1"/>
      <c r="H363" s="1"/>
      <c r="I363" s="1"/>
      <c r="J363" s="1"/>
      <c r="K363" s="1"/>
      <c r="L363" s="1"/>
      <c r="M363" s="1"/>
      <c r="N363" s="1"/>
    </row>
    <row r="364" spans="1:14" ht="15.75">
      <c r="A364" s="1"/>
      <c r="B364" s="1"/>
      <c r="C364" s="1"/>
      <c r="D364" s="1"/>
      <c r="E364" s="1"/>
      <c r="F364" s="1"/>
      <c r="G364" s="1"/>
      <c r="H364" s="1"/>
      <c r="I364" s="1"/>
      <c r="J364" s="1"/>
      <c r="K364" s="1"/>
      <c r="L364" s="1"/>
      <c r="M364" s="1"/>
      <c r="N364" s="1"/>
    </row>
    <row r="365" spans="1:14" ht="15.75">
      <c r="A365" s="1"/>
      <c r="B365" s="1"/>
      <c r="C365" s="1"/>
      <c r="D365" s="1"/>
      <c r="E365" s="1"/>
      <c r="F365" s="1"/>
      <c r="G365" s="1"/>
      <c r="H365" s="1"/>
      <c r="I365" s="1"/>
      <c r="J365" s="1"/>
      <c r="K365" s="1"/>
      <c r="L365" s="1"/>
      <c r="M365" s="1"/>
      <c r="N365" s="1"/>
    </row>
    <row r="366" spans="1:14" ht="15.75">
      <c r="A366" s="1"/>
      <c r="B366" s="1"/>
      <c r="C366" s="1"/>
      <c r="D366" s="1"/>
      <c r="E366" s="1"/>
      <c r="F366" s="1"/>
      <c r="G366" s="1"/>
      <c r="H366" s="1"/>
      <c r="I366" s="1"/>
      <c r="J366" s="1"/>
      <c r="K366" s="1"/>
      <c r="L366" s="1"/>
      <c r="M366" s="1"/>
      <c r="N366" s="1"/>
    </row>
    <row r="367" spans="1:14" ht="15.75">
      <c r="A367" s="1"/>
      <c r="B367" s="1"/>
      <c r="C367" s="1"/>
      <c r="D367" s="1"/>
      <c r="E367" s="1"/>
      <c r="F367" s="1"/>
      <c r="G367" s="1"/>
      <c r="H367" s="1"/>
      <c r="I367" s="1"/>
      <c r="J367" s="1"/>
      <c r="K367" s="1"/>
      <c r="L367" s="1"/>
      <c r="M367" s="1"/>
      <c r="N367" s="1"/>
    </row>
    <row r="368" spans="1:14" ht="15.75">
      <c r="A368" s="1"/>
      <c r="B368" s="1"/>
      <c r="C368" s="1"/>
      <c r="D368" s="1"/>
      <c r="E368" s="1"/>
      <c r="F368" s="1"/>
      <c r="G368" s="1"/>
      <c r="H368" s="1"/>
      <c r="I368" s="1"/>
      <c r="J368" s="1"/>
      <c r="K368" s="1"/>
      <c r="L368" s="1"/>
      <c r="M368" s="1"/>
      <c r="N368" s="1"/>
    </row>
    <row r="369" spans="1:14" ht="15.75">
      <c r="A369" s="1"/>
      <c r="B369" s="1"/>
      <c r="C369" s="1"/>
      <c r="D369" s="1"/>
      <c r="E369" s="1"/>
      <c r="F369" s="1"/>
      <c r="G369" s="1"/>
      <c r="H369" s="1"/>
      <c r="I369" s="1"/>
      <c r="J369" s="1"/>
      <c r="K369" s="1"/>
      <c r="L369" s="1"/>
      <c r="M369" s="1"/>
      <c r="N369" s="1"/>
    </row>
    <row r="370" spans="1:14" ht="15.75">
      <c r="A370" s="1"/>
      <c r="B370" s="1"/>
      <c r="C370" s="1"/>
      <c r="D370" s="1"/>
      <c r="E370" s="1"/>
      <c r="F370" s="1"/>
      <c r="G370" s="1"/>
      <c r="H370" s="1"/>
      <c r="I370" s="1"/>
      <c r="J370" s="1"/>
      <c r="K370" s="1"/>
      <c r="L370" s="1"/>
      <c r="M370" s="1"/>
      <c r="N370" s="1"/>
    </row>
    <row r="371" spans="1:14" ht="15.75">
      <c r="A371" s="1"/>
      <c r="B371" s="1"/>
      <c r="C371" s="1"/>
      <c r="D371" s="1"/>
      <c r="E371" s="1"/>
      <c r="F371" s="1"/>
      <c r="G371" s="1"/>
      <c r="H371" s="1"/>
      <c r="I371" s="1"/>
      <c r="J371" s="1"/>
      <c r="K371" s="1"/>
      <c r="L371" s="1"/>
      <c r="M371" s="1"/>
      <c r="N371" s="1"/>
    </row>
    <row r="372" spans="1:14" ht="15.75">
      <c r="A372" s="1"/>
      <c r="B372" s="1"/>
      <c r="C372" s="1"/>
      <c r="D372" s="1"/>
      <c r="E372" s="1"/>
      <c r="F372" s="1"/>
      <c r="G372" s="1"/>
      <c r="H372" s="1"/>
      <c r="I372" s="1"/>
      <c r="J372" s="1"/>
      <c r="K372" s="1"/>
      <c r="L372" s="1"/>
      <c r="M372" s="1"/>
      <c r="N372" s="1"/>
    </row>
    <row r="373" spans="1:14" ht="15.75">
      <c r="A373" s="1"/>
      <c r="B373" s="1"/>
      <c r="C373" s="1"/>
      <c r="D373" s="1"/>
      <c r="E373" s="1"/>
      <c r="F373" s="1"/>
      <c r="G373" s="1"/>
      <c r="H373" s="1"/>
      <c r="I373" s="1"/>
      <c r="J373" s="1"/>
      <c r="K373" s="1"/>
      <c r="L373" s="1"/>
      <c r="M373" s="1"/>
      <c r="N373" s="1"/>
    </row>
    <row r="374" spans="1:14" ht="15.75">
      <c r="A374" s="1"/>
      <c r="B374" s="1"/>
      <c r="C374" s="1"/>
      <c r="D374" s="1"/>
      <c r="E374" s="1"/>
      <c r="F374" s="1"/>
      <c r="G374" s="1"/>
      <c r="H374" s="1"/>
      <c r="I374" s="1"/>
      <c r="J374" s="1"/>
      <c r="K374" s="1"/>
      <c r="L374" s="1"/>
      <c r="M374" s="1"/>
      <c r="N374" s="1"/>
    </row>
    <row r="375" spans="1:14" ht="15.75">
      <c r="A375" s="1"/>
      <c r="B375" s="1"/>
      <c r="C375" s="1"/>
      <c r="D375" s="1"/>
      <c r="E375" s="1"/>
      <c r="F375" s="1"/>
      <c r="G375" s="1"/>
      <c r="H375" s="1"/>
      <c r="I375" s="1"/>
      <c r="J375" s="1"/>
      <c r="K375" s="1"/>
      <c r="L375" s="1"/>
      <c r="M375" s="1"/>
      <c r="N375" s="1"/>
    </row>
    <row r="376" spans="1:14" ht="15.75">
      <c r="A376" s="1"/>
      <c r="B376" s="1"/>
      <c r="C376" s="1"/>
      <c r="D376" s="1"/>
      <c r="E376" s="1"/>
      <c r="F376" s="1"/>
      <c r="G376" s="1"/>
      <c r="H376" s="1"/>
      <c r="I376" s="1"/>
      <c r="J376" s="1"/>
      <c r="K376" s="1"/>
      <c r="L376" s="1"/>
      <c r="M376" s="1"/>
      <c r="N376" s="1"/>
    </row>
    <row r="377" spans="1:14" ht="15.75">
      <c r="A377" s="1"/>
      <c r="B377" s="1"/>
      <c r="C377" s="1"/>
      <c r="D377" s="1"/>
      <c r="E377" s="1"/>
      <c r="F377" s="1"/>
      <c r="G377" s="1"/>
      <c r="H377" s="1"/>
      <c r="I377" s="1"/>
      <c r="J377" s="1"/>
      <c r="K377" s="1"/>
      <c r="L377" s="1"/>
      <c r="M377" s="1"/>
      <c r="N377" s="1"/>
    </row>
    <row r="378" spans="1:14" ht="15.75">
      <c r="A378" s="1"/>
      <c r="B378" s="1"/>
      <c r="C378" s="1"/>
      <c r="D378" s="1"/>
      <c r="E378" s="1"/>
      <c r="F378" s="1"/>
      <c r="G378" s="1"/>
      <c r="H378" s="1"/>
      <c r="I378" s="1"/>
      <c r="J378" s="1"/>
      <c r="K378" s="1"/>
      <c r="L378" s="1"/>
      <c r="M378" s="1"/>
      <c r="N378" s="1"/>
    </row>
    <row r="379" spans="1:14" ht="15.75">
      <c r="A379" s="1"/>
      <c r="B379" s="1"/>
      <c r="C379" s="1"/>
      <c r="D379" s="1"/>
      <c r="E379" s="1"/>
      <c r="F379" s="1"/>
      <c r="G379" s="1"/>
      <c r="H379" s="1"/>
      <c r="I379" s="1"/>
      <c r="J379" s="1"/>
      <c r="K379" s="1"/>
      <c r="L379" s="1"/>
      <c r="M379" s="1"/>
      <c r="N379" s="1"/>
    </row>
    <row r="380" spans="1:14" ht="15.75">
      <c r="A380" s="1"/>
      <c r="B380" s="1"/>
      <c r="C380" s="1"/>
      <c r="D380" s="1"/>
      <c r="E380" s="1"/>
      <c r="F380" s="1"/>
      <c r="G380" s="1"/>
      <c r="H380" s="1"/>
      <c r="I380" s="1"/>
      <c r="J380" s="1"/>
      <c r="K380" s="1"/>
      <c r="L380" s="1"/>
      <c r="M380" s="1"/>
      <c r="N380" s="1"/>
    </row>
    <row r="381" spans="1:14" ht="15.75">
      <c r="A381" s="1"/>
      <c r="B381" s="1"/>
      <c r="C381" s="1"/>
      <c r="D381" s="1"/>
      <c r="E381" s="1"/>
      <c r="F381" s="1"/>
      <c r="G381" s="1"/>
      <c r="H381" s="1"/>
      <c r="I381" s="1"/>
      <c r="J381" s="1"/>
      <c r="K381" s="1"/>
      <c r="L381" s="1"/>
      <c r="M381" s="1"/>
      <c r="N381" s="1"/>
    </row>
    <row r="382" spans="1:14" ht="15.75">
      <c r="A382" s="1"/>
      <c r="B382" s="1"/>
      <c r="C382" s="1"/>
      <c r="D382" s="1"/>
      <c r="E382" s="1"/>
      <c r="F382" s="1"/>
      <c r="G382" s="1"/>
      <c r="H382" s="1"/>
      <c r="I382" s="1"/>
      <c r="J382" s="1"/>
      <c r="K382" s="1"/>
      <c r="L382" s="1"/>
      <c r="M382" s="1"/>
      <c r="N382" s="1"/>
    </row>
    <row r="383" spans="1:14" ht="15.75">
      <c r="A383" s="1"/>
      <c r="B383" s="1"/>
      <c r="C383" s="1"/>
      <c r="D383" s="1"/>
      <c r="E383" s="1"/>
      <c r="F383" s="1"/>
      <c r="G383" s="1"/>
      <c r="H383" s="1"/>
      <c r="I383" s="1"/>
      <c r="J383" s="1"/>
      <c r="K383" s="1"/>
      <c r="L383" s="1"/>
      <c r="M383" s="1"/>
      <c r="N383" s="1"/>
    </row>
    <row r="384" spans="1:14" ht="15.75">
      <c r="A384" s="1"/>
      <c r="B384" s="1"/>
      <c r="C384" s="1"/>
      <c r="D384" s="1"/>
      <c r="E384" s="1"/>
      <c r="F384" s="1"/>
      <c r="G384" s="1"/>
      <c r="H384" s="1"/>
      <c r="I384" s="1"/>
      <c r="J384" s="1"/>
      <c r="K384" s="1"/>
      <c r="L384" s="1"/>
      <c r="M384" s="1"/>
      <c r="N384" s="1"/>
    </row>
    <row r="385" spans="1:14" ht="15.75">
      <c r="A385" s="1"/>
      <c r="B385" s="1"/>
      <c r="C385" s="1"/>
      <c r="D385" s="1"/>
      <c r="E385" s="1"/>
      <c r="F385" s="1"/>
      <c r="G385" s="1"/>
      <c r="H385" s="1"/>
      <c r="I385" s="1"/>
      <c r="J385" s="1"/>
      <c r="K385" s="1"/>
      <c r="L385" s="1"/>
      <c r="M385" s="1"/>
      <c r="N385" s="1"/>
    </row>
    <row r="386" spans="1:14" ht="15.75">
      <c r="A386" s="1"/>
      <c r="B386" s="1"/>
      <c r="C386" s="1"/>
      <c r="D386" s="1"/>
      <c r="E386" s="1"/>
      <c r="F386" s="1"/>
      <c r="G386" s="1"/>
      <c r="H386" s="1"/>
      <c r="I386" s="1"/>
      <c r="J386" s="1"/>
      <c r="K386" s="1"/>
      <c r="L386" s="1"/>
      <c r="M386" s="1"/>
      <c r="N386" s="1"/>
    </row>
    <row r="387" spans="1:14" ht="15.75">
      <c r="A387" s="1"/>
      <c r="B387" s="1"/>
      <c r="C387" s="1"/>
      <c r="D387" s="1"/>
      <c r="E387" s="1"/>
      <c r="F387" s="1"/>
      <c r="G387" s="1"/>
      <c r="H387" s="1"/>
      <c r="I387" s="1"/>
      <c r="J387" s="1"/>
      <c r="K387" s="1"/>
      <c r="L387" s="1"/>
      <c r="M387" s="1"/>
      <c r="N387" s="1"/>
    </row>
    <row r="388" spans="1:14" ht="15.75">
      <c r="A388" s="1"/>
      <c r="B388" s="1"/>
      <c r="C388" s="1"/>
      <c r="D388" s="1"/>
      <c r="E388" s="1"/>
      <c r="F388" s="1"/>
      <c r="G388" s="1"/>
      <c r="H388" s="1"/>
      <c r="I388" s="1"/>
      <c r="J388" s="1"/>
      <c r="K388" s="1"/>
      <c r="L388" s="1"/>
      <c r="M388" s="1"/>
      <c r="N388" s="1"/>
    </row>
    <row r="389" spans="1:14" ht="15.75">
      <c r="A389" s="1"/>
      <c r="B389" s="1"/>
      <c r="C389" s="1"/>
      <c r="D389" s="1"/>
      <c r="E389" s="1"/>
      <c r="F389" s="1"/>
      <c r="G389" s="1"/>
      <c r="H389" s="1"/>
      <c r="I389" s="1"/>
      <c r="J389" s="1"/>
      <c r="K389" s="1"/>
      <c r="L389" s="1"/>
      <c r="M389" s="1"/>
      <c r="N389" s="1"/>
    </row>
    <row r="390" spans="1:14" ht="15.75">
      <c r="A390" s="1"/>
      <c r="B390" s="1"/>
      <c r="C390" s="1"/>
      <c r="D390" s="1"/>
      <c r="E390" s="1"/>
      <c r="F390" s="1"/>
      <c r="G390" s="1"/>
      <c r="H390" s="1"/>
      <c r="I390" s="1"/>
      <c r="J390" s="1"/>
      <c r="K390" s="1"/>
      <c r="L390" s="1"/>
      <c r="M390" s="1"/>
      <c r="N390" s="1"/>
    </row>
    <row r="391" spans="1:14" ht="15.75">
      <c r="A391" s="1"/>
      <c r="B391" s="1"/>
      <c r="C391" s="1"/>
      <c r="D391" s="1"/>
      <c r="E391" s="1"/>
      <c r="F391" s="1"/>
      <c r="G391" s="1"/>
      <c r="H391" s="1"/>
      <c r="I391" s="1"/>
      <c r="J391" s="1"/>
      <c r="K391" s="1"/>
      <c r="L391" s="1"/>
      <c r="M391" s="1"/>
      <c r="N391" s="1"/>
    </row>
    <row r="392" spans="1:14" ht="15.75">
      <c r="A392" s="1"/>
      <c r="B392" s="1"/>
      <c r="C392" s="1"/>
      <c r="D392" s="1"/>
      <c r="E392" s="1"/>
      <c r="F392" s="1"/>
      <c r="G392" s="1"/>
      <c r="H392" s="1"/>
      <c r="I392" s="1"/>
      <c r="J392" s="1"/>
      <c r="K392" s="1"/>
      <c r="L392" s="1"/>
      <c r="M392" s="1"/>
      <c r="N392" s="1"/>
    </row>
    <row r="393" spans="1:14" ht="15.75">
      <c r="A393" s="1"/>
      <c r="B393" s="1"/>
      <c r="C393" s="1"/>
      <c r="D393" s="1"/>
      <c r="E393" s="1"/>
      <c r="F393" s="1"/>
      <c r="G393" s="1"/>
      <c r="H393" s="1"/>
      <c r="I393" s="1"/>
      <c r="J393" s="1"/>
      <c r="K393" s="1"/>
      <c r="L393" s="1"/>
      <c r="M393" s="1"/>
      <c r="N393" s="1"/>
    </row>
    <row r="394" spans="1:14" ht="15.75">
      <c r="A394" s="1"/>
      <c r="B394" s="1"/>
      <c r="C394" s="1"/>
      <c r="D394" s="1"/>
      <c r="E394" s="1"/>
      <c r="F394" s="1"/>
      <c r="G394" s="1"/>
      <c r="H394" s="1"/>
      <c r="I394" s="1"/>
      <c r="J394" s="1"/>
      <c r="K394" s="1"/>
      <c r="L394" s="1"/>
      <c r="M394" s="1"/>
      <c r="N394" s="1"/>
    </row>
    <row r="395" spans="1:14" ht="15.75">
      <c r="A395" s="1"/>
      <c r="B395" s="1"/>
      <c r="C395" s="1"/>
      <c r="D395" s="1"/>
      <c r="E395" s="1"/>
      <c r="F395" s="1"/>
      <c r="G395" s="1"/>
      <c r="H395" s="1"/>
      <c r="I395" s="1"/>
      <c r="J395" s="1"/>
      <c r="K395" s="1"/>
      <c r="L395" s="1"/>
      <c r="M395" s="1"/>
      <c r="N395" s="1"/>
    </row>
    <row r="396" spans="1:14" ht="15.75">
      <c r="A396" s="1"/>
      <c r="B396" s="1"/>
      <c r="C396" s="1"/>
      <c r="D396" s="1"/>
      <c r="E396" s="1"/>
      <c r="F396" s="1"/>
      <c r="G396" s="1"/>
      <c r="H396" s="1"/>
      <c r="I396" s="1"/>
      <c r="J396" s="1"/>
      <c r="K396" s="1"/>
      <c r="L396" s="1"/>
      <c r="M396" s="1"/>
      <c r="N396" s="1"/>
    </row>
    <row r="397" spans="1:14" ht="15.75">
      <c r="A397" s="1"/>
      <c r="B397" s="1"/>
      <c r="C397" s="1"/>
      <c r="D397" s="1"/>
      <c r="E397" s="1"/>
      <c r="F397" s="1"/>
      <c r="G397" s="1"/>
      <c r="H397" s="1"/>
      <c r="I397" s="1"/>
      <c r="J397" s="1"/>
      <c r="K397" s="1"/>
      <c r="L397" s="1"/>
      <c r="M397" s="1"/>
      <c r="N397" s="1"/>
    </row>
    <row r="398" spans="1:14" ht="15.75">
      <c r="A398" s="1"/>
      <c r="B398" s="1"/>
      <c r="C398" s="1"/>
      <c r="D398" s="1"/>
      <c r="E398" s="1"/>
      <c r="F398" s="1"/>
      <c r="G398" s="1"/>
      <c r="H398" s="1"/>
      <c r="I398" s="1"/>
      <c r="J398" s="1"/>
      <c r="K398" s="1"/>
      <c r="L398" s="1"/>
      <c r="M398" s="1"/>
      <c r="N398" s="1"/>
    </row>
    <row r="399" spans="1:14" ht="15.75">
      <c r="A399" s="1"/>
      <c r="B399" s="1"/>
      <c r="C399" s="1"/>
      <c r="D399" s="1"/>
      <c r="E399" s="1"/>
      <c r="F399" s="1"/>
      <c r="G399" s="1"/>
      <c r="H399" s="1"/>
      <c r="I399" s="1"/>
      <c r="J399" s="1"/>
      <c r="K399" s="1"/>
      <c r="L399" s="1"/>
      <c r="M399" s="1"/>
      <c r="N399" s="1"/>
    </row>
    <row r="400" spans="1:14" ht="15.75">
      <c r="A400" s="1"/>
      <c r="B400" s="1"/>
      <c r="C400" s="1"/>
      <c r="D400" s="1"/>
      <c r="E400" s="1"/>
      <c r="F400" s="1"/>
      <c r="G400" s="1"/>
      <c r="H400" s="1"/>
      <c r="I400" s="1"/>
      <c r="J400" s="1"/>
      <c r="K400" s="1"/>
      <c r="L400" s="1"/>
      <c r="M400" s="1"/>
      <c r="N400" s="1"/>
    </row>
    <row r="401" spans="1:14" ht="15.75">
      <c r="A401" s="1"/>
      <c r="B401" s="1"/>
      <c r="C401" s="1"/>
      <c r="D401" s="1"/>
      <c r="E401" s="1"/>
      <c r="F401" s="1"/>
      <c r="G401" s="1"/>
      <c r="H401" s="1"/>
      <c r="I401" s="1"/>
      <c r="J401" s="1"/>
      <c r="K401" s="1"/>
      <c r="L401" s="1"/>
      <c r="M401" s="1"/>
      <c r="N401" s="1"/>
    </row>
    <row r="402" spans="1:14" ht="15.75">
      <c r="A402" s="1"/>
      <c r="B402" s="1"/>
      <c r="C402" s="1"/>
      <c r="D402" s="1"/>
      <c r="E402" s="1"/>
      <c r="F402" s="1"/>
      <c r="G402" s="1"/>
      <c r="H402" s="1"/>
      <c r="I402" s="1"/>
      <c r="J402" s="1"/>
      <c r="K402" s="1"/>
      <c r="L402" s="1"/>
      <c r="M402" s="1"/>
      <c r="N402" s="1"/>
    </row>
    <row r="403" spans="1:14" ht="15.75">
      <c r="A403" s="1"/>
      <c r="B403" s="1"/>
      <c r="C403" s="1"/>
      <c r="D403" s="1"/>
      <c r="E403" s="1"/>
      <c r="F403" s="1"/>
      <c r="G403" s="1"/>
      <c r="H403" s="1"/>
      <c r="I403" s="1"/>
      <c r="J403" s="1"/>
      <c r="K403" s="1"/>
      <c r="L403" s="1"/>
      <c r="M403" s="1"/>
      <c r="N403" s="1"/>
    </row>
    <row r="404" spans="1:14" ht="15.75">
      <c r="A404" s="1"/>
      <c r="B404" s="1"/>
      <c r="C404" s="1"/>
      <c r="D404" s="1"/>
      <c r="E404" s="1"/>
      <c r="F404" s="1"/>
      <c r="G404" s="1"/>
      <c r="H404" s="1"/>
      <c r="I404" s="1"/>
      <c r="J404" s="1"/>
      <c r="K404" s="1"/>
      <c r="L404" s="1"/>
      <c r="M404" s="1"/>
      <c r="N404" s="1"/>
    </row>
    <row r="405" spans="1:14" ht="15.75">
      <c r="A405" s="1"/>
      <c r="B405" s="1"/>
      <c r="C405" s="1"/>
      <c r="D405" s="1"/>
      <c r="E405" s="1"/>
      <c r="F405" s="1"/>
      <c r="G405" s="1"/>
      <c r="H405" s="1"/>
      <c r="I405" s="1"/>
      <c r="J405" s="1"/>
      <c r="K405" s="1"/>
      <c r="L405" s="1"/>
      <c r="M405" s="1"/>
      <c r="N405" s="1"/>
    </row>
    <row r="406" spans="1:14" ht="15.75">
      <c r="A406" s="1"/>
      <c r="B406" s="1"/>
      <c r="C406" s="1"/>
      <c r="D406" s="1"/>
      <c r="E406" s="1"/>
      <c r="F406" s="1"/>
      <c r="G406" s="1"/>
      <c r="H406" s="1"/>
      <c r="I406" s="1"/>
      <c r="J406" s="1"/>
      <c r="K406" s="1"/>
      <c r="L406" s="1"/>
      <c r="M406" s="1"/>
      <c r="N406" s="1"/>
    </row>
    <row r="407" spans="1:14" ht="15.75">
      <c r="A407" s="1"/>
      <c r="B407" s="1"/>
      <c r="C407" s="1"/>
      <c r="D407" s="1"/>
      <c r="E407" s="1"/>
      <c r="F407" s="1"/>
      <c r="G407" s="1"/>
      <c r="H407" s="1"/>
      <c r="I407" s="1"/>
      <c r="J407" s="1"/>
      <c r="K407" s="1"/>
      <c r="L407" s="1"/>
      <c r="M407" s="1"/>
      <c r="N407" s="1"/>
    </row>
    <row r="408" spans="1:14" ht="15.75">
      <c r="A408" s="1"/>
      <c r="B408" s="1"/>
      <c r="C408" s="1"/>
      <c r="D408" s="1"/>
      <c r="E408" s="1"/>
      <c r="F408" s="1"/>
      <c r="G408" s="1"/>
      <c r="H408" s="1"/>
      <c r="I408" s="1"/>
      <c r="J408" s="1"/>
      <c r="K408" s="1"/>
      <c r="L408" s="1"/>
      <c r="M408" s="1"/>
      <c r="N408" s="1"/>
    </row>
    <row r="409" spans="1:14" ht="15.75">
      <c r="A409" s="1"/>
      <c r="B409" s="1"/>
      <c r="C409" s="1"/>
      <c r="D409" s="1"/>
      <c r="E409" s="1"/>
      <c r="F409" s="1"/>
      <c r="G409" s="1"/>
      <c r="H409" s="1"/>
      <c r="I409" s="1"/>
      <c r="J409" s="1"/>
      <c r="K409" s="1"/>
      <c r="L409" s="1"/>
      <c r="M409" s="1"/>
      <c r="N409" s="1"/>
    </row>
    <row r="410" spans="1:14" ht="15.75">
      <c r="A410" s="1"/>
      <c r="B410" s="1"/>
      <c r="C410" s="1"/>
      <c r="D410" s="1"/>
      <c r="E410" s="1"/>
      <c r="F410" s="1"/>
      <c r="G410" s="1"/>
      <c r="H410" s="1"/>
      <c r="I410" s="1"/>
      <c r="J410" s="1"/>
      <c r="K410" s="1"/>
      <c r="L410" s="1"/>
      <c r="M410" s="1"/>
      <c r="N410" s="1"/>
    </row>
    <row r="411" spans="1:14" ht="15.75">
      <c r="A411" s="1"/>
      <c r="B411" s="1"/>
      <c r="C411" s="1"/>
      <c r="D411" s="1"/>
      <c r="E411" s="1"/>
      <c r="F411" s="1"/>
      <c r="G411" s="1"/>
      <c r="H411" s="1"/>
      <c r="I411" s="1"/>
      <c r="J411" s="1"/>
      <c r="K411" s="1"/>
      <c r="L411" s="1"/>
      <c r="M411" s="1"/>
      <c r="N411" s="1"/>
    </row>
    <row r="412" spans="1:14" ht="15.75">
      <c r="A412" s="1"/>
      <c r="B412" s="1"/>
      <c r="C412" s="1"/>
      <c r="D412" s="1"/>
      <c r="E412" s="1"/>
      <c r="F412" s="1"/>
      <c r="G412" s="1"/>
      <c r="H412" s="1"/>
      <c r="I412" s="1"/>
      <c r="J412" s="1"/>
      <c r="K412" s="1"/>
      <c r="L412" s="1"/>
      <c r="M412" s="1"/>
      <c r="N412" s="1"/>
    </row>
    <row r="413" spans="1:14" ht="15.75">
      <c r="A413" s="1"/>
      <c r="B413" s="1"/>
      <c r="C413" s="1"/>
      <c r="D413" s="1"/>
      <c r="E413" s="1"/>
      <c r="F413" s="1"/>
      <c r="G413" s="1"/>
      <c r="H413" s="1"/>
      <c r="I413" s="1"/>
      <c r="J413" s="1"/>
      <c r="K413" s="1"/>
      <c r="L413" s="1"/>
      <c r="M413" s="1"/>
      <c r="N413" s="1"/>
    </row>
    <row r="414" spans="1:14" ht="15.75">
      <c r="A414" s="1"/>
      <c r="B414" s="1"/>
      <c r="C414" s="1"/>
      <c r="D414" s="1"/>
      <c r="E414" s="1"/>
      <c r="F414" s="1"/>
      <c r="G414" s="1"/>
      <c r="H414" s="1"/>
      <c r="I414" s="1"/>
      <c r="J414" s="1"/>
      <c r="K414" s="1"/>
      <c r="L414" s="1"/>
      <c r="M414" s="1"/>
      <c r="N414" s="1"/>
    </row>
    <row r="415" spans="1:14" ht="15.75">
      <c r="A415" s="1"/>
      <c r="B415" s="1"/>
      <c r="C415" s="1"/>
      <c r="D415" s="1"/>
      <c r="E415" s="1"/>
      <c r="F415" s="1"/>
      <c r="G415" s="1"/>
      <c r="H415" s="1"/>
      <c r="I415" s="1"/>
      <c r="J415" s="1"/>
      <c r="K415" s="1"/>
      <c r="L415" s="1"/>
      <c r="M415" s="1"/>
      <c r="N415" s="1"/>
    </row>
    <row r="416" spans="1:14" ht="15.75">
      <c r="A416" s="1"/>
      <c r="B416" s="1"/>
      <c r="C416" s="1"/>
      <c r="D416" s="1"/>
      <c r="E416" s="1"/>
      <c r="F416" s="1"/>
      <c r="G416" s="1"/>
      <c r="H416" s="1"/>
      <c r="I416" s="1"/>
      <c r="J416" s="1"/>
      <c r="K416" s="1"/>
      <c r="L416" s="1"/>
      <c r="M416" s="1"/>
      <c r="N416" s="1"/>
    </row>
    <row r="417" spans="1:14" ht="15.75">
      <c r="A417" s="1"/>
      <c r="B417" s="1"/>
      <c r="C417" s="1"/>
      <c r="D417" s="1"/>
      <c r="E417" s="1"/>
      <c r="F417" s="1"/>
      <c r="G417" s="1"/>
      <c r="H417" s="1"/>
      <c r="I417" s="1"/>
      <c r="J417" s="1"/>
      <c r="K417" s="1"/>
      <c r="L417" s="1"/>
      <c r="M417" s="1"/>
      <c r="N417" s="1"/>
    </row>
    <row r="418" spans="1:14" ht="15.75">
      <c r="A418" s="1"/>
      <c r="B418" s="1"/>
      <c r="C418" s="1"/>
      <c r="D418" s="1"/>
      <c r="E418" s="1"/>
      <c r="F418" s="1"/>
      <c r="G418" s="1"/>
      <c r="H418" s="1"/>
      <c r="I418" s="1"/>
      <c r="J418" s="1"/>
      <c r="K418" s="1"/>
      <c r="L418" s="1"/>
      <c r="M418" s="1"/>
      <c r="N418" s="1"/>
    </row>
    <row r="419" spans="1:14" ht="15.75">
      <c r="A419" s="1"/>
      <c r="B419" s="1"/>
      <c r="C419" s="1"/>
      <c r="D419" s="1"/>
      <c r="E419" s="1"/>
      <c r="F419" s="1"/>
      <c r="G419" s="1"/>
      <c r="H419" s="1"/>
      <c r="I419" s="1"/>
      <c r="J419" s="1"/>
      <c r="K419" s="1"/>
      <c r="L419" s="1"/>
      <c r="M419" s="1"/>
      <c r="N419" s="1"/>
    </row>
  </sheetData>
  <mergeCells count="5">
    <mergeCell ref="D30:H30"/>
    <mergeCell ref="A1:N1"/>
    <mergeCell ref="A2:N2"/>
    <mergeCell ref="A3:N3"/>
    <mergeCell ref="A4:N4"/>
  </mergeCells>
  <printOptions horizontalCentered="1"/>
  <pageMargins left="0.61" right="0.5" top="0.7" bottom="0.68" header="0.53" footer="0.37"/>
  <pageSetup firstPageNumber="11" useFirstPageNumber="1" fitToHeight="1" fitToWidth="1" orientation="portrait" scale="91" r:id="rId1"/>
  <headerFooter alignWithMargins="0">
    <oddHeader>&amp;L&amp;"Times New Roman,Bold Italic"
WM - &amp;P
&amp;C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V58"/>
  <sheetViews>
    <sheetView workbookViewId="0" topLeftCell="A1">
      <selection activeCell="A29" sqref="A29"/>
    </sheetView>
  </sheetViews>
  <sheetFormatPr defaultColWidth="10.625" defaultRowHeight="12.75"/>
  <cols>
    <col min="1" max="1" width="29.50390625" style="466" customWidth="1"/>
    <col min="2" max="2" width="8.625" style="466" customWidth="1"/>
    <col min="3" max="3" width="2.25390625" style="466" customWidth="1"/>
    <col min="4" max="4" width="9.125" style="466" customWidth="1"/>
    <col min="5" max="5" width="1.625" style="466" customWidth="1"/>
    <col min="6" max="6" width="8.25390625" style="466" customWidth="1"/>
    <col min="7" max="7" width="1.625" style="466" customWidth="1"/>
    <col min="8" max="8" width="7.875" style="466" customWidth="1"/>
    <col min="9" max="9" width="1.625" style="466" customWidth="1"/>
    <col min="10" max="10" width="8.375" style="466" customWidth="1"/>
    <col min="11" max="11" width="1.625" style="466" customWidth="1"/>
    <col min="12" max="12" width="7.875" style="466" customWidth="1"/>
    <col min="13" max="13" width="10.625" style="466" customWidth="1"/>
    <col min="14" max="14" width="10.75390625" style="466" customWidth="1"/>
    <col min="15" max="15" width="10.25390625" style="466" customWidth="1"/>
    <col min="16" max="16" width="11.875" style="466" customWidth="1"/>
    <col min="17" max="21" width="10.625" style="466" customWidth="1"/>
    <col min="22" max="24" width="15.625" style="466" customWidth="1"/>
    <col min="25" max="25" width="12.625" style="466" customWidth="1"/>
    <col min="26" max="16384" width="10.625" style="466" customWidth="1"/>
  </cols>
  <sheetData>
    <row r="1" spans="1:17" ht="12.75" customHeight="1">
      <c r="A1" s="820" t="s">
        <v>0</v>
      </c>
      <c r="B1" s="820"/>
      <c r="C1" s="820"/>
      <c r="D1" s="820"/>
      <c r="E1" s="820"/>
      <c r="F1" s="820"/>
      <c r="G1" s="820"/>
      <c r="H1" s="820"/>
      <c r="I1" s="820"/>
      <c r="J1" s="820"/>
      <c r="K1" s="820"/>
      <c r="L1" s="820"/>
      <c r="M1" s="314"/>
      <c r="N1" s="314"/>
      <c r="O1" s="314"/>
      <c r="P1" s="314"/>
      <c r="Q1" s="314"/>
    </row>
    <row r="2" spans="1:17" ht="12.75" customHeight="1">
      <c r="A2" s="820" t="s">
        <v>33</v>
      </c>
      <c r="B2" s="820"/>
      <c r="C2" s="820"/>
      <c r="D2" s="820"/>
      <c r="E2" s="820"/>
      <c r="F2" s="820"/>
      <c r="G2" s="820"/>
      <c r="H2" s="820"/>
      <c r="I2" s="820"/>
      <c r="J2" s="820"/>
      <c r="K2" s="820"/>
      <c r="L2" s="820"/>
      <c r="M2" s="314"/>
      <c r="N2" s="314"/>
      <c r="O2" s="314"/>
      <c r="P2" s="314"/>
      <c r="Q2" s="314"/>
    </row>
    <row r="3" spans="1:17" ht="12.75" customHeight="1">
      <c r="A3" s="821" t="s">
        <v>50</v>
      </c>
      <c r="B3" s="821"/>
      <c r="C3" s="821"/>
      <c r="D3" s="821"/>
      <c r="E3" s="821"/>
      <c r="F3" s="821"/>
      <c r="G3" s="821"/>
      <c r="H3" s="821"/>
      <c r="I3" s="821"/>
      <c r="J3" s="821"/>
      <c r="K3" s="821"/>
      <c r="L3" s="821"/>
      <c r="M3" s="314"/>
      <c r="N3" s="314"/>
      <c r="O3" s="314"/>
      <c r="P3" s="314"/>
      <c r="Q3" s="314"/>
    </row>
    <row r="4" spans="1:17" ht="12.75" customHeight="1">
      <c r="A4" s="821" t="s">
        <v>1</v>
      </c>
      <c r="B4" s="821"/>
      <c r="C4" s="821"/>
      <c r="D4" s="821"/>
      <c r="E4" s="821"/>
      <c r="F4" s="821"/>
      <c r="G4" s="821"/>
      <c r="H4" s="821"/>
      <c r="I4" s="821"/>
      <c r="J4" s="821"/>
      <c r="K4" s="821"/>
      <c r="L4" s="821"/>
      <c r="M4" s="314"/>
      <c r="N4" s="314"/>
      <c r="O4" s="314"/>
      <c r="P4" s="314"/>
      <c r="Q4" s="314"/>
    </row>
    <row r="5" spans="1:17" ht="12.75" customHeight="1">
      <c r="A5" s="467"/>
      <c r="B5" s="467"/>
      <c r="C5" s="467"/>
      <c r="D5" s="467"/>
      <c r="E5" s="467"/>
      <c r="F5" s="467"/>
      <c r="G5" s="467"/>
      <c r="H5" s="467"/>
      <c r="I5" s="465"/>
      <c r="J5" s="8"/>
      <c r="K5" s="8"/>
      <c r="L5" s="7"/>
      <c r="M5" s="314"/>
      <c r="N5" s="314"/>
      <c r="O5" s="314"/>
      <c r="P5" s="314"/>
      <c r="Q5" s="314"/>
    </row>
    <row r="6" spans="1:17" ht="12.75" customHeight="1">
      <c r="A6" s="467"/>
      <c r="B6" s="467"/>
      <c r="C6" s="467"/>
      <c r="D6" s="467"/>
      <c r="E6" s="467"/>
      <c r="F6" s="467"/>
      <c r="G6" s="467"/>
      <c r="H6" s="467"/>
      <c r="I6" s="465"/>
      <c r="J6" s="8"/>
      <c r="K6" s="8"/>
      <c r="L6" s="7"/>
      <c r="M6" s="314"/>
      <c r="N6" s="314"/>
      <c r="O6" s="314"/>
      <c r="P6" s="314"/>
      <c r="Q6" s="314"/>
    </row>
    <row r="7" spans="1:17" ht="12.75" customHeight="1">
      <c r="A7" s="468"/>
      <c r="B7" s="468"/>
      <c r="C7" s="468"/>
      <c r="D7" s="468"/>
      <c r="E7" s="468"/>
      <c r="F7" s="468"/>
      <c r="G7" s="468"/>
      <c r="H7" s="468"/>
      <c r="I7" s="468"/>
      <c r="J7" s="468"/>
      <c r="K7" s="468"/>
      <c r="L7" s="314"/>
      <c r="M7" s="314"/>
      <c r="N7" s="314"/>
      <c r="O7" s="314"/>
      <c r="P7" s="314"/>
      <c r="Q7" s="314"/>
    </row>
    <row r="8" spans="1:18" s="472" customFormat="1" ht="12.75" customHeight="1">
      <c r="A8" s="469"/>
      <c r="B8" s="469"/>
      <c r="C8" s="469"/>
      <c r="D8" s="469"/>
      <c r="E8" s="470"/>
      <c r="F8" s="819" t="s">
        <v>321</v>
      </c>
      <c r="G8" s="819"/>
      <c r="H8" s="819"/>
      <c r="I8" s="469"/>
      <c r="J8" s="819" t="s">
        <v>246</v>
      </c>
      <c r="K8" s="819"/>
      <c r="L8" s="819"/>
      <c r="M8" s="471"/>
      <c r="N8" s="471"/>
      <c r="O8" s="471"/>
      <c r="P8" s="471"/>
      <c r="Q8" s="471"/>
      <c r="R8" s="471"/>
    </row>
    <row r="9" spans="1:22" ht="12.75" customHeight="1">
      <c r="A9" s="473"/>
      <c r="B9" s="473"/>
      <c r="C9" s="473"/>
      <c r="D9" s="473"/>
      <c r="E9" s="473"/>
      <c r="F9" s="374" t="s">
        <v>100</v>
      </c>
      <c r="G9" s="110"/>
      <c r="H9" s="374" t="s">
        <v>417</v>
      </c>
      <c r="I9" s="110"/>
      <c r="J9" s="374" t="s">
        <v>100</v>
      </c>
      <c r="K9" s="110"/>
      <c r="L9" s="374" t="s">
        <v>417</v>
      </c>
      <c r="M9" s="468"/>
      <c r="N9" s="468"/>
      <c r="O9" s="468"/>
      <c r="P9" s="468"/>
      <c r="Q9" s="314"/>
      <c r="R9" s="314"/>
      <c r="S9" s="314"/>
      <c r="T9" s="314"/>
      <c r="U9" s="314"/>
      <c r="V9" s="314"/>
    </row>
    <row r="10" spans="1:22" ht="12.75" customHeight="1">
      <c r="A10" s="474" t="s">
        <v>373</v>
      </c>
      <c r="B10" s="468"/>
      <c r="C10" s="468"/>
      <c r="D10" s="468"/>
      <c r="E10" s="468"/>
      <c r="F10" s="475"/>
      <c r="G10" s="475"/>
      <c r="H10" s="476" t="s">
        <v>101</v>
      </c>
      <c r="I10" s="476"/>
      <c r="J10" s="475"/>
      <c r="K10" s="475"/>
      <c r="L10" s="476" t="s">
        <v>101</v>
      </c>
      <c r="M10" s="314"/>
      <c r="N10" s="314"/>
      <c r="O10" s="314"/>
      <c r="P10" s="314"/>
      <c r="Q10" s="314"/>
      <c r="R10" s="314"/>
      <c r="S10" s="314"/>
      <c r="T10" s="314"/>
      <c r="U10" s="314"/>
      <c r="V10" s="314"/>
    </row>
    <row r="11" spans="1:22" ht="12.75" customHeight="1">
      <c r="A11" s="468" t="s">
        <v>21</v>
      </c>
      <c r="B11" s="468"/>
      <c r="C11" s="468"/>
      <c r="D11" s="468"/>
      <c r="E11" s="468"/>
      <c r="F11" s="477"/>
      <c r="G11" s="477"/>
      <c r="H11" s="475"/>
      <c r="I11" s="475"/>
      <c r="J11" s="478"/>
      <c r="K11" s="478"/>
      <c r="L11" s="475"/>
      <c r="M11" s="314"/>
      <c r="N11" s="314"/>
      <c r="O11" s="314"/>
      <c r="P11" s="314"/>
      <c r="Q11" s="314"/>
      <c r="R11" s="314"/>
      <c r="S11" s="314"/>
      <c r="T11" s="314"/>
      <c r="U11" s="314"/>
      <c r="V11" s="314"/>
    </row>
    <row r="12" spans="1:22" ht="12.75" customHeight="1">
      <c r="A12" s="468" t="s">
        <v>413</v>
      </c>
      <c r="B12" s="468"/>
      <c r="C12" s="468"/>
      <c r="D12" s="468"/>
      <c r="E12" s="468"/>
      <c r="F12" s="445">
        <v>21836</v>
      </c>
      <c r="G12" s="480"/>
      <c r="H12" s="479" t="s">
        <v>187</v>
      </c>
      <c r="I12" s="479"/>
      <c r="J12" s="445">
        <v>22441</v>
      </c>
      <c r="K12" s="480"/>
      <c r="L12" s="479" t="s">
        <v>187</v>
      </c>
      <c r="M12" s="314"/>
      <c r="N12" s="314"/>
      <c r="O12" s="314"/>
      <c r="P12" s="314"/>
      <c r="Q12" s="314"/>
      <c r="R12" s="314"/>
      <c r="S12" s="314"/>
      <c r="T12" s="314"/>
      <c r="U12" s="314"/>
      <c r="V12" s="314"/>
    </row>
    <row r="13" spans="1:22" ht="12.75" customHeight="1">
      <c r="A13" s="468" t="s">
        <v>376</v>
      </c>
      <c r="B13" s="468"/>
      <c r="C13" s="468"/>
      <c r="D13" s="468"/>
      <c r="E13" s="468"/>
      <c r="F13" s="422">
        <v>65918</v>
      </c>
      <c r="G13" s="152"/>
      <c r="H13" s="479" t="s">
        <v>187</v>
      </c>
      <c r="I13" s="479"/>
      <c r="J13" s="422">
        <v>47779</v>
      </c>
      <c r="K13" s="152"/>
      <c r="L13" s="479" t="s">
        <v>187</v>
      </c>
      <c r="M13" s="314"/>
      <c r="N13" s="314"/>
      <c r="O13" s="314"/>
      <c r="P13" s="314"/>
      <c r="Q13" s="314"/>
      <c r="R13" s="314"/>
      <c r="S13" s="314"/>
      <c r="T13" s="314"/>
      <c r="U13" s="314"/>
      <c r="V13" s="314"/>
    </row>
    <row r="14" spans="1:22" ht="12.75" customHeight="1">
      <c r="A14" s="473" t="s">
        <v>377</v>
      </c>
      <c r="B14" s="473"/>
      <c r="C14" s="473"/>
      <c r="D14" s="473"/>
      <c r="E14" s="473"/>
      <c r="F14" s="422">
        <v>41256</v>
      </c>
      <c r="G14" s="481"/>
      <c r="H14" s="482">
        <v>11</v>
      </c>
      <c r="I14" s="482"/>
      <c r="J14" s="423">
        <v>36962</v>
      </c>
      <c r="K14" s="481"/>
      <c r="L14" s="482">
        <v>10</v>
      </c>
      <c r="M14" s="314"/>
      <c r="N14" s="314"/>
      <c r="O14" s="314"/>
      <c r="P14" s="314"/>
      <c r="Q14" s="314"/>
      <c r="R14" s="314"/>
      <c r="S14" s="314"/>
      <c r="T14" s="314"/>
      <c r="U14" s="314"/>
      <c r="V14" s="314"/>
    </row>
    <row r="15" spans="1:22" ht="12.75" customHeight="1">
      <c r="A15" s="468" t="s">
        <v>378</v>
      </c>
      <c r="B15" s="468"/>
      <c r="C15" s="468"/>
      <c r="D15" s="468"/>
      <c r="E15" s="468"/>
      <c r="F15" s="424">
        <f>SUM(F12:F14)</f>
        <v>129010</v>
      </c>
      <c r="G15" s="152"/>
      <c r="H15" s="483"/>
      <c r="I15" s="483"/>
      <c r="J15" s="424">
        <f>SUM(J12:J14)</f>
        <v>107182</v>
      </c>
      <c r="K15" s="152"/>
      <c r="L15" s="483"/>
      <c r="M15" s="314"/>
      <c r="N15" s="484"/>
      <c r="O15" s="314"/>
      <c r="P15" s="314"/>
      <c r="Q15" s="314"/>
      <c r="R15" s="314"/>
      <c r="S15" s="314"/>
      <c r="T15" s="314"/>
      <c r="U15" s="314"/>
      <c r="V15" s="314"/>
    </row>
    <row r="16" spans="1:22" ht="12.75" customHeight="1">
      <c r="A16" s="468" t="s">
        <v>374</v>
      </c>
      <c r="B16" s="468"/>
      <c r="C16" s="468"/>
      <c r="D16" s="468"/>
      <c r="E16" s="468"/>
      <c r="F16" s="150"/>
      <c r="G16" s="152"/>
      <c r="H16" s="475"/>
      <c r="I16" s="475"/>
      <c r="J16" s="150"/>
      <c r="K16" s="152"/>
      <c r="L16" s="475"/>
      <c r="M16" s="314"/>
      <c r="N16" s="314"/>
      <c r="O16" s="314"/>
      <c r="P16" s="314"/>
      <c r="Q16" s="314"/>
      <c r="R16" s="314"/>
      <c r="S16" s="314"/>
      <c r="T16" s="314"/>
      <c r="U16" s="314"/>
      <c r="V16" s="314"/>
    </row>
    <row r="17" spans="1:22" ht="12.75" customHeight="1">
      <c r="A17" s="16" t="s">
        <v>379</v>
      </c>
      <c r="B17" s="468"/>
      <c r="C17" s="468"/>
      <c r="D17" s="468"/>
      <c r="E17" s="468"/>
      <c r="F17" s="422">
        <v>55781</v>
      </c>
      <c r="G17" s="152"/>
      <c r="H17" s="31">
        <v>2</v>
      </c>
      <c r="I17" s="31"/>
      <c r="J17" s="422">
        <v>48014</v>
      </c>
      <c r="K17" s="152"/>
      <c r="L17" s="31">
        <v>2</v>
      </c>
      <c r="M17" s="314"/>
      <c r="N17" s="314"/>
      <c r="O17" s="314"/>
      <c r="P17" s="314"/>
      <c r="Q17" s="314"/>
      <c r="R17" s="314"/>
      <c r="S17" s="314"/>
      <c r="T17" s="314"/>
      <c r="U17" s="314"/>
      <c r="V17" s="314"/>
    </row>
    <row r="18" spans="1:22" ht="12.75" customHeight="1">
      <c r="A18" s="468" t="s">
        <v>380</v>
      </c>
      <c r="B18" s="468"/>
      <c r="C18" s="468"/>
      <c r="D18" s="468"/>
      <c r="E18" s="468"/>
      <c r="F18" s="422">
        <v>47355</v>
      </c>
      <c r="G18" s="152"/>
      <c r="H18" s="31">
        <v>2</v>
      </c>
      <c r="I18" s="31"/>
      <c r="J18" s="422">
        <v>49569</v>
      </c>
      <c r="K18" s="152"/>
      <c r="L18" s="31">
        <v>1</v>
      </c>
      <c r="M18" s="314"/>
      <c r="N18" s="314"/>
      <c r="O18" s="314"/>
      <c r="P18" s="314"/>
      <c r="Q18" s="314"/>
      <c r="R18" s="314"/>
      <c r="S18" s="314"/>
      <c r="T18" s="314"/>
      <c r="U18" s="314"/>
      <c r="V18" s="314"/>
    </row>
    <row r="19" spans="1:22" ht="12.75" customHeight="1">
      <c r="A19" s="473" t="s">
        <v>381</v>
      </c>
      <c r="B19" s="473"/>
      <c r="C19" s="473"/>
      <c r="D19" s="473"/>
      <c r="E19" s="473"/>
      <c r="F19" s="423">
        <v>21643</v>
      </c>
      <c r="G19" s="481"/>
      <c r="H19" s="447">
        <v>63</v>
      </c>
      <c r="I19" s="447"/>
      <c r="J19" s="423">
        <v>20312</v>
      </c>
      <c r="K19" s="481"/>
      <c r="L19" s="447">
        <v>72</v>
      </c>
      <c r="M19" s="314"/>
      <c r="N19" s="314"/>
      <c r="O19" s="314"/>
      <c r="P19" s="314"/>
      <c r="Q19" s="314"/>
      <c r="R19" s="314"/>
      <c r="S19" s="314"/>
      <c r="T19" s="314"/>
      <c r="U19" s="314"/>
      <c r="V19" s="314"/>
    </row>
    <row r="20" spans="1:22" ht="12.75" customHeight="1">
      <c r="A20" s="468" t="s">
        <v>382</v>
      </c>
      <c r="B20" s="468"/>
      <c r="C20" s="468"/>
      <c r="D20" s="468"/>
      <c r="E20" s="468"/>
      <c r="F20" s="423">
        <f>SUM(F17:F19)</f>
        <v>124779</v>
      </c>
      <c r="G20" s="152"/>
      <c r="H20" s="31"/>
      <c r="I20" s="31"/>
      <c r="J20" s="423">
        <f>SUM(J17:J19)</f>
        <v>117895</v>
      </c>
      <c r="K20" s="152"/>
      <c r="L20" s="31"/>
      <c r="M20" s="314"/>
      <c r="N20" s="314"/>
      <c r="O20" s="314"/>
      <c r="P20" s="314"/>
      <c r="Q20" s="314"/>
      <c r="R20" s="314"/>
      <c r="S20" s="314"/>
      <c r="T20" s="314"/>
      <c r="U20" s="314"/>
      <c r="V20" s="314"/>
    </row>
    <row r="21" spans="1:22" ht="12.75" customHeight="1" thickBot="1">
      <c r="A21" s="485" t="s">
        <v>375</v>
      </c>
      <c r="B21" s="485"/>
      <c r="C21" s="485"/>
      <c r="D21" s="485"/>
      <c r="E21" s="485"/>
      <c r="F21" s="456">
        <f>+F15+F20</f>
        <v>253789</v>
      </c>
      <c r="G21" s="486"/>
      <c r="H21" s="487"/>
      <c r="I21" s="487"/>
      <c r="J21" s="456">
        <f>+J15+J20</f>
        <v>225077</v>
      </c>
      <c r="K21" s="486"/>
      <c r="L21" s="487"/>
      <c r="M21" s="314"/>
      <c r="N21" s="314"/>
      <c r="O21" s="314"/>
      <c r="P21" s="314"/>
      <c r="Q21" s="314"/>
      <c r="R21" s="314"/>
      <c r="S21" s="314"/>
      <c r="T21" s="314"/>
      <c r="U21" s="314"/>
      <c r="V21" s="314"/>
    </row>
    <row r="22" spans="1:22" ht="8.25" customHeight="1" thickTop="1">
      <c r="A22" s="616"/>
      <c r="B22" s="616"/>
      <c r="C22" s="616"/>
      <c r="D22" s="616"/>
      <c r="E22" s="616"/>
      <c r="F22" s="445"/>
      <c r="G22" s="663"/>
      <c r="H22" s="34"/>
      <c r="I22" s="34"/>
      <c r="J22" s="445"/>
      <c r="K22" s="663"/>
      <c r="L22" s="34"/>
      <c r="M22" s="314"/>
      <c r="N22" s="314"/>
      <c r="O22" s="314"/>
      <c r="P22" s="314"/>
      <c r="Q22" s="314"/>
      <c r="R22" s="314"/>
      <c r="S22" s="314"/>
      <c r="T22" s="314"/>
      <c r="U22" s="314"/>
      <c r="V22" s="314"/>
    </row>
    <row r="23" spans="1:20" s="655" customFormat="1" ht="12" customHeight="1">
      <c r="A23" s="490" t="s">
        <v>364</v>
      </c>
      <c r="B23" s="468"/>
      <c r="C23" s="468"/>
      <c r="D23" s="468"/>
      <c r="E23" s="475"/>
      <c r="F23" s="475"/>
      <c r="G23" s="475"/>
      <c r="H23" s="475"/>
      <c r="I23" s="475"/>
      <c r="J23" s="468"/>
      <c r="K23" s="468"/>
      <c r="L23" s="468"/>
      <c r="M23" s="468"/>
      <c r="N23" s="468"/>
      <c r="O23" s="468"/>
      <c r="P23" s="468"/>
      <c r="Q23" s="468"/>
      <c r="R23" s="468"/>
      <c r="S23" s="468"/>
      <c r="T23" s="468"/>
    </row>
    <row r="24" spans="1:20" s="655" customFormat="1" ht="14.25" customHeight="1">
      <c r="A24" s="490" t="s">
        <v>532</v>
      </c>
      <c r="B24" s="468"/>
      <c r="C24" s="468"/>
      <c r="D24" s="468"/>
      <c r="E24" s="475"/>
      <c r="F24" s="475"/>
      <c r="G24" s="475"/>
      <c r="H24" s="475"/>
      <c r="I24" s="475"/>
      <c r="J24" s="468"/>
      <c r="K24" s="468"/>
      <c r="L24" s="468"/>
      <c r="M24" s="468"/>
      <c r="N24" s="468"/>
      <c r="O24" s="468"/>
      <c r="P24" s="468"/>
      <c r="Q24" s="468"/>
      <c r="R24" s="468"/>
      <c r="S24" s="468"/>
      <c r="T24" s="468"/>
    </row>
    <row r="25" spans="1:20" ht="12.75" customHeight="1">
      <c r="A25" s="468"/>
      <c r="B25" s="468"/>
      <c r="C25" s="468"/>
      <c r="D25" s="468"/>
      <c r="E25" s="475"/>
      <c r="F25" s="475"/>
      <c r="G25" s="475"/>
      <c r="H25" s="475"/>
      <c r="I25" s="475"/>
      <c r="J25" s="314"/>
      <c r="K25" s="314"/>
      <c r="L25" s="314"/>
      <c r="M25" s="314"/>
      <c r="N25" s="314"/>
      <c r="O25" s="314"/>
      <c r="P25" s="314"/>
      <c r="Q25" s="314"/>
      <c r="R25" s="314"/>
      <c r="S25" s="314"/>
      <c r="T25" s="314"/>
    </row>
    <row r="26" spans="1:20" ht="12.75" customHeight="1">
      <c r="A26" s="468"/>
      <c r="B26" s="468"/>
      <c r="C26" s="468"/>
      <c r="D26" s="468"/>
      <c r="E26" s="475"/>
      <c r="F26" s="475"/>
      <c r="G26" s="475"/>
      <c r="H26" s="475"/>
      <c r="I26" s="475"/>
      <c r="J26" s="314"/>
      <c r="K26" s="314"/>
      <c r="L26" s="314"/>
      <c r="M26" s="314"/>
      <c r="N26" s="314"/>
      <c r="O26" s="314"/>
      <c r="P26" s="314"/>
      <c r="Q26" s="314"/>
      <c r="R26" s="314"/>
      <c r="S26" s="314"/>
      <c r="T26" s="314"/>
    </row>
    <row r="27" spans="1:22" s="472" customFormat="1" ht="10.5" customHeight="1">
      <c r="A27" s="615"/>
      <c r="B27" s="601"/>
      <c r="C27" s="601"/>
      <c r="D27" s="601"/>
      <c r="E27" s="601"/>
      <c r="F27" s="601"/>
      <c r="G27" s="601"/>
      <c r="H27" s="602"/>
      <c r="I27" s="602"/>
      <c r="J27" s="602"/>
      <c r="K27" s="602"/>
      <c r="L27" s="601"/>
      <c r="M27" s="471"/>
      <c r="N27" s="471"/>
      <c r="O27" s="471"/>
      <c r="P27" s="471"/>
      <c r="Q27" s="471"/>
      <c r="R27" s="471"/>
      <c r="S27" s="471"/>
      <c r="T27" s="471"/>
      <c r="U27" s="471"/>
      <c r="V27" s="471"/>
    </row>
    <row r="28" spans="1:22" s="489" customFormat="1" ht="10.5" customHeight="1">
      <c r="A28" s="441"/>
      <c r="B28" s="442"/>
      <c r="C28" s="442"/>
      <c r="D28" s="442"/>
      <c r="E28" s="442"/>
      <c r="F28" s="442"/>
      <c r="G28" s="442"/>
      <c r="H28" s="443"/>
      <c r="I28" s="443"/>
      <c r="J28" s="443"/>
      <c r="K28" s="443"/>
      <c r="L28" s="442"/>
      <c r="M28" s="488"/>
      <c r="N28" s="488"/>
      <c r="O28" s="488"/>
      <c r="P28" s="488"/>
      <c r="Q28" s="488"/>
      <c r="R28" s="488"/>
      <c r="S28" s="488"/>
      <c r="T28" s="488"/>
      <c r="U28" s="488"/>
      <c r="V28" s="488"/>
    </row>
    <row r="29" spans="13:22" ht="10.5" customHeight="1">
      <c r="M29" s="314"/>
      <c r="N29" s="314"/>
      <c r="O29" s="314"/>
      <c r="P29" s="314"/>
      <c r="Q29" s="314"/>
      <c r="R29" s="314"/>
      <c r="S29" s="314"/>
      <c r="T29" s="314"/>
      <c r="U29" s="314"/>
      <c r="V29" s="314"/>
    </row>
    <row r="30" spans="1:22" s="655" customFormat="1" ht="10.5" customHeight="1">
      <c r="A30" s="466"/>
      <c r="B30" s="466"/>
      <c r="C30" s="466"/>
      <c r="D30" s="466"/>
      <c r="E30" s="466"/>
      <c r="F30" s="466"/>
      <c r="G30" s="466"/>
      <c r="H30" s="466"/>
      <c r="I30" s="466"/>
      <c r="J30" s="466"/>
      <c r="K30" s="466"/>
      <c r="L30" s="466"/>
      <c r="M30" s="468"/>
      <c r="N30" s="468"/>
      <c r="O30" s="468"/>
      <c r="P30" s="468"/>
      <c r="Q30" s="468"/>
      <c r="R30" s="468"/>
      <c r="S30" s="468"/>
      <c r="T30" s="468"/>
      <c r="U30" s="468"/>
      <c r="V30" s="468"/>
    </row>
    <row r="31" spans="1:22" s="655" customFormat="1" ht="10.5" customHeight="1">
      <c r="A31" s="466"/>
      <c r="B31" s="466"/>
      <c r="C31" s="466"/>
      <c r="D31" s="466"/>
      <c r="E31" s="466"/>
      <c r="F31" s="466"/>
      <c r="G31" s="466"/>
      <c r="H31" s="466"/>
      <c r="I31" s="466"/>
      <c r="J31" s="466"/>
      <c r="K31" s="466"/>
      <c r="L31" s="466"/>
      <c r="M31" s="468"/>
      <c r="N31" s="468"/>
      <c r="O31" s="468"/>
      <c r="P31" s="468"/>
      <c r="Q31" s="468"/>
      <c r="R31" s="468"/>
      <c r="S31" s="468"/>
      <c r="T31" s="468"/>
      <c r="U31" s="468"/>
      <c r="V31" s="468"/>
    </row>
    <row r="32" spans="13:22" ht="10.5" customHeight="1">
      <c r="M32" s="314"/>
      <c r="N32" s="314"/>
      <c r="O32" s="314"/>
      <c r="P32" s="314"/>
      <c r="Q32" s="314"/>
      <c r="R32" s="314"/>
      <c r="S32" s="314"/>
      <c r="T32" s="314"/>
      <c r="U32" s="314"/>
      <c r="V32" s="314"/>
    </row>
    <row r="33" spans="13:22" ht="10.5" customHeight="1">
      <c r="M33" s="314"/>
      <c r="N33" s="314"/>
      <c r="O33" s="314"/>
      <c r="P33" s="314"/>
      <c r="Q33" s="314"/>
      <c r="R33" s="314"/>
      <c r="S33" s="314"/>
      <c r="T33" s="314"/>
      <c r="U33" s="314"/>
      <c r="V33" s="314"/>
    </row>
    <row r="34" spans="13:22" ht="10.5" customHeight="1">
      <c r="M34" s="314"/>
      <c r="N34" s="314"/>
      <c r="O34" s="314"/>
      <c r="P34" s="314"/>
      <c r="Q34" s="314"/>
      <c r="R34" s="314"/>
      <c r="S34" s="314"/>
      <c r="T34" s="314"/>
      <c r="U34" s="314"/>
      <c r="V34" s="314"/>
    </row>
    <row r="35" spans="13:22" ht="10.5" customHeight="1">
      <c r="M35" s="314"/>
      <c r="N35" s="314"/>
      <c r="O35" s="314"/>
      <c r="P35" s="314"/>
      <c r="Q35" s="314"/>
      <c r="R35" s="314"/>
      <c r="S35" s="314"/>
      <c r="T35" s="314"/>
      <c r="U35" s="314"/>
      <c r="V35" s="314"/>
    </row>
    <row r="36" spans="13:22" ht="10.5" customHeight="1">
      <c r="M36" s="314"/>
      <c r="N36" s="314"/>
      <c r="O36" s="314"/>
      <c r="P36" s="314"/>
      <c r="Q36" s="314"/>
      <c r="R36" s="314"/>
      <c r="S36" s="314"/>
      <c r="T36" s="314"/>
      <c r="U36" s="314"/>
      <c r="V36" s="314"/>
    </row>
    <row r="37" spans="13:22" ht="10.5" customHeight="1">
      <c r="M37" s="314"/>
      <c r="N37" s="314"/>
      <c r="O37" s="314"/>
      <c r="P37" s="314"/>
      <c r="Q37" s="314"/>
      <c r="R37" s="314"/>
      <c r="S37" s="314"/>
      <c r="T37" s="314"/>
      <c r="U37" s="314"/>
      <c r="V37" s="314"/>
    </row>
    <row r="38" spans="13:22" ht="10.5" customHeight="1">
      <c r="M38" s="314"/>
      <c r="N38" s="314"/>
      <c r="O38" s="314"/>
      <c r="P38" s="314"/>
      <c r="Q38" s="314"/>
      <c r="R38" s="314"/>
      <c r="S38" s="314"/>
      <c r="T38" s="314"/>
      <c r="U38" s="314"/>
      <c r="V38" s="314"/>
    </row>
    <row r="39" spans="13:22" ht="10.5" customHeight="1">
      <c r="M39" s="314"/>
      <c r="N39" s="314"/>
      <c r="O39" s="314"/>
      <c r="P39" s="314"/>
      <c r="Q39" s="314"/>
      <c r="R39" s="314"/>
      <c r="S39" s="314"/>
      <c r="T39" s="314"/>
      <c r="U39" s="314"/>
      <c r="V39" s="314"/>
    </row>
    <row r="40" spans="13:22" ht="10.5" customHeight="1">
      <c r="M40" s="314"/>
      <c r="N40" s="314"/>
      <c r="O40" s="314"/>
      <c r="P40" s="314"/>
      <c r="Q40" s="314"/>
      <c r="R40" s="314"/>
      <c r="S40" s="314"/>
      <c r="T40" s="314"/>
      <c r="U40" s="314"/>
      <c r="V40" s="314"/>
    </row>
    <row r="41" spans="13:22" ht="10.5" customHeight="1">
      <c r="M41" s="314"/>
      <c r="N41" s="314"/>
      <c r="O41" s="314"/>
      <c r="P41" s="314"/>
      <c r="Q41" s="314"/>
      <c r="R41" s="314"/>
      <c r="S41" s="314"/>
      <c r="T41" s="314"/>
      <c r="U41" s="314"/>
      <c r="V41" s="314"/>
    </row>
    <row r="42" spans="13:22" ht="10.5" customHeight="1">
      <c r="M42" s="314"/>
      <c r="N42" s="314"/>
      <c r="O42" s="314"/>
      <c r="P42" s="314"/>
      <c r="Q42" s="314"/>
      <c r="R42" s="314"/>
      <c r="S42" s="314"/>
      <c r="T42" s="314"/>
      <c r="U42" s="314"/>
      <c r="V42" s="314"/>
    </row>
    <row r="43" spans="13:22" ht="10.5" customHeight="1">
      <c r="M43" s="314"/>
      <c r="N43" s="314"/>
      <c r="O43" s="314"/>
      <c r="P43" s="314"/>
      <c r="Q43" s="314"/>
      <c r="R43" s="314"/>
      <c r="S43" s="314"/>
      <c r="T43" s="314"/>
      <c r="U43" s="314"/>
      <c r="V43" s="314"/>
    </row>
    <row r="44" spans="13:22" ht="10.5" customHeight="1">
      <c r="M44" s="314"/>
      <c r="N44" s="314"/>
      <c r="O44" s="314"/>
      <c r="P44" s="314"/>
      <c r="Q44" s="314"/>
      <c r="R44" s="314"/>
      <c r="S44" s="314"/>
      <c r="T44" s="314"/>
      <c r="U44" s="314"/>
      <c r="V44" s="314"/>
    </row>
    <row r="45" spans="13:22" ht="10.5" customHeight="1">
      <c r="M45" s="468"/>
      <c r="N45" s="314"/>
      <c r="O45" s="314"/>
      <c r="P45" s="314"/>
      <c r="Q45" s="314"/>
      <c r="R45" s="314"/>
      <c r="S45" s="314"/>
      <c r="T45" s="314"/>
      <c r="U45" s="314"/>
      <c r="V45" s="314"/>
    </row>
    <row r="46" spans="13:22" ht="10.5" customHeight="1">
      <c r="M46" s="314"/>
      <c r="N46" s="314"/>
      <c r="O46" s="314"/>
      <c r="P46" s="314"/>
      <c r="Q46" s="314"/>
      <c r="R46" s="314"/>
      <c r="S46" s="314"/>
      <c r="T46" s="314"/>
      <c r="U46" s="314"/>
      <c r="V46" s="314"/>
    </row>
    <row r="47" spans="13:22" ht="10.5" customHeight="1">
      <c r="M47" s="314"/>
      <c r="N47" s="314"/>
      <c r="O47" s="314"/>
      <c r="P47" s="314"/>
      <c r="Q47" s="314"/>
      <c r="R47" s="314"/>
      <c r="S47" s="314"/>
      <c r="T47" s="314"/>
      <c r="U47" s="314"/>
      <c r="V47" s="314"/>
    </row>
    <row r="48" spans="13:22" ht="10.5" customHeight="1">
      <c r="M48" s="314"/>
      <c r="N48" s="314"/>
      <c r="O48" s="314"/>
      <c r="P48" s="314"/>
      <c r="Q48" s="314"/>
      <c r="R48" s="314"/>
      <c r="S48" s="314"/>
      <c r="T48" s="314"/>
      <c r="U48" s="314"/>
      <c r="V48" s="314"/>
    </row>
    <row r="49" spans="13:22" ht="10.5" customHeight="1">
      <c r="M49" s="314"/>
      <c r="N49" s="314"/>
      <c r="O49" s="314"/>
      <c r="P49" s="314"/>
      <c r="Q49" s="314"/>
      <c r="R49" s="314"/>
      <c r="S49" s="314"/>
      <c r="T49" s="314"/>
      <c r="U49" s="314"/>
      <c r="V49" s="314"/>
    </row>
    <row r="50" spans="13:22" ht="10.5" customHeight="1">
      <c r="M50" s="314"/>
      <c r="N50" s="314"/>
      <c r="O50" s="314"/>
      <c r="P50" s="314"/>
      <c r="Q50" s="314"/>
      <c r="R50" s="314"/>
      <c r="S50" s="314"/>
      <c r="T50" s="314"/>
      <c r="U50" s="314"/>
      <c r="V50" s="314"/>
    </row>
    <row r="51" spans="13:22" ht="5.25" customHeight="1">
      <c r="M51" s="314"/>
      <c r="N51" s="314"/>
      <c r="O51" s="314"/>
      <c r="P51" s="314"/>
      <c r="Q51" s="314"/>
      <c r="R51" s="314"/>
      <c r="S51" s="314"/>
      <c r="T51" s="314"/>
      <c r="U51" s="314"/>
      <c r="V51" s="314"/>
    </row>
    <row r="52" spans="1:12" s="656" customFormat="1" ht="15" customHeight="1">
      <c r="A52" s="466"/>
      <c r="B52" s="466"/>
      <c r="C52" s="466"/>
      <c r="D52" s="466"/>
      <c r="E52" s="466"/>
      <c r="F52" s="466"/>
      <c r="G52" s="466"/>
      <c r="H52" s="466"/>
      <c r="I52" s="466"/>
      <c r="J52" s="466"/>
      <c r="K52" s="466"/>
      <c r="L52" s="466"/>
    </row>
    <row r="53" spans="1:12" s="656" customFormat="1" ht="12" customHeight="1">
      <c r="A53" s="466"/>
      <c r="B53" s="466"/>
      <c r="C53" s="466"/>
      <c r="D53" s="466"/>
      <c r="E53" s="466"/>
      <c r="F53" s="466"/>
      <c r="G53" s="466"/>
      <c r="H53" s="466"/>
      <c r="I53" s="466"/>
      <c r="J53" s="466"/>
      <c r="K53" s="466"/>
      <c r="L53" s="466"/>
    </row>
    <row r="54" spans="1:12" s="656" customFormat="1" ht="12" customHeight="1">
      <c r="A54" s="466"/>
      <c r="B54" s="466"/>
      <c r="C54" s="466"/>
      <c r="D54" s="466"/>
      <c r="E54" s="466"/>
      <c r="F54" s="466"/>
      <c r="G54" s="466"/>
      <c r="H54" s="466"/>
      <c r="I54" s="466"/>
      <c r="J54" s="466"/>
      <c r="K54" s="466"/>
      <c r="L54" s="466"/>
    </row>
    <row r="55" spans="1:12" s="656" customFormat="1" ht="15.75" customHeight="1">
      <c r="A55" s="466"/>
      <c r="B55" s="466"/>
      <c r="C55" s="466"/>
      <c r="D55" s="466"/>
      <c r="E55" s="466"/>
      <c r="F55" s="466"/>
      <c r="G55" s="466"/>
      <c r="H55" s="466"/>
      <c r="I55" s="466"/>
      <c r="J55" s="466"/>
      <c r="K55" s="466"/>
      <c r="L55" s="466"/>
    </row>
    <row r="56" spans="1:12" s="656" customFormat="1" ht="12" customHeight="1">
      <c r="A56" s="466"/>
      <c r="B56" s="466"/>
      <c r="C56" s="466"/>
      <c r="D56" s="466"/>
      <c r="E56" s="466"/>
      <c r="F56" s="466"/>
      <c r="G56" s="466"/>
      <c r="H56" s="466"/>
      <c r="I56" s="466"/>
      <c r="J56" s="466"/>
      <c r="K56" s="466"/>
      <c r="L56" s="466"/>
    </row>
    <row r="57" spans="1:12" s="601" customFormat="1" ht="10.5" customHeight="1">
      <c r="A57" s="466"/>
      <c r="B57" s="466"/>
      <c r="C57" s="466"/>
      <c r="D57" s="466"/>
      <c r="E57" s="466"/>
      <c r="F57" s="466"/>
      <c r="G57" s="466"/>
      <c r="H57" s="466"/>
      <c r="I57" s="466"/>
      <c r="J57" s="466"/>
      <c r="K57" s="466"/>
      <c r="L57" s="466"/>
    </row>
    <row r="58" spans="1:12" s="442" customFormat="1" ht="13.5" customHeight="1">
      <c r="A58" s="466"/>
      <c r="B58" s="466"/>
      <c r="C58" s="466"/>
      <c r="D58" s="466"/>
      <c r="E58" s="466"/>
      <c r="F58" s="466"/>
      <c r="G58" s="466"/>
      <c r="H58" s="466"/>
      <c r="I58" s="466"/>
      <c r="J58" s="466"/>
      <c r="K58" s="466"/>
      <c r="L58" s="466"/>
    </row>
    <row r="59" ht="12.75" customHeight="1"/>
    <row r="60" ht="12.75" customHeight="1"/>
    <row r="61" ht="12.75" customHeight="1"/>
  </sheetData>
  <mergeCells count="6">
    <mergeCell ref="F8:H8"/>
    <mergeCell ref="J8:L8"/>
    <mergeCell ref="A1:L1"/>
    <mergeCell ref="A2:L2"/>
    <mergeCell ref="A3:L3"/>
    <mergeCell ref="A4:L4"/>
  </mergeCells>
  <printOptions horizontalCentered="1"/>
  <pageMargins left="0.36" right="0.25" top="0.52" bottom="0.85" header="0.2" footer="0.5"/>
  <pageSetup firstPageNumber="12" useFirstPageNumber="1" fitToHeight="1" fitToWidth="1" orientation="portrait" r:id="rId1"/>
  <headerFooter alignWithMargins="0">
    <oddHeader>&amp;L&amp;"Times New Roman,Bold Italic"
WM - &amp;P
&amp;C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U104"/>
  <sheetViews>
    <sheetView workbookViewId="0" topLeftCell="A1">
      <selection activeCell="E78" sqref="E78"/>
    </sheetView>
  </sheetViews>
  <sheetFormatPr defaultColWidth="10.625" defaultRowHeight="12.75"/>
  <cols>
    <col min="1" max="1" width="40.75390625" style="460" customWidth="1"/>
    <col min="2" max="2" width="2.125" style="460" customWidth="1"/>
    <col min="3" max="3" width="7.125" style="460" customWidth="1"/>
    <col min="4" max="4" width="1.75390625" style="460" customWidth="1"/>
    <col min="5" max="5" width="7.00390625" style="460" customWidth="1"/>
    <col min="6" max="6" width="1.4921875" style="460" customWidth="1"/>
    <col min="7" max="7" width="6.875" style="460" customWidth="1"/>
    <col min="8" max="8" width="1.625" style="460" customWidth="1"/>
    <col min="9" max="9" width="6.50390625" style="460" customWidth="1"/>
    <col min="10" max="10" width="1.4921875" style="460" customWidth="1"/>
    <col min="11" max="11" width="6.50390625" style="460" customWidth="1"/>
    <col min="12" max="12" width="13.75390625" style="460" customWidth="1"/>
    <col min="13" max="13" width="10.625" style="460" customWidth="1"/>
    <col min="14" max="14" width="10.75390625" style="460" customWidth="1"/>
    <col min="15" max="15" width="10.25390625" style="460" customWidth="1"/>
    <col min="16" max="16" width="11.875" style="460" customWidth="1"/>
    <col min="17" max="21" width="10.625" style="460" customWidth="1"/>
    <col min="22" max="24" width="15.625" style="460" customWidth="1"/>
    <col min="25" max="25" width="12.625" style="460" customWidth="1"/>
    <col min="26" max="16384" width="10.625" style="460" customWidth="1"/>
  </cols>
  <sheetData>
    <row r="1" spans="1:17" ht="12.75" customHeight="1">
      <c r="A1" s="791" t="s">
        <v>0</v>
      </c>
      <c r="B1" s="791"/>
      <c r="C1" s="791"/>
      <c r="D1" s="791"/>
      <c r="E1" s="791"/>
      <c r="F1" s="791"/>
      <c r="G1" s="791"/>
      <c r="H1" s="791"/>
      <c r="I1" s="791"/>
      <c r="J1" s="791"/>
      <c r="K1" s="791"/>
      <c r="L1" s="7"/>
      <c r="M1" s="7"/>
      <c r="N1" s="7"/>
      <c r="O1" s="7"/>
      <c r="P1" s="7"/>
      <c r="Q1" s="7"/>
    </row>
    <row r="2" spans="1:17" ht="12.75" customHeight="1">
      <c r="A2" s="791" t="s">
        <v>33</v>
      </c>
      <c r="B2" s="791"/>
      <c r="C2" s="791"/>
      <c r="D2" s="791"/>
      <c r="E2" s="791"/>
      <c r="F2" s="791"/>
      <c r="G2" s="791"/>
      <c r="H2" s="791"/>
      <c r="I2" s="791"/>
      <c r="J2" s="791"/>
      <c r="K2" s="791"/>
      <c r="L2" s="7"/>
      <c r="M2" s="7"/>
      <c r="N2" s="7"/>
      <c r="O2" s="7"/>
      <c r="P2" s="7"/>
      <c r="Q2" s="7"/>
    </row>
    <row r="3" spans="1:17" ht="12.75" customHeight="1">
      <c r="A3" s="792" t="s">
        <v>50</v>
      </c>
      <c r="B3" s="792"/>
      <c r="C3" s="792"/>
      <c r="D3" s="792"/>
      <c r="E3" s="792"/>
      <c r="F3" s="792"/>
      <c r="G3" s="792"/>
      <c r="H3" s="792"/>
      <c r="I3" s="792"/>
      <c r="J3" s="792"/>
      <c r="K3" s="792"/>
      <c r="L3" s="7"/>
      <c r="M3" s="7"/>
      <c r="N3" s="7"/>
      <c r="O3" s="7"/>
      <c r="P3" s="7"/>
      <c r="Q3" s="7"/>
    </row>
    <row r="4" spans="1:17" ht="12.75" customHeight="1">
      <c r="A4" s="793" t="s">
        <v>1</v>
      </c>
      <c r="B4" s="793"/>
      <c r="C4" s="793"/>
      <c r="D4" s="793"/>
      <c r="E4" s="793"/>
      <c r="F4" s="793"/>
      <c r="G4" s="793"/>
      <c r="H4" s="793"/>
      <c r="I4" s="793"/>
      <c r="J4" s="793"/>
      <c r="K4" s="793"/>
      <c r="L4" s="7"/>
      <c r="M4" s="7"/>
      <c r="N4" s="7"/>
      <c r="O4" s="7"/>
      <c r="P4" s="7"/>
      <c r="Q4" s="7"/>
    </row>
    <row r="5" spans="1:17" ht="12.75" customHeight="1">
      <c r="A5" s="499"/>
      <c r="B5" s="499"/>
      <c r="C5" s="499"/>
      <c r="D5" s="499"/>
      <c r="E5" s="499"/>
      <c r="F5" s="499"/>
      <c r="G5" s="499"/>
      <c r="H5" s="499"/>
      <c r="I5" s="499"/>
      <c r="J5" s="112"/>
      <c r="K5" s="112"/>
      <c r="L5" s="7"/>
      <c r="M5" s="7"/>
      <c r="N5" s="7"/>
      <c r="O5" s="7"/>
      <c r="P5" s="7"/>
      <c r="Q5" s="7"/>
    </row>
    <row r="6" spans="1:17" ht="12.75" customHeight="1">
      <c r="A6" s="499"/>
      <c r="B6" s="499"/>
      <c r="C6" s="499"/>
      <c r="D6" s="499"/>
      <c r="E6" s="499"/>
      <c r="F6" s="499"/>
      <c r="G6" s="499"/>
      <c r="H6" s="499"/>
      <c r="I6" s="499"/>
      <c r="J6" s="112"/>
      <c r="K6" s="112"/>
      <c r="L6" s="7"/>
      <c r="M6" s="7"/>
      <c r="N6" s="7"/>
      <c r="O6" s="7"/>
      <c r="P6" s="7"/>
      <c r="Q6" s="7"/>
    </row>
    <row r="7" spans="1:17" ht="12.75" customHeight="1">
      <c r="A7" s="447"/>
      <c r="B7" s="447"/>
      <c r="C7" s="812" t="s">
        <v>216</v>
      </c>
      <c r="D7" s="812"/>
      <c r="E7" s="812"/>
      <c r="F7" s="812"/>
      <c r="G7" s="812"/>
      <c r="H7" s="812"/>
      <c r="I7" s="812"/>
      <c r="J7" s="812"/>
      <c r="K7" s="812"/>
      <c r="L7" s="7"/>
      <c r="M7" s="7"/>
      <c r="N7" s="7"/>
      <c r="O7" s="7"/>
      <c r="P7" s="7"/>
      <c r="Q7" s="7"/>
    </row>
    <row r="8" spans="1:21" s="501" customFormat="1" ht="12.75" customHeight="1">
      <c r="A8" s="500"/>
      <c r="B8" s="500"/>
      <c r="C8" s="27" t="s">
        <v>34</v>
      </c>
      <c r="D8" s="27"/>
      <c r="E8" s="27" t="s">
        <v>35</v>
      </c>
      <c r="F8" s="27"/>
      <c r="G8" s="27" t="s">
        <v>36</v>
      </c>
      <c r="H8" s="27"/>
      <c r="I8" s="27" t="s">
        <v>3</v>
      </c>
      <c r="J8" s="27"/>
      <c r="K8" s="27" t="s">
        <v>34</v>
      </c>
      <c r="L8" s="392"/>
      <c r="M8" s="392"/>
      <c r="N8" s="392"/>
      <c r="O8" s="392"/>
      <c r="P8" s="393"/>
      <c r="Q8" s="393"/>
      <c r="R8" s="72"/>
      <c r="S8" s="72"/>
      <c r="T8" s="72"/>
      <c r="U8" s="72"/>
    </row>
    <row r="9" spans="1:21" s="501" customFormat="1" ht="12.75" customHeight="1">
      <c r="A9" s="502"/>
      <c r="B9" s="502"/>
      <c r="C9" s="28">
        <v>2002</v>
      </c>
      <c r="D9" s="28"/>
      <c r="E9" s="28">
        <v>2001</v>
      </c>
      <c r="F9" s="28"/>
      <c r="G9" s="28">
        <v>2001</v>
      </c>
      <c r="H9" s="28"/>
      <c r="I9" s="28">
        <v>2001</v>
      </c>
      <c r="J9" s="28"/>
      <c r="K9" s="28">
        <v>2001</v>
      </c>
      <c r="L9" s="394"/>
      <c r="M9" s="394"/>
      <c r="N9" s="394"/>
      <c r="O9" s="394"/>
      <c r="P9" s="395"/>
      <c r="Q9" s="395"/>
      <c r="R9" s="72"/>
      <c r="S9" s="72"/>
      <c r="T9" s="72"/>
      <c r="U9" s="72"/>
    </row>
    <row r="10" spans="1:21" ht="12.75" customHeight="1">
      <c r="A10" s="52" t="s">
        <v>154</v>
      </c>
      <c r="B10" s="52"/>
      <c r="C10" s="503"/>
      <c r="D10" s="503"/>
      <c r="E10" s="503"/>
      <c r="F10" s="503"/>
      <c r="G10" s="503"/>
      <c r="H10" s="503"/>
      <c r="I10" s="503"/>
      <c r="J10" s="503"/>
      <c r="K10" s="503"/>
      <c r="L10" s="119"/>
      <c r="M10" s="119"/>
      <c r="N10" s="119"/>
      <c r="O10" s="119"/>
      <c r="P10" s="20"/>
      <c r="Q10" s="20"/>
      <c r="R10" s="7"/>
      <c r="S10" s="7"/>
      <c r="T10" s="7"/>
      <c r="U10" s="7"/>
    </row>
    <row r="11" spans="1:21" ht="12.75" customHeight="1">
      <c r="A11" s="41" t="s">
        <v>64</v>
      </c>
      <c r="B11" s="504"/>
      <c r="C11" s="444">
        <v>1404</v>
      </c>
      <c r="D11" s="444"/>
      <c r="E11" s="444">
        <v>1295</v>
      </c>
      <c r="F11" s="444"/>
      <c r="G11" s="444">
        <v>1170</v>
      </c>
      <c r="H11" s="444"/>
      <c r="I11" s="444">
        <v>1158</v>
      </c>
      <c r="J11" s="444"/>
      <c r="K11" s="444">
        <v>1014</v>
      </c>
      <c r="L11" s="40"/>
      <c r="M11" s="40"/>
      <c r="N11" s="40"/>
      <c r="O11" s="40"/>
      <c r="P11" s="120"/>
      <c r="Q11" s="120"/>
      <c r="R11" s="7"/>
      <c r="S11" s="7"/>
      <c r="T11" s="7"/>
      <c r="U11" s="7"/>
    </row>
    <row r="12" spans="1:21" ht="12.75" customHeight="1" hidden="1">
      <c r="A12" s="41" t="s">
        <v>149</v>
      </c>
      <c r="B12" s="504"/>
      <c r="C12" s="505"/>
      <c r="D12" s="505"/>
      <c r="E12" s="505"/>
      <c r="F12" s="505"/>
      <c r="G12" s="505"/>
      <c r="H12" s="505"/>
      <c r="I12" s="505"/>
      <c r="J12" s="505"/>
      <c r="K12" s="505"/>
      <c r="L12" s="109"/>
      <c r="M12" s="109"/>
      <c r="N12" s="109"/>
      <c r="O12" s="109"/>
      <c r="P12" s="121"/>
      <c r="Q12" s="121"/>
      <c r="R12" s="7"/>
      <c r="S12" s="7"/>
      <c r="T12" s="7"/>
      <c r="U12" s="7"/>
    </row>
    <row r="13" spans="1:21" ht="12.75" customHeight="1" hidden="1">
      <c r="A13" s="41" t="s">
        <v>145</v>
      </c>
      <c r="B13" s="506"/>
      <c r="C13" s="440"/>
      <c r="D13" s="440"/>
      <c r="E13" s="440"/>
      <c r="F13" s="440"/>
      <c r="G13" s="440"/>
      <c r="H13" s="440"/>
      <c r="I13" s="440"/>
      <c r="J13" s="440"/>
      <c r="K13" s="440"/>
      <c r="L13" s="109"/>
      <c r="M13" s="109"/>
      <c r="N13" s="109"/>
      <c r="O13" s="109"/>
      <c r="P13" s="122"/>
      <c r="Q13" s="123"/>
      <c r="R13" s="7"/>
      <c r="S13" s="7"/>
      <c r="T13" s="7"/>
      <c r="U13" s="7"/>
    </row>
    <row r="14" spans="1:21" ht="12.75" customHeight="1" hidden="1">
      <c r="A14" s="41" t="s">
        <v>65</v>
      </c>
      <c r="B14" s="506"/>
      <c r="C14" s="440"/>
      <c r="D14" s="440"/>
      <c r="E14" s="440"/>
      <c r="F14" s="440"/>
      <c r="G14" s="440"/>
      <c r="H14" s="440"/>
      <c r="I14" s="440"/>
      <c r="J14" s="440"/>
      <c r="K14" s="440"/>
      <c r="L14" s="109"/>
      <c r="M14" s="109"/>
      <c r="N14" s="109"/>
      <c r="O14" s="109"/>
      <c r="P14" s="122"/>
      <c r="Q14" s="123"/>
      <c r="R14" s="7"/>
      <c r="S14" s="7"/>
      <c r="T14" s="7"/>
      <c r="U14" s="7"/>
    </row>
    <row r="15" spans="1:21" ht="12.75" customHeight="1">
      <c r="A15" s="47" t="s">
        <v>305</v>
      </c>
      <c r="B15" s="507"/>
      <c r="C15" s="337">
        <v>141</v>
      </c>
      <c r="D15" s="337"/>
      <c r="E15" s="337">
        <v>6</v>
      </c>
      <c r="F15" s="337"/>
      <c r="G15" s="337">
        <v>0</v>
      </c>
      <c r="H15" s="337"/>
      <c r="I15" s="337">
        <v>-5</v>
      </c>
      <c r="J15" s="337"/>
      <c r="K15" s="337">
        <v>120</v>
      </c>
      <c r="L15" s="109"/>
      <c r="M15" s="109"/>
      <c r="N15" s="109"/>
      <c r="O15" s="109"/>
      <c r="P15" s="122"/>
      <c r="Q15" s="123"/>
      <c r="R15" s="7"/>
      <c r="S15" s="7"/>
      <c r="T15" s="7"/>
      <c r="U15" s="7"/>
    </row>
    <row r="16" spans="1:21" ht="12.75" customHeight="1">
      <c r="A16" s="92" t="s">
        <v>155</v>
      </c>
      <c r="B16" s="508"/>
      <c r="C16" s="187">
        <v>175</v>
      </c>
      <c r="D16" s="187"/>
      <c r="E16" s="187">
        <v>200</v>
      </c>
      <c r="F16" s="187"/>
      <c r="G16" s="187">
        <v>200</v>
      </c>
      <c r="H16" s="187"/>
      <c r="I16" s="187">
        <v>92</v>
      </c>
      <c r="J16" s="187"/>
      <c r="K16" s="187">
        <v>82</v>
      </c>
      <c r="L16" s="109"/>
      <c r="M16" s="109"/>
      <c r="N16" s="109"/>
      <c r="O16" s="109"/>
      <c r="P16" s="121"/>
      <c r="Q16" s="121"/>
      <c r="R16" s="7"/>
      <c r="S16" s="7"/>
      <c r="T16" s="7"/>
      <c r="U16" s="7"/>
    </row>
    <row r="17" spans="1:21" ht="12.75" customHeight="1">
      <c r="A17" s="41"/>
      <c r="B17" s="506"/>
      <c r="C17" s="440">
        <f>SUM(C11:C16)</f>
        <v>1720</v>
      </c>
      <c r="D17" s="440"/>
      <c r="E17" s="440">
        <f>SUM(E11:E16)</f>
        <v>1501</v>
      </c>
      <c r="F17" s="440"/>
      <c r="G17" s="440">
        <f>SUM(G11:G16)</f>
        <v>1370</v>
      </c>
      <c r="H17" s="440"/>
      <c r="I17" s="440">
        <f>SUM(I11:I16)</f>
        <v>1245</v>
      </c>
      <c r="J17" s="440"/>
      <c r="K17" s="440">
        <f>SUM(K11:K16)</f>
        <v>1216</v>
      </c>
      <c r="L17" s="109"/>
      <c r="M17" s="109"/>
      <c r="N17" s="109"/>
      <c r="O17" s="109"/>
      <c r="P17" s="122"/>
      <c r="Q17" s="123"/>
      <c r="R17" s="7"/>
      <c r="S17" s="7"/>
      <c r="T17" s="7"/>
      <c r="U17" s="7"/>
    </row>
    <row r="18" spans="1:21" ht="12.75" customHeight="1">
      <c r="A18" s="41" t="s">
        <v>66</v>
      </c>
      <c r="B18" s="504"/>
      <c r="C18" s="440" t="s">
        <v>14</v>
      </c>
      <c r="D18" s="440"/>
      <c r="E18" s="440" t="s">
        <v>14</v>
      </c>
      <c r="F18" s="440"/>
      <c r="G18" s="440" t="s">
        <v>14</v>
      </c>
      <c r="H18" s="440"/>
      <c r="I18" s="440" t="s">
        <v>14</v>
      </c>
      <c r="J18" s="440"/>
      <c r="K18" s="440" t="s">
        <v>14</v>
      </c>
      <c r="L18" s="109"/>
      <c r="M18" s="109"/>
      <c r="N18" s="109"/>
      <c r="O18" s="109"/>
      <c r="P18" s="122"/>
      <c r="Q18" s="124"/>
      <c r="R18" s="7"/>
      <c r="S18" s="7"/>
      <c r="T18" s="7"/>
      <c r="U18" s="7"/>
    </row>
    <row r="19" spans="1:21" ht="12.75" customHeight="1">
      <c r="A19" s="41" t="s">
        <v>212</v>
      </c>
      <c r="B19" s="504"/>
      <c r="C19" s="440">
        <v>-11</v>
      </c>
      <c r="D19" s="440"/>
      <c r="E19" s="440">
        <v>-3</v>
      </c>
      <c r="F19" s="440"/>
      <c r="G19" s="440">
        <v>-6</v>
      </c>
      <c r="H19" s="440"/>
      <c r="I19" s="440">
        <v>-14</v>
      </c>
      <c r="J19" s="440"/>
      <c r="K19" s="440">
        <v>-6</v>
      </c>
      <c r="L19" s="109"/>
      <c r="M19" s="109"/>
      <c r="N19" s="109"/>
      <c r="O19" s="109"/>
      <c r="P19" s="125"/>
      <c r="Q19" s="123"/>
      <c r="R19" s="7"/>
      <c r="S19" s="7"/>
      <c r="T19" s="7"/>
      <c r="U19" s="7"/>
    </row>
    <row r="20" spans="1:21" ht="12.75" customHeight="1">
      <c r="A20" s="92" t="s">
        <v>137</v>
      </c>
      <c r="B20" s="508"/>
      <c r="C20" s="187">
        <v>-9</v>
      </c>
      <c r="D20" s="187"/>
      <c r="E20" s="187">
        <v>-10</v>
      </c>
      <c r="F20" s="187"/>
      <c r="G20" s="187">
        <v>-4</v>
      </c>
      <c r="H20" s="187"/>
      <c r="I20" s="187">
        <v>-5</v>
      </c>
      <c r="J20" s="187"/>
      <c r="K20" s="187">
        <v>-7</v>
      </c>
      <c r="L20" s="109"/>
      <c r="M20" s="109"/>
      <c r="N20" s="109"/>
      <c r="O20" s="109"/>
      <c r="P20" s="125"/>
      <c r="Q20" s="123"/>
      <c r="R20" s="7"/>
      <c r="S20" s="7"/>
      <c r="T20" s="7"/>
      <c r="U20" s="7"/>
    </row>
    <row r="21" spans="1:21" ht="12.75" customHeight="1">
      <c r="A21" s="41" t="s">
        <v>384</v>
      </c>
      <c r="B21" s="504"/>
      <c r="C21" s="440">
        <f>SUM(C19:C20)</f>
        <v>-20</v>
      </c>
      <c r="D21" s="440"/>
      <c r="E21" s="440">
        <f>SUM(E19:E20)</f>
        <v>-13</v>
      </c>
      <c r="F21" s="440"/>
      <c r="G21" s="440">
        <f>SUM(G19:G20)</f>
        <v>-10</v>
      </c>
      <c r="H21" s="440"/>
      <c r="I21" s="440">
        <f>SUM(I19:I20)</f>
        <v>-19</v>
      </c>
      <c r="J21" s="440"/>
      <c r="K21" s="440">
        <f>SUM(K19:K20)</f>
        <v>-13</v>
      </c>
      <c r="L21" s="109"/>
      <c r="M21" s="109"/>
      <c r="N21" s="109"/>
      <c r="O21" s="109"/>
      <c r="P21" s="125"/>
      <c r="Q21" s="123"/>
      <c r="R21" s="7"/>
      <c r="S21" s="7"/>
      <c r="T21" s="7"/>
      <c r="U21" s="7"/>
    </row>
    <row r="22" spans="1:21" ht="12.75" customHeight="1" hidden="1">
      <c r="A22" s="41" t="s">
        <v>250</v>
      </c>
      <c r="B22" s="504"/>
      <c r="C22" s="440"/>
      <c r="D22" s="440"/>
      <c r="E22" s="440"/>
      <c r="F22" s="440"/>
      <c r="G22" s="440"/>
      <c r="H22" s="440"/>
      <c r="I22" s="440"/>
      <c r="J22" s="440"/>
      <c r="K22" s="440" t="s">
        <v>14</v>
      </c>
      <c r="L22" s="109"/>
      <c r="M22" s="109"/>
      <c r="N22" s="109"/>
      <c r="O22" s="109"/>
      <c r="P22" s="125"/>
      <c r="Q22" s="123"/>
      <c r="R22" s="7"/>
      <c r="S22" s="7"/>
      <c r="T22" s="7"/>
      <c r="U22" s="7"/>
    </row>
    <row r="23" spans="1:21" ht="12.75" customHeight="1" hidden="1">
      <c r="A23" s="41" t="s">
        <v>248</v>
      </c>
      <c r="B23" s="504"/>
      <c r="C23" s="440"/>
      <c r="D23" s="440"/>
      <c r="E23" s="440"/>
      <c r="F23" s="440"/>
      <c r="G23" s="440">
        <v>0</v>
      </c>
      <c r="H23" s="440"/>
      <c r="I23" s="440">
        <v>0</v>
      </c>
      <c r="J23" s="440"/>
      <c r="K23" s="440">
        <v>0</v>
      </c>
      <c r="L23" s="109"/>
      <c r="M23" s="109"/>
      <c r="N23" s="109"/>
      <c r="O23" s="109"/>
      <c r="P23" s="125"/>
      <c r="Q23" s="123"/>
      <c r="R23" s="7"/>
      <c r="S23" s="7"/>
      <c r="T23" s="7"/>
      <c r="U23" s="7"/>
    </row>
    <row r="24" spans="1:21" ht="12.75" customHeight="1" hidden="1">
      <c r="A24" s="41" t="s">
        <v>249</v>
      </c>
      <c r="B24" s="504"/>
      <c r="C24" s="440"/>
      <c r="D24" s="440"/>
      <c r="E24" s="440"/>
      <c r="F24" s="440"/>
      <c r="G24" s="440"/>
      <c r="H24" s="440"/>
      <c r="I24" s="440"/>
      <c r="J24" s="440"/>
      <c r="K24" s="440">
        <v>0</v>
      </c>
      <c r="L24" s="109"/>
      <c r="M24" s="109"/>
      <c r="N24" s="109"/>
      <c r="O24" s="109"/>
      <c r="P24" s="125"/>
      <c r="Q24" s="123"/>
      <c r="R24" s="7"/>
      <c r="S24" s="7"/>
      <c r="T24" s="7"/>
      <c r="U24" s="7"/>
    </row>
    <row r="25" spans="1:21" ht="12.75" customHeight="1">
      <c r="A25" s="41" t="s">
        <v>414</v>
      </c>
      <c r="B25" s="504"/>
      <c r="C25" s="440"/>
      <c r="D25" s="440"/>
      <c r="E25" s="440"/>
      <c r="F25" s="440"/>
      <c r="G25" s="440"/>
      <c r="H25" s="440"/>
      <c r="I25" s="440"/>
      <c r="J25" s="440"/>
      <c r="K25" s="440"/>
      <c r="L25" s="109"/>
      <c r="M25" s="109"/>
      <c r="N25" s="109"/>
      <c r="O25" s="109"/>
      <c r="P25" s="125"/>
      <c r="Q25" s="123"/>
      <c r="R25" s="7"/>
      <c r="S25" s="7"/>
      <c r="T25" s="7"/>
      <c r="U25" s="7"/>
    </row>
    <row r="26" spans="1:21" ht="12.75" customHeight="1">
      <c r="A26" s="41" t="s">
        <v>408</v>
      </c>
      <c r="B26" s="504"/>
      <c r="C26" s="440">
        <v>-21</v>
      </c>
      <c r="D26" s="440"/>
      <c r="E26" s="440">
        <v>-16</v>
      </c>
      <c r="F26" s="440"/>
      <c r="G26" s="440">
        <v>-12</v>
      </c>
      <c r="H26" s="440"/>
      <c r="I26" s="440">
        <v>-16</v>
      </c>
      <c r="J26" s="440"/>
      <c r="K26" s="440">
        <v>-12</v>
      </c>
      <c r="L26" s="109"/>
      <c r="M26" s="109"/>
      <c r="N26" s="109"/>
      <c r="O26" s="109"/>
      <c r="P26" s="125"/>
      <c r="Q26" s="123"/>
      <c r="R26" s="7"/>
      <c r="S26" s="7"/>
      <c r="T26" s="7"/>
      <c r="U26" s="7"/>
    </row>
    <row r="27" spans="1:21" ht="12.75" customHeight="1">
      <c r="A27" s="41" t="s">
        <v>409</v>
      </c>
      <c r="B27" s="504"/>
      <c r="C27" s="440">
        <v>-43</v>
      </c>
      <c r="D27" s="440"/>
      <c r="E27" s="440">
        <v>-41</v>
      </c>
      <c r="F27" s="440"/>
      <c r="G27" s="440">
        <v>-36</v>
      </c>
      <c r="H27" s="440"/>
      <c r="I27" s="440">
        <v>-34</v>
      </c>
      <c r="J27" s="440"/>
      <c r="K27" s="440">
        <v>-33</v>
      </c>
      <c r="L27" s="109"/>
      <c r="M27" s="109"/>
      <c r="N27" s="109"/>
      <c r="O27" s="109"/>
      <c r="P27" s="125"/>
      <c r="Q27" s="123"/>
      <c r="R27" s="7"/>
      <c r="S27" s="7"/>
      <c r="T27" s="7"/>
      <c r="U27" s="7"/>
    </row>
    <row r="28" spans="1:21" ht="12.75" customHeight="1">
      <c r="A28" s="41" t="s">
        <v>67</v>
      </c>
      <c r="B28" s="504"/>
      <c r="C28" s="440">
        <v>-26</v>
      </c>
      <c r="D28" s="440"/>
      <c r="E28" s="440">
        <v>-38</v>
      </c>
      <c r="F28" s="440"/>
      <c r="G28" s="440">
        <v>-19</v>
      </c>
      <c r="H28" s="440"/>
      <c r="I28" s="440">
        <v>-12</v>
      </c>
      <c r="J28" s="440"/>
      <c r="K28" s="440">
        <v>-4</v>
      </c>
      <c r="L28" s="109"/>
      <c r="M28" s="109"/>
      <c r="N28" s="109"/>
      <c r="O28" s="109"/>
      <c r="P28" s="125"/>
      <c r="Q28" s="123"/>
      <c r="R28" s="7"/>
      <c r="S28" s="7"/>
      <c r="T28" s="7"/>
      <c r="U28" s="7"/>
    </row>
    <row r="29" spans="1:21" ht="12.75" customHeight="1">
      <c r="A29" s="41" t="s">
        <v>120</v>
      </c>
      <c r="B29" s="504"/>
      <c r="C29" s="440"/>
      <c r="D29" s="440"/>
      <c r="E29" s="440"/>
      <c r="F29" s="440"/>
      <c r="G29" s="440"/>
      <c r="H29" s="440"/>
      <c r="I29" s="440"/>
      <c r="J29" s="440"/>
      <c r="K29" s="440"/>
      <c r="L29" s="109"/>
      <c r="M29" s="109"/>
      <c r="N29" s="109"/>
      <c r="O29" s="109"/>
      <c r="P29" s="125"/>
      <c r="Q29" s="123"/>
      <c r="R29" s="7"/>
      <c r="S29" s="7"/>
      <c r="T29" s="7"/>
      <c r="U29" s="7"/>
    </row>
    <row r="30" spans="1:21" ht="12.75" customHeight="1">
      <c r="A30" s="92" t="s">
        <v>119</v>
      </c>
      <c r="B30" s="508"/>
      <c r="C30" s="187">
        <v>-2</v>
      </c>
      <c r="D30" s="187"/>
      <c r="E30" s="187">
        <v>0</v>
      </c>
      <c r="F30" s="187"/>
      <c r="G30" s="187">
        <v>-5</v>
      </c>
      <c r="H30" s="187"/>
      <c r="I30" s="187">
        <v>-3</v>
      </c>
      <c r="J30" s="187"/>
      <c r="K30" s="187">
        <v>-3</v>
      </c>
      <c r="L30" s="109"/>
      <c r="M30" s="109"/>
      <c r="N30" s="109"/>
      <c r="O30" s="109"/>
      <c r="P30" s="125"/>
      <c r="Q30" s="123"/>
      <c r="R30" s="7"/>
      <c r="S30" s="7"/>
      <c r="T30" s="7"/>
      <c r="U30" s="7"/>
    </row>
    <row r="31" spans="1:21" ht="12.75" customHeight="1">
      <c r="A31" s="41" t="s">
        <v>383</v>
      </c>
      <c r="B31" s="504"/>
      <c r="C31" s="504">
        <f>SUM(C21:C30)</f>
        <v>-112</v>
      </c>
      <c r="D31" s="504"/>
      <c r="E31" s="504">
        <f>SUM(E21:E30)</f>
        <v>-108</v>
      </c>
      <c r="F31" s="504"/>
      <c r="G31" s="504">
        <f>SUM(G21:G30)</f>
        <v>-82</v>
      </c>
      <c r="H31" s="504"/>
      <c r="I31" s="504">
        <f>SUM(I21:I30)</f>
        <v>-84</v>
      </c>
      <c r="J31" s="504"/>
      <c r="K31" s="504">
        <f>SUM(K21:K30)</f>
        <v>-65</v>
      </c>
      <c r="L31" s="126"/>
      <c r="M31" s="126"/>
      <c r="N31" s="126"/>
      <c r="O31" s="126"/>
      <c r="P31" s="125"/>
      <c r="Q31" s="123"/>
      <c r="R31" s="7"/>
      <c r="S31" s="7"/>
      <c r="T31" s="7"/>
      <c r="U31" s="7"/>
    </row>
    <row r="32" spans="1:21" ht="12.75" customHeight="1">
      <c r="A32" s="41" t="s">
        <v>69</v>
      </c>
      <c r="B32" s="504"/>
      <c r="C32" s="439"/>
      <c r="D32" s="439"/>
      <c r="E32" s="439"/>
      <c r="F32" s="439"/>
      <c r="G32" s="439"/>
      <c r="H32" s="439"/>
      <c r="I32" s="439"/>
      <c r="J32" s="439"/>
      <c r="K32" s="439"/>
      <c r="L32" s="109"/>
      <c r="M32" s="109"/>
      <c r="N32" s="109"/>
      <c r="O32" s="109"/>
      <c r="P32" s="127"/>
      <c r="Q32" s="127"/>
      <c r="R32" s="7"/>
      <c r="S32" s="7"/>
      <c r="T32" s="7"/>
      <c r="U32" s="7"/>
    </row>
    <row r="33" spans="1:21" ht="12.75" customHeight="1">
      <c r="A33" s="92" t="s">
        <v>213</v>
      </c>
      <c r="B33" s="508"/>
      <c r="C33" s="187">
        <v>0</v>
      </c>
      <c r="D33" s="187"/>
      <c r="E33" s="187">
        <v>0</v>
      </c>
      <c r="F33" s="187"/>
      <c r="G33" s="187">
        <v>0</v>
      </c>
      <c r="H33" s="187"/>
      <c r="I33" s="187">
        <v>1</v>
      </c>
      <c r="J33" s="187"/>
      <c r="K33" s="187">
        <v>1</v>
      </c>
      <c r="L33" s="109"/>
      <c r="M33" s="109"/>
      <c r="N33" s="109"/>
      <c r="O33" s="109"/>
      <c r="P33" s="128"/>
      <c r="Q33" s="129"/>
      <c r="R33" s="7"/>
      <c r="S33" s="7"/>
      <c r="T33" s="7"/>
      <c r="U33" s="7"/>
    </row>
    <row r="34" spans="1:21" ht="12.75" customHeight="1">
      <c r="A34" s="47" t="s">
        <v>403</v>
      </c>
      <c r="B34" s="144"/>
      <c r="C34" s="337">
        <f>SUM(C33:C33)</f>
        <v>0</v>
      </c>
      <c r="D34" s="337"/>
      <c r="E34" s="337">
        <f>SUM(E33:E33)</f>
        <v>0</v>
      </c>
      <c r="F34" s="337"/>
      <c r="G34" s="337">
        <f>SUM(G33:G33)</f>
        <v>0</v>
      </c>
      <c r="H34" s="337"/>
      <c r="I34" s="337">
        <f>SUM(I33:I33)</f>
        <v>1</v>
      </c>
      <c r="J34" s="337"/>
      <c r="K34" s="337">
        <f>SUM(K33:K33)</f>
        <v>1</v>
      </c>
      <c r="L34" s="109"/>
      <c r="M34" s="109"/>
      <c r="N34" s="109"/>
      <c r="O34" s="109"/>
      <c r="P34" s="128"/>
      <c r="Q34" s="129"/>
      <c r="R34" s="7"/>
      <c r="S34" s="7"/>
      <c r="T34" s="7"/>
      <c r="U34" s="7"/>
    </row>
    <row r="35" spans="1:21" ht="12.75" customHeight="1">
      <c r="A35" s="41" t="s">
        <v>336</v>
      </c>
      <c r="B35" s="504"/>
      <c r="C35" s="440"/>
      <c r="D35" s="440"/>
      <c r="E35" s="440"/>
      <c r="F35" s="440"/>
      <c r="G35" s="440"/>
      <c r="H35" s="440"/>
      <c r="I35" s="440"/>
      <c r="J35" s="440"/>
      <c r="K35" s="440"/>
      <c r="L35" s="109"/>
      <c r="M35" s="109"/>
      <c r="N35" s="109"/>
      <c r="O35" s="109"/>
      <c r="P35" s="127"/>
      <c r="Q35" s="129"/>
      <c r="R35" s="7"/>
      <c r="S35" s="7"/>
      <c r="T35" s="7"/>
      <c r="U35" s="7"/>
    </row>
    <row r="36" spans="1:21" ht="12.75" customHeight="1" hidden="1">
      <c r="A36" s="41" t="s">
        <v>128</v>
      </c>
      <c r="B36" s="504"/>
      <c r="C36" s="440"/>
      <c r="D36" s="440"/>
      <c r="E36" s="440"/>
      <c r="F36" s="440"/>
      <c r="G36" s="440"/>
      <c r="H36" s="440"/>
      <c r="I36" s="440"/>
      <c r="J36" s="440"/>
      <c r="K36" s="440"/>
      <c r="L36" s="109"/>
      <c r="M36" s="109"/>
      <c r="N36" s="109"/>
      <c r="O36" s="109"/>
      <c r="P36" s="127"/>
      <c r="Q36" s="129"/>
      <c r="R36" s="7"/>
      <c r="S36" s="7"/>
      <c r="T36" s="7"/>
      <c r="U36" s="7"/>
    </row>
    <row r="37" spans="1:21" ht="12.75" customHeight="1" hidden="1">
      <c r="A37" s="41" t="s">
        <v>126</v>
      </c>
      <c r="B37" s="504"/>
      <c r="C37" s="440"/>
      <c r="D37" s="440"/>
      <c r="E37" s="440"/>
      <c r="F37" s="440"/>
      <c r="G37" s="440"/>
      <c r="H37" s="440"/>
      <c r="I37" s="440"/>
      <c r="J37" s="440"/>
      <c r="K37" s="440"/>
      <c r="L37" s="109"/>
      <c r="M37" s="109"/>
      <c r="N37" s="109"/>
      <c r="O37" s="109"/>
      <c r="P37" s="127"/>
      <c r="Q37" s="129"/>
      <c r="R37" s="7"/>
      <c r="S37" s="7"/>
      <c r="T37" s="7"/>
      <c r="U37" s="7"/>
    </row>
    <row r="38" spans="1:21" ht="12.75" customHeight="1">
      <c r="A38" s="41" t="s">
        <v>408</v>
      </c>
      <c r="B38" s="504"/>
      <c r="C38" s="440">
        <v>3</v>
      </c>
      <c r="D38" s="440"/>
      <c r="E38" s="440">
        <v>1</v>
      </c>
      <c r="F38" s="440"/>
      <c r="G38" s="440">
        <v>1</v>
      </c>
      <c r="H38" s="440"/>
      <c r="I38" s="440">
        <v>1</v>
      </c>
      <c r="J38" s="440"/>
      <c r="K38" s="440">
        <v>1</v>
      </c>
      <c r="L38" s="109"/>
      <c r="M38" s="109"/>
      <c r="N38" s="109"/>
      <c r="O38" s="109"/>
      <c r="P38" s="127"/>
      <c r="Q38" s="129"/>
      <c r="R38" s="7"/>
      <c r="S38" s="7"/>
      <c r="T38" s="7"/>
      <c r="U38" s="7"/>
    </row>
    <row r="39" spans="1:21" ht="12.75" customHeight="1">
      <c r="A39" s="41" t="s">
        <v>409</v>
      </c>
      <c r="B39" s="504"/>
      <c r="C39" s="440">
        <v>5</v>
      </c>
      <c r="D39" s="440"/>
      <c r="E39" s="440">
        <v>4</v>
      </c>
      <c r="F39" s="440"/>
      <c r="G39" s="440">
        <v>5</v>
      </c>
      <c r="H39" s="440"/>
      <c r="I39" s="440">
        <v>5</v>
      </c>
      <c r="J39" s="440"/>
      <c r="K39" s="440">
        <v>5</v>
      </c>
      <c r="L39" s="109"/>
      <c r="M39" s="109"/>
      <c r="N39" s="109"/>
      <c r="O39" s="109"/>
      <c r="P39" s="127"/>
      <c r="Q39" s="129"/>
      <c r="R39" s="7"/>
      <c r="S39" s="7"/>
      <c r="T39" s="7"/>
      <c r="U39" s="7"/>
    </row>
    <row r="40" spans="1:21" ht="12.75" customHeight="1">
      <c r="A40" s="47" t="s">
        <v>67</v>
      </c>
      <c r="B40" s="144"/>
      <c r="C40" s="337">
        <v>5</v>
      </c>
      <c r="D40" s="337"/>
      <c r="E40" s="337">
        <v>5</v>
      </c>
      <c r="F40" s="337"/>
      <c r="G40" s="337">
        <v>1</v>
      </c>
      <c r="H40" s="337"/>
      <c r="I40" s="337">
        <v>1</v>
      </c>
      <c r="J40" s="337"/>
      <c r="K40" s="337">
        <v>0</v>
      </c>
      <c r="L40" s="109"/>
      <c r="M40" s="109"/>
      <c r="N40" s="109"/>
      <c r="O40" s="109"/>
      <c r="P40" s="127"/>
      <c r="Q40" s="129"/>
      <c r="R40" s="7"/>
      <c r="S40" s="7"/>
      <c r="T40" s="7"/>
      <c r="U40" s="7"/>
    </row>
    <row r="41" spans="1:21" ht="12.75" customHeight="1">
      <c r="A41" s="47" t="s">
        <v>120</v>
      </c>
      <c r="B41" s="144"/>
      <c r="C41" s="337"/>
      <c r="D41" s="337"/>
      <c r="E41" s="337"/>
      <c r="F41" s="337"/>
      <c r="G41" s="337"/>
      <c r="H41" s="337"/>
      <c r="I41" s="337"/>
      <c r="J41" s="337"/>
      <c r="K41" s="337"/>
      <c r="L41" s="109"/>
      <c r="M41" s="109"/>
      <c r="N41" s="109"/>
      <c r="O41" s="109"/>
      <c r="P41" s="127"/>
      <c r="Q41" s="129"/>
      <c r="R41" s="7"/>
      <c r="S41" s="7"/>
      <c r="T41" s="7"/>
      <c r="U41" s="7"/>
    </row>
    <row r="42" spans="1:21" ht="12.75" customHeight="1">
      <c r="A42" s="92" t="s">
        <v>119</v>
      </c>
      <c r="B42" s="508"/>
      <c r="C42" s="440">
        <v>0</v>
      </c>
      <c r="D42" s="440"/>
      <c r="E42" s="440">
        <v>1</v>
      </c>
      <c r="F42" s="440"/>
      <c r="G42" s="440">
        <v>0</v>
      </c>
      <c r="H42" s="440"/>
      <c r="I42" s="440">
        <v>1</v>
      </c>
      <c r="J42" s="440"/>
      <c r="K42" s="440">
        <v>0</v>
      </c>
      <c r="L42" s="109"/>
      <c r="M42" s="109"/>
      <c r="N42" s="109"/>
      <c r="O42" s="109"/>
      <c r="P42" s="127"/>
      <c r="Q42" s="129"/>
      <c r="R42" s="7"/>
      <c r="S42" s="7"/>
      <c r="T42" s="7"/>
      <c r="U42" s="7"/>
    </row>
    <row r="43" spans="1:21" ht="12.75" customHeight="1">
      <c r="A43" s="92" t="s">
        <v>385</v>
      </c>
      <c r="B43" s="508"/>
      <c r="C43" s="509">
        <v>13</v>
      </c>
      <c r="D43" s="509"/>
      <c r="E43" s="509">
        <f>SUM(E33:E42)</f>
        <v>11</v>
      </c>
      <c r="F43" s="509"/>
      <c r="G43" s="509">
        <f>SUM(G33:G42)</f>
        <v>7</v>
      </c>
      <c r="H43" s="509"/>
      <c r="I43" s="509">
        <v>9</v>
      </c>
      <c r="J43" s="509"/>
      <c r="K43" s="509">
        <v>7</v>
      </c>
      <c r="L43" s="64"/>
      <c r="M43" s="64"/>
      <c r="N43" s="64"/>
      <c r="O43" s="64"/>
      <c r="P43" s="127"/>
      <c r="Q43" s="129"/>
      <c r="R43" s="7"/>
      <c r="S43" s="7"/>
      <c r="T43" s="7"/>
      <c r="U43" s="7"/>
    </row>
    <row r="44" spans="1:21" ht="12.75" customHeight="1">
      <c r="A44" s="92" t="s">
        <v>405</v>
      </c>
      <c r="B44" s="504"/>
      <c r="C44" s="440">
        <f>C31+C43</f>
        <v>-99</v>
      </c>
      <c r="D44" s="440"/>
      <c r="E44" s="440">
        <f>E31+E43</f>
        <v>-97</v>
      </c>
      <c r="F44" s="440"/>
      <c r="G44" s="440">
        <f>G31+G43</f>
        <v>-75</v>
      </c>
      <c r="H44" s="440"/>
      <c r="I44" s="440">
        <f>I31+I43</f>
        <v>-75</v>
      </c>
      <c r="J44" s="440"/>
      <c r="K44" s="440">
        <f>K31+K43</f>
        <v>-58</v>
      </c>
      <c r="L44" s="64"/>
      <c r="M44" s="64"/>
      <c r="N44" s="64"/>
      <c r="O44" s="64"/>
      <c r="P44" s="127"/>
      <c r="Q44" s="129"/>
      <c r="R44" s="7"/>
      <c r="S44" s="7"/>
      <c r="T44" s="7"/>
      <c r="U44" s="7"/>
    </row>
    <row r="45" spans="1:21" ht="12.75" customHeight="1" thickBot="1">
      <c r="A45" s="454" t="s">
        <v>70</v>
      </c>
      <c r="B45" s="454"/>
      <c r="C45" s="429">
        <f>SUM(C11:C16,C44)</f>
        <v>1621</v>
      </c>
      <c r="D45" s="429"/>
      <c r="E45" s="429">
        <f>SUM(E11:E16,E44)</f>
        <v>1404</v>
      </c>
      <c r="F45" s="429"/>
      <c r="G45" s="429">
        <f>SUM(G11:G16,G44)</f>
        <v>1295</v>
      </c>
      <c r="H45" s="429"/>
      <c r="I45" s="429">
        <f>SUM(I11:I16,I44)</f>
        <v>1170</v>
      </c>
      <c r="J45" s="429"/>
      <c r="K45" s="429">
        <f>SUM(K11:K16,K44)</f>
        <v>1158</v>
      </c>
      <c r="L45" s="40"/>
      <c r="M45" s="40"/>
      <c r="N45" s="40"/>
      <c r="O45" s="40"/>
      <c r="P45" s="120"/>
      <c r="Q45" s="120"/>
      <c r="R45" s="7"/>
      <c r="S45" s="7"/>
      <c r="T45" s="7"/>
      <c r="U45" s="7"/>
    </row>
    <row r="46" spans="1:21" ht="6" customHeight="1" thickTop="1">
      <c r="A46" s="47"/>
      <c r="B46" s="47"/>
      <c r="C46" s="144"/>
      <c r="D46" s="144"/>
      <c r="E46" s="144"/>
      <c r="F46" s="144"/>
      <c r="G46" s="144"/>
      <c r="H46" s="144"/>
      <c r="I46" s="144"/>
      <c r="J46" s="144"/>
      <c r="K46" s="144"/>
      <c r="L46" s="47"/>
      <c r="M46" s="47"/>
      <c r="N46" s="40"/>
      <c r="O46" s="40"/>
      <c r="P46" s="120"/>
      <c r="Q46" s="120"/>
      <c r="R46" s="7"/>
      <c r="S46" s="7"/>
      <c r="T46" s="7"/>
      <c r="U46" s="7"/>
    </row>
    <row r="47" spans="1:21" ht="12.75" customHeight="1" hidden="1">
      <c r="A47" s="41" t="s">
        <v>71</v>
      </c>
      <c r="B47" s="41"/>
      <c r="C47" s="41"/>
      <c r="D47" s="41"/>
      <c r="E47" s="41"/>
      <c r="F47" s="41"/>
      <c r="G47" s="41"/>
      <c r="H47" s="41"/>
      <c r="I47" s="41"/>
      <c r="J47" s="41"/>
      <c r="K47" s="41"/>
      <c r="L47" s="47"/>
      <c r="M47" s="47"/>
      <c r="N47" s="44"/>
      <c r="O47" s="44"/>
      <c r="P47" s="130"/>
      <c r="Q47" s="130"/>
      <c r="R47" s="7"/>
      <c r="S47" s="7"/>
      <c r="T47" s="7"/>
      <c r="U47" s="7"/>
    </row>
    <row r="48" spans="1:21" ht="12.75" customHeight="1" hidden="1">
      <c r="A48" s="41" t="s">
        <v>68</v>
      </c>
      <c r="B48" s="41"/>
      <c r="C48" s="41"/>
      <c r="D48" s="41"/>
      <c r="E48" s="41"/>
      <c r="F48" s="41"/>
      <c r="G48" s="41"/>
      <c r="H48" s="41"/>
      <c r="I48" s="41"/>
      <c r="J48" s="41"/>
      <c r="K48" s="41"/>
      <c r="L48" s="131"/>
      <c r="M48" s="131"/>
      <c r="N48" s="132"/>
      <c r="O48" s="132"/>
      <c r="P48" s="133"/>
      <c r="Q48" s="120"/>
      <c r="R48" s="7"/>
      <c r="S48" s="7"/>
      <c r="T48" s="7"/>
      <c r="U48" s="7"/>
    </row>
    <row r="49" spans="1:21" ht="12.75" customHeight="1" hidden="1">
      <c r="A49" s="41" t="s">
        <v>67</v>
      </c>
      <c r="B49" s="41"/>
      <c r="C49" s="41"/>
      <c r="D49" s="41"/>
      <c r="E49" s="41"/>
      <c r="F49" s="41"/>
      <c r="G49" s="41"/>
      <c r="H49" s="41"/>
      <c r="I49" s="41"/>
      <c r="J49" s="41"/>
      <c r="K49" s="41"/>
      <c r="L49" s="53"/>
      <c r="M49" s="53"/>
      <c r="N49" s="53"/>
      <c r="O49" s="53"/>
      <c r="P49" s="134"/>
      <c r="Q49" s="121"/>
      <c r="R49" s="7"/>
      <c r="S49" s="7"/>
      <c r="T49" s="7"/>
      <c r="U49" s="7"/>
    </row>
    <row r="50" spans="1:21" ht="12.75" customHeight="1" hidden="1">
      <c r="A50" s="41" t="s">
        <v>72</v>
      </c>
      <c r="B50" s="41"/>
      <c r="C50" s="41"/>
      <c r="D50" s="41"/>
      <c r="E50" s="41"/>
      <c r="F50" s="41"/>
      <c r="G50" s="41"/>
      <c r="H50" s="41"/>
      <c r="I50" s="41"/>
      <c r="J50" s="41"/>
      <c r="K50" s="41"/>
      <c r="L50" s="53"/>
      <c r="M50" s="53"/>
      <c r="N50" s="53"/>
      <c r="O50" s="53"/>
      <c r="P50" s="134"/>
      <c r="Q50" s="121"/>
      <c r="R50" s="7"/>
      <c r="S50" s="7"/>
      <c r="T50" s="7"/>
      <c r="U50" s="7"/>
    </row>
    <row r="51" spans="1:21" ht="12.75" customHeight="1" hidden="1">
      <c r="A51" s="510" t="s">
        <v>73</v>
      </c>
      <c r="B51" s="510"/>
      <c r="C51" s="510"/>
      <c r="D51" s="510"/>
      <c r="E51" s="510"/>
      <c r="F51" s="510"/>
      <c r="G51" s="510"/>
      <c r="H51" s="510"/>
      <c r="I51" s="510"/>
      <c r="J51" s="510"/>
      <c r="K51" s="510"/>
      <c r="L51" s="53"/>
      <c r="M51" s="53"/>
      <c r="N51" s="53"/>
      <c r="O51" s="53"/>
      <c r="P51" s="103"/>
      <c r="Q51" s="103"/>
      <c r="R51" s="7"/>
      <c r="S51" s="7"/>
      <c r="T51" s="7"/>
      <c r="U51" s="7"/>
    </row>
    <row r="52" spans="1:21" ht="12.75" customHeight="1" hidden="1">
      <c r="A52" s="41" t="s">
        <v>74</v>
      </c>
      <c r="B52" s="41"/>
      <c r="C52" s="41"/>
      <c r="D52" s="41"/>
      <c r="E52" s="41"/>
      <c r="F52" s="41"/>
      <c r="G52" s="41"/>
      <c r="H52" s="41"/>
      <c r="I52" s="41"/>
      <c r="J52" s="41"/>
      <c r="K52" s="41"/>
      <c r="L52" s="53"/>
      <c r="M52" s="53"/>
      <c r="N52" s="53"/>
      <c r="O52" s="53"/>
      <c r="P52" s="103"/>
      <c r="Q52" s="103"/>
      <c r="R52" s="7"/>
      <c r="S52" s="7"/>
      <c r="T52" s="7"/>
      <c r="U52" s="7"/>
    </row>
    <row r="53" spans="1:21" ht="12.75" customHeight="1" hidden="1">
      <c r="A53" s="454" t="s">
        <v>75</v>
      </c>
      <c r="B53" s="454"/>
      <c r="C53" s="454"/>
      <c r="D53" s="454"/>
      <c r="E53" s="454"/>
      <c r="F53" s="454"/>
      <c r="G53" s="454"/>
      <c r="H53" s="454"/>
      <c r="I53" s="454"/>
      <c r="J53" s="454"/>
      <c r="K53" s="454"/>
      <c r="L53" s="40"/>
      <c r="M53" s="40"/>
      <c r="N53" s="40"/>
      <c r="O53" s="40"/>
      <c r="P53" s="120"/>
      <c r="Q53" s="120"/>
      <c r="R53" s="7"/>
      <c r="S53" s="7"/>
      <c r="T53" s="7"/>
      <c r="U53" s="7"/>
    </row>
    <row r="54" spans="1:21" ht="12.75" customHeight="1" hidden="1">
      <c r="A54" s="31"/>
      <c r="B54" s="31"/>
      <c r="C54" s="31"/>
      <c r="D54" s="31"/>
      <c r="E54" s="31"/>
      <c r="F54" s="31"/>
      <c r="G54" s="31"/>
      <c r="H54" s="31"/>
      <c r="I54" s="31"/>
      <c r="J54" s="31"/>
      <c r="K54" s="31"/>
      <c r="L54" s="34"/>
      <c r="M54" s="34"/>
      <c r="N54" s="34"/>
      <c r="O54" s="34"/>
      <c r="P54" s="120"/>
      <c r="Q54" s="120"/>
      <c r="R54" s="7"/>
      <c r="S54" s="7"/>
      <c r="T54" s="7"/>
      <c r="U54" s="7"/>
    </row>
    <row r="55" spans="1:21" ht="12.75" customHeight="1" hidden="1">
      <c r="A55" s="47" t="s">
        <v>76</v>
      </c>
      <c r="B55" s="47"/>
      <c r="C55" s="47"/>
      <c r="D55" s="47"/>
      <c r="E55" s="47"/>
      <c r="F55" s="47"/>
      <c r="G55" s="47"/>
      <c r="H55" s="47"/>
      <c r="I55" s="47"/>
      <c r="J55" s="47"/>
      <c r="K55" s="47"/>
      <c r="L55" s="47"/>
      <c r="M55" s="47"/>
      <c r="N55" s="40"/>
      <c r="O55" s="40"/>
      <c r="P55" s="120"/>
      <c r="Q55" s="120"/>
      <c r="R55" s="7"/>
      <c r="S55" s="7"/>
      <c r="T55" s="7"/>
      <c r="U55" s="7"/>
    </row>
    <row r="56" spans="1:21" ht="12.75" customHeight="1" hidden="1">
      <c r="A56" s="41" t="s">
        <v>146</v>
      </c>
      <c r="B56" s="47"/>
      <c r="C56" s="47"/>
      <c r="D56" s="47"/>
      <c r="E56" s="47"/>
      <c r="F56" s="47"/>
      <c r="G56" s="47"/>
      <c r="H56" s="47"/>
      <c r="I56" s="47"/>
      <c r="J56" s="47"/>
      <c r="K56" s="47"/>
      <c r="L56" s="497"/>
      <c r="M56" s="497"/>
      <c r="N56" s="497"/>
      <c r="O56" s="497"/>
      <c r="P56" s="511"/>
      <c r="Q56" s="511"/>
      <c r="R56" s="7"/>
      <c r="S56" s="7"/>
      <c r="T56" s="7"/>
      <c r="U56" s="7"/>
    </row>
    <row r="57" spans="1:21" ht="12.75" customHeight="1" hidden="1">
      <c r="A57" s="41" t="s">
        <v>77</v>
      </c>
      <c r="B57" s="41"/>
      <c r="C57" s="41"/>
      <c r="D57" s="41"/>
      <c r="E57" s="41"/>
      <c r="F57" s="41"/>
      <c r="G57" s="41"/>
      <c r="H57" s="41"/>
      <c r="I57" s="41"/>
      <c r="J57" s="41"/>
      <c r="K57" s="41"/>
      <c r="L57" s="136"/>
      <c r="M57" s="136"/>
      <c r="N57" s="136"/>
      <c r="O57" s="136"/>
      <c r="P57" s="137"/>
      <c r="Q57" s="137"/>
      <c r="R57" s="7"/>
      <c r="S57" s="7"/>
      <c r="T57" s="7"/>
      <c r="U57" s="7"/>
    </row>
    <row r="58" spans="1:21" ht="12.75" customHeight="1" hidden="1">
      <c r="A58" s="41" t="s">
        <v>78</v>
      </c>
      <c r="B58" s="41"/>
      <c r="C58" s="41"/>
      <c r="D58" s="41"/>
      <c r="E58" s="41"/>
      <c r="F58" s="41"/>
      <c r="G58" s="41"/>
      <c r="H58" s="41"/>
      <c r="I58" s="41"/>
      <c r="J58" s="41"/>
      <c r="K58" s="41"/>
      <c r="L58" s="89"/>
      <c r="M58" s="89"/>
      <c r="N58" s="89"/>
      <c r="O58" s="89"/>
      <c r="P58" s="137"/>
      <c r="Q58" s="137"/>
      <c r="R58" s="7"/>
      <c r="S58" s="7"/>
      <c r="T58" s="7"/>
      <c r="U58" s="7"/>
    </row>
    <row r="59" spans="1:21" ht="12.75" customHeight="1" hidden="1">
      <c r="A59" s="41"/>
      <c r="B59" s="41"/>
      <c r="C59" s="41"/>
      <c r="D59" s="41"/>
      <c r="E59" s="41"/>
      <c r="F59" s="41"/>
      <c r="G59" s="41"/>
      <c r="H59" s="41"/>
      <c r="I59" s="41"/>
      <c r="J59" s="41"/>
      <c r="K59" s="41"/>
      <c r="L59" s="89"/>
      <c r="M59" s="89"/>
      <c r="N59" s="89"/>
      <c r="O59" s="89"/>
      <c r="P59" s="104"/>
      <c r="Q59" s="104"/>
      <c r="R59" s="7"/>
      <c r="S59" s="7"/>
      <c r="T59" s="7"/>
      <c r="U59" s="7"/>
    </row>
    <row r="60" spans="1:21" ht="12.75" customHeight="1" hidden="1">
      <c r="A60" s="41" t="s">
        <v>79</v>
      </c>
      <c r="B60" s="41"/>
      <c r="C60" s="41"/>
      <c r="D60" s="41"/>
      <c r="E60" s="41"/>
      <c r="F60" s="41"/>
      <c r="G60" s="41"/>
      <c r="H60" s="41"/>
      <c r="I60" s="41"/>
      <c r="J60" s="41"/>
      <c r="K60" s="41"/>
      <c r="L60" s="89"/>
      <c r="M60" s="89"/>
      <c r="N60" s="89"/>
      <c r="O60" s="89"/>
      <c r="P60" s="104"/>
      <c r="Q60" s="104"/>
      <c r="R60" s="7"/>
      <c r="S60" s="7"/>
      <c r="T60" s="7"/>
      <c r="U60" s="7"/>
    </row>
    <row r="61" spans="1:21" ht="12.75" customHeight="1" hidden="1">
      <c r="A61" s="41"/>
      <c r="B61" s="41"/>
      <c r="C61" s="41"/>
      <c r="D61" s="41"/>
      <c r="E61" s="41"/>
      <c r="F61" s="41"/>
      <c r="G61" s="41"/>
      <c r="H61" s="41"/>
      <c r="I61" s="41"/>
      <c r="J61" s="41"/>
      <c r="K61" s="41"/>
      <c r="L61" s="89"/>
      <c r="M61" s="89"/>
      <c r="N61" s="89"/>
      <c r="O61" s="89"/>
      <c r="P61" s="104"/>
      <c r="Q61" s="104"/>
      <c r="R61" s="7"/>
      <c r="S61" s="7"/>
      <c r="T61" s="7"/>
      <c r="U61" s="7"/>
    </row>
    <row r="62" spans="1:21" ht="12.75" customHeight="1" hidden="1">
      <c r="A62" s="52" t="s">
        <v>80</v>
      </c>
      <c r="B62" s="41"/>
      <c r="C62" s="41"/>
      <c r="D62" s="41"/>
      <c r="E62" s="41"/>
      <c r="F62" s="41"/>
      <c r="G62" s="41"/>
      <c r="H62" s="41"/>
      <c r="I62" s="41"/>
      <c r="J62" s="41"/>
      <c r="K62" s="41"/>
      <c r="L62" s="89"/>
      <c r="M62" s="89"/>
      <c r="N62" s="89"/>
      <c r="O62" s="89"/>
      <c r="P62" s="104"/>
      <c r="Q62" s="104"/>
      <c r="R62" s="7"/>
      <c r="S62" s="7"/>
      <c r="T62" s="7"/>
      <c r="U62" s="7"/>
    </row>
    <row r="63" spans="1:21" ht="12.75" customHeight="1" hidden="1">
      <c r="A63" s="41" t="s">
        <v>64</v>
      </c>
      <c r="B63" s="41"/>
      <c r="C63" s="41"/>
      <c r="D63" s="41"/>
      <c r="E63" s="41"/>
      <c r="F63" s="41"/>
      <c r="G63" s="41"/>
      <c r="H63" s="41"/>
      <c r="I63" s="41"/>
      <c r="J63" s="41"/>
      <c r="K63" s="41"/>
      <c r="L63" s="132"/>
      <c r="M63" s="40"/>
      <c r="N63" s="40"/>
      <c r="O63" s="40"/>
      <c r="P63" s="104"/>
      <c r="Q63" s="104"/>
      <c r="R63" s="7"/>
      <c r="S63" s="7"/>
      <c r="T63" s="7"/>
      <c r="U63" s="7"/>
    </row>
    <row r="64" spans="1:21" ht="12.75" customHeight="1" hidden="1">
      <c r="A64" s="41" t="s">
        <v>81</v>
      </c>
      <c r="B64" s="41"/>
      <c r="C64" s="41"/>
      <c r="D64" s="41"/>
      <c r="E64" s="41"/>
      <c r="F64" s="41"/>
      <c r="G64" s="41"/>
      <c r="H64" s="41"/>
      <c r="I64" s="41"/>
      <c r="J64" s="41"/>
      <c r="K64" s="41"/>
      <c r="L64" s="45"/>
      <c r="M64" s="45"/>
      <c r="N64" s="45"/>
      <c r="O64" s="45"/>
      <c r="P64" s="104"/>
      <c r="Q64" s="104"/>
      <c r="R64" s="7"/>
      <c r="S64" s="7"/>
      <c r="T64" s="7"/>
      <c r="U64" s="7"/>
    </row>
    <row r="65" spans="1:21" ht="12.75" customHeight="1" hidden="1">
      <c r="A65" s="41" t="s">
        <v>82</v>
      </c>
      <c r="B65" s="41"/>
      <c r="C65" s="41"/>
      <c r="D65" s="41"/>
      <c r="E65" s="41"/>
      <c r="F65" s="41"/>
      <c r="G65" s="41"/>
      <c r="H65" s="41"/>
      <c r="I65" s="41"/>
      <c r="J65" s="41"/>
      <c r="K65" s="41"/>
      <c r="L65" s="53"/>
      <c r="M65" s="53"/>
      <c r="N65" s="45"/>
      <c r="O65" s="45"/>
      <c r="P65" s="104"/>
      <c r="Q65" s="104"/>
      <c r="R65" s="7"/>
      <c r="S65" s="7"/>
      <c r="T65" s="7"/>
      <c r="U65" s="7"/>
    </row>
    <row r="66" spans="1:21" ht="12.75" customHeight="1" hidden="1">
      <c r="A66" s="92" t="s">
        <v>83</v>
      </c>
      <c r="B66" s="92"/>
      <c r="C66" s="92"/>
      <c r="D66" s="92"/>
      <c r="E66" s="92"/>
      <c r="F66" s="92"/>
      <c r="G66" s="92"/>
      <c r="H66" s="92"/>
      <c r="I66" s="92"/>
      <c r="J66" s="92"/>
      <c r="K66" s="92"/>
      <c r="L66" s="53"/>
      <c r="M66" s="53"/>
      <c r="N66" s="53"/>
      <c r="O66" s="53"/>
      <c r="P66" s="104"/>
      <c r="Q66" s="104"/>
      <c r="R66" s="7"/>
      <c r="S66" s="7"/>
      <c r="T66" s="7"/>
      <c r="U66" s="7"/>
    </row>
    <row r="67" spans="1:21" ht="12.75" customHeight="1" hidden="1">
      <c r="A67" s="454" t="s">
        <v>70</v>
      </c>
      <c r="B67" s="138"/>
      <c r="C67" s="138"/>
      <c r="D67" s="138"/>
      <c r="E67" s="138"/>
      <c r="F67" s="138"/>
      <c r="G67" s="138"/>
      <c r="H67" s="138"/>
      <c r="I67" s="138"/>
      <c r="J67" s="138"/>
      <c r="K67" s="138"/>
      <c r="L67" s="40"/>
      <c r="M67" s="40"/>
      <c r="N67" s="40"/>
      <c r="O67" s="40"/>
      <c r="P67" s="104"/>
      <c r="Q67" s="104"/>
      <c r="R67" s="7"/>
      <c r="S67" s="7"/>
      <c r="T67" s="7"/>
      <c r="U67" s="7"/>
    </row>
    <row r="68" spans="1:21" ht="12.75" customHeight="1" hidden="1">
      <c r="A68" s="47"/>
      <c r="B68" s="47"/>
      <c r="C68" s="47"/>
      <c r="D68" s="47"/>
      <c r="E68" s="47"/>
      <c r="F68" s="47"/>
      <c r="G68" s="47"/>
      <c r="H68" s="47"/>
      <c r="I68" s="47"/>
      <c r="J68" s="47"/>
      <c r="K68" s="47"/>
      <c r="L68" s="40"/>
      <c r="M68" s="40"/>
      <c r="N68" s="40"/>
      <c r="O68" s="89"/>
      <c r="P68" s="104"/>
      <c r="Q68" s="104"/>
      <c r="R68" s="7"/>
      <c r="S68" s="7"/>
      <c r="T68" s="7"/>
      <c r="U68" s="7"/>
    </row>
    <row r="69" spans="1:21" ht="12.75" customHeight="1" hidden="1">
      <c r="A69" s="47" t="s">
        <v>84</v>
      </c>
      <c r="B69" s="47"/>
      <c r="C69" s="47"/>
      <c r="D69" s="47"/>
      <c r="E69" s="47"/>
      <c r="F69" s="47"/>
      <c r="G69" s="47"/>
      <c r="H69" s="47"/>
      <c r="I69" s="47"/>
      <c r="J69" s="47"/>
      <c r="K69" s="47"/>
      <c r="L69" s="40"/>
      <c r="M69" s="40"/>
      <c r="N69" s="40"/>
      <c r="O69" s="89"/>
      <c r="P69" s="104"/>
      <c r="Q69" s="104"/>
      <c r="R69" s="7"/>
      <c r="S69" s="7"/>
      <c r="T69" s="7"/>
      <c r="U69" s="7"/>
    </row>
    <row r="70" spans="1:21" ht="12.75" customHeight="1" hidden="1">
      <c r="A70" s="47"/>
      <c r="B70" s="47"/>
      <c r="C70" s="47"/>
      <c r="D70" s="47"/>
      <c r="E70" s="47"/>
      <c r="F70" s="47"/>
      <c r="G70" s="47"/>
      <c r="H70" s="47"/>
      <c r="I70" s="47"/>
      <c r="J70" s="47"/>
      <c r="K70" s="47"/>
      <c r="L70" s="40"/>
      <c r="M70" s="40"/>
      <c r="N70" s="40"/>
      <c r="O70" s="89"/>
      <c r="P70" s="104"/>
      <c r="Q70" s="104"/>
      <c r="R70" s="7"/>
      <c r="S70" s="7"/>
      <c r="T70" s="7"/>
      <c r="U70" s="7"/>
    </row>
    <row r="71" spans="1:21" ht="12.75" customHeight="1" hidden="1">
      <c r="A71" s="41" t="s">
        <v>85</v>
      </c>
      <c r="B71" s="41"/>
      <c r="C71" s="41"/>
      <c r="D71" s="41"/>
      <c r="E71" s="41"/>
      <c r="F71" s="41"/>
      <c r="G71" s="41"/>
      <c r="H71" s="41"/>
      <c r="I71" s="41"/>
      <c r="J71" s="41"/>
      <c r="K71" s="41"/>
      <c r="L71" s="136"/>
      <c r="M71" s="136"/>
      <c r="N71" s="136"/>
      <c r="O71" s="136"/>
      <c r="P71" s="512"/>
      <c r="Q71" s="7"/>
      <c r="R71" s="7"/>
      <c r="S71" s="7"/>
      <c r="T71" s="7"/>
      <c r="U71" s="7"/>
    </row>
    <row r="72" spans="1:21" ht="0.75" customHeight="1" hidden="1">
      <c r="A72" s="41"/>
      <c r="B72" s="41"/>
      <c r="C72" s="41"/>
      <c r="D72" s="41"/>
      <c r="E72" s="41"/>
      <c r="F72" s="41"/>
      <c r="G72" s="41"/>
      <c r="H72" s="41"/>
      <c r="I72" s="41"/>
      <c r="J72" s="41"/>
      <c r="K72" s="41"/>
      <c r="L72" s="136"/>
      <c r="M72" s="136"/>
      <c r="N72" s="136"/>
      <c r="O72" s="51"/>
      <c r="P72" s="512"/>
      <c r="Q72" s="7"/>
      <c r="R72" s="7"/>
      <c r="S72" s="7"/>
      <c r="T72" s="7"/>
      <c r="U72" s="7"/>
    </row>
    <row r="73" spans="1:21" s="79" customFormat="1" ht="12.75" customHeight="1">
      <c r="A73" s="31" t="s">
        <v>112</v>
      </c>
      <c r="B73" s="31"/>
      <c r="C73" s="111">
        <v>0.0023</v>
      </c>
      <c r="D73" s="111"/>
      <c r="E73" s="111">
        <v>0.0025</v>
      </c>
      <c r="F73" s="111"/>
      <c r="G73" s="111">
        <f>(74803*4)/151930213</f>
        <v>0.001969404202704567</v>
      </c>
      <c r="H73" s="111"/>
      <c r="I73" s="111">
        <v>0.002</v>
      </c>
      <c r="J73" s="111"/>
      <c r="K73" s="111">
        <v>0.0017</v>
      </c>
      <c r="L73" s="111"/>
      <c r="M73" s="111"/>
      <c r="N73" s="34"/>
      <c r="O73" s="34"/>
      <c r="P73" s="31"/>
      <c r="Q73" s="31"/>
      <c r="R73" s="31"/>
      <c r="S73" s="31"/>
      <c r="T73" s="31"/>
      <c r="U73" s="31"/>
    </row>
    <row r="74" spans="1:21" s="79" customFormat="1" ht="12.75" customHeight="1">
      <c r="A74" s="292" t="s">
        <v>395</v>
      </c>
      <c r="B74" s="838"/>
      <c r="C74" s="111">
        <v>0.011111</v>
      </c>
      <c r="D74" s="838"/>
      <c r="E74" s="111">
        <v>0.0106</v>
      </c>
      <c r="F74" s="111"/>
      <c r="G74" s="111">
        <v>0.0097</v>
      </c>
      <c r="H74" s="111"/>
      <c r="I74" s="111">
        <v>0.0089</v>
      </c>
      <c r="J74" s="111"/>
      <c r="K74" s="111">
        <v>0.0087</v>
      </c>
      <c r="L74" s="838"/>
      <c r="M74" s="838"/>
      <c r="N74" s="839"/>
      <c r="O74" s="839"/>
      <c r="P74" s="31"/>
      <c r="Q74" s="31"/>
      <c r="R74" s="31"/>
      <c r="S74" s="31"/>
      <c r="T74" s="31"/>
      <c r="U74" s="31"/>
    </row>
    <row r="75" spans="1:21" ht="12.75" customHeight="1">
      <c r="A75" s="645"/>
      <c r="B75" s="499"/>
      <c r="C75" s="499"/>
      <c r="D75" s="499"/>
      <c r="E75" s="111"/>
      <c r="F75" s="111"/>
      <c r="G75" s="111"/>
      <c r="H75" s="111"/>
      <c r="I75" s="111"/>
      <c r="J75" s="111"/>
      <c r="K75" s="111"/>
      <c r="L75" s="499"/>
      <c r="M75" s="499"/>
      <c r="N75" s="112"/>
      <c r="O75" s="112"/>
      <c r="P75" s="7"/>
      <c r="Q75" s="7"/>
      <c r="R75" s="7"/>
      <c r="S75" s="7"/>
      <c r="T75" s="7"/>
      <c r="U75" s="7"/>
    </row>
    <row r="76" spans="1:21" ht="12.75" customHeight="1">
      <c r="A76" s="645"/>
      <c r="B76" s="499"/>
      <c r="C76" s="499"/>
      <c r="D76" s="499"/>
      <c r="E76" s="111"/>
      <c r="F76" s="111"/>
      <c r="G76" s="111"/>
      <c r="H76" s="111"/>
      <c r="I76" s="111"/>
      <c r="J76" s="111"/>
      <c r="K76" s="111"/>
      <c r="L76" s="499"/>
      <c r="M76" s="499"/>
      <c r="N76" s="112"/>
      <c r="O76" s="112"/>
      <c r="P76" s="7"/>
      <c r="Q76" s="7"/>
      <c r="R76" s="7"/>
      <c r="S76" s="7"/>
      <c r="T76" s="7"/>
      <c r="U76" s="7"/>
    </row>
    <row r="77" spans="1:17" ht="12.75" customHeight="1">
      <c r="A77" s="7"/>
      <c r="B77" s="7"/>
      <c r="C77" s="7"/>
      <c r="D77" s="7"/>
      <c r="E77" s="7"/>
      <c r="F77" s="7"/>
      <c r="G77" s="7"/>
      <c r="H77" s="7"/>
      <c r="I77" s="7"/>
      <c r="J77" s="7"/>
      <c r="K77" s="7"/>
      <c r="L77" s="7"/>
      <c r="M77" s="7"/>
      <c r="N77" s="7"/>
      <c r="O77" s="7"/>
      <c r="P77" s="7"/>
      <c r="Q77" s="7"/>
    </row>
    <row r="78" spans="1:17" ht="12.75" customHeight="1">
      <c r="A78" s="7"/>
      <c r="B78" s="7"/>
      <c r="C78" s="7"/>
      <c r="D78" s="7"/>
      <c r="E78" s="7"/>
      <c r="F78" s="7"/>
      <c r="G78" s="7"/>
      <c r="H78" s="7"/>
      <c r="I78" s="7"/>
      <c r="J78" s="7"/>
      <c r="K78" s="7"/>
      <c r="L78" s="7"/>
      <c r="M78" s="7"/>
      <c r="N78" s="7"/>
      <c r="O78" s="7"/>
      <c r="P78" s="7"/>
      <c r="Q78" s="7"/>
    </row>
    <row r="79" spans="1:17" ht="12.75" customHeight="1">
      <c r="A79" s="7"/>
      <c r="B79" s="7"/>
      <c r="C79" s="7"/>
      <c r="D79" s="7"/>
      <c r="E79" s="7"/>
      <c r="F79" s="7"/>
      <c r="G79" s="7"/>
      <c r="H79" s="7"/>
      <c r="I79" s="7"/>
      <c r="J79" s="7"/>
      <c r="K79" s="7"/>
      <c r="L79" s="7"/>
      <c r="M79" s="7"/>
      <c r="N79" s="7"/>
      <c r="O79" s="7"/>
      <c r="P79" s="7"/>
      <c r="Q79" s="7"/>
    </row>
    <row r="80" spans="1:17" ht="12.75" customHeight="1">
      <c r="A80" s="7"/>
      <c r="B80" s="7"/>
      <c r="C80" s="7"/>
      <c r="D80" s="7"/>
      <c r="E80" s="7"/>
      <c r="F80" s="7"/>
      <c r="G80" s="7"/>
      <c r="H80" s="7"/>
      <c r="I80" s="7"/>
      <c r="J80" s="7"/>
      <c r="K80" s="7"/>
      <c r="L80" s="7"/>
      <c r="M80" s="7"/>
      <c r="N80" s="7"/>
      <c r="O80" s="7"/>
      <c r="P80" s="7"/>
      <c r="Q80" s="7"/>
    </row>
    <row r="81" spans="1:17" ht="12.75" customHeight="1">
      <c r="A81" s="7"/>
      <c r="B81" s="7"/>
      <c r="C81" s="7"/>
      <c r="D81" s="7"/>
      <c r="E81" s="7"/>
      <c r="F81" s="7"/>
      <c r="G81" s="7"/>
      <c r="H81" s="7"/>
      <c r="I81" s="7"/>
      <c r="J81" s="7"/>
      <c r="K81" s="7"/>
      <c r="L81" s="7"/>
      <c r="M81" s="7"/>
      <c r="N81" s="7"/>
      <c r="O81" s="7"/>
      <c r="P81" s="7"/>
      <c r="Q81" s="7"/>
    </row>
    <row r="82" spans="1:17" ht="12.75" customHeight="1">
      <c r="A82" s="7"/>
      <c r="B82" s="7"/>
      <c r="C82" s="7"/>
      <c r="D82" s="7"/>
      <c r="E82" s="7"/>
      <c r="F82" s="7"/>
      <c r="G82" s="7"/>
      <c r="H82" s="7"/>
      <c r="I82" s="7"/>
      <c r="J82" s="7"/>
      <c r="K82" s="7"/>
      <c r="L82" s="7"/>
      <c r="M82" s="7"/>
      <c r="N82" s="7"/>
      <c r="O82" s="7"/>
      <c r="P82" s="7"/>
      <c r="Q82" s="7"/>
    </row>
    <row r="83" spans="1:17" ht="12.75" customHeight="1">
      <c r="A83" s="7"/>
      <c r="B83" s="7"/>
      <c r="C83" s="7"/>
      <c r="D83" s="7"/>
      <c r="E83" s="7"/>
      <c r="F83" s="7"/>
      <c r="G83" s="7"/>
      <c r="H83" s="7"/>
      <c r="I83" s="7"/>
      <c r="J83" s="7"/>
      <c r="K83" s="7"/>
      <c r="L83" s="7"/>
      <c r="M83" s="7"/>
      <c r="N83" s="7"/>
      <c r="O83" s="7"/>
      <c r="P83" s="7"/>
      <c r="Q83" s="7"/>
    </row>
    <row r="84" spans="1:17" ht="12.75" customHeight="1">
      <c r="A84" s="7"/>
      <c r="B84" s="7"/>
      <c r="C84" s="7"/>
      <c r="D84" s="7"/>
      <c r="E84" s="7"/>
      <c r="F84" s="7"/>
      <c r="G84" s="7"/>
      <c r="H84" s="7"/>
      <c r="I84" s="7"/>
      <c r="J84" s="7"/>
      <c r="K84" s="7"/>
      <c r="L84" s="7"/>
      <c r="M84" s="7"/>
      <c r="N84" s="7"/>
      <c r="O84" s="7"/>
      <c r="P84" s="7"/>
      <c r="Q84" s="7"/>
    </row>
    <row r="85" spans="1:17" ht="12.75" customHeight="1">
      <c r="A85" s="7"/>
      <c r="B85" s="7"/>
      <c r="C85" s="7"/>
      <c r="D85" s="7"/>
      <c r="E85" s="7"/>
      <c r="F85" s="7"/>
      <c r="G85" s="7"/>
      <c r="H85" s="7"/>
      <c r="I85" s="7"/>
      <c r="J85" s="7"/>
      <c r="K85" s="7"/>
      <c r="L85" s="7"/>
      <c r="M85" s="7"/>
      <c r="N85" s="7"/>
      <c r="O85" s="7"/>
      <c r="P85" s="7"/>
      <c r="Q85" s="7"/>
    </row>
    <row r="86" spans="1:17" ht="12.75" customHeight="1">
      <c r="A86" s="7"/>
      <c r="B86" s="7"/>
      <c r="C86" s="7"/>
      <c r="D86" s="7"/>
      <c r="E86" s="7"/>
      <c r="F86" s="7"/>
      <c r="G86" s="7"/>
      <c r="H86" s="7"/>
      <c r="I86" s="7"/>
      <c r="J86" s="7"/>
      <c r="K86" s="7"/>
      <c r="L86" s="7"/>
      <c r="M86" s="7"/>
      <c r="N86" s="7"/>
      <c r="O86" s="7"/>
      <c r="P86" s="7"/>
      <c r="Q86" s="7"/>
    </row>
    <row r="87" spans="1:17" ht="12.75" customHeight="1">
      <c r="A87" s="7"/>
      <c r="B87" s="7"/>
      <c r="C87" s="7"/>
      <c r="D87" s="7"/>
      <c r="E87" s="7"/>
      <c r="F87" s="7"/>
      <c r="G87" s="7"/>
      <c r="H87" s="7"/>
      <c r="I87" s="7"/>
      <c r="J87" s="7"/>
      <c r="K87" s="7"/>
      <c r="L87" s="7"/>
      <c r="M87" s="7"/>
      <c r="N87" s="7"/>
      <c r="O87" s="7"/>
      <c r="P87" s="7"/>
      <c r="Q87" s="7"/>
    </row>
    <row r="88" spans="1:17" ht="12.75" customHeight="1">
      <c r="A88" s="7"/>
      <c r="B88" s="7"/>
      <c r="C88" s="7"/>
      <c r="D88" s="7"/>
      <c r="E88" s="7"/>
      <c r="F88" s="7"/>
      <c r="G88" s="7"/>
      <c r="H88" s="7"/>
      <c r="I88" s="7"/>
      <c r="J88" s="7"/>
      <c r="K88" s="7"/>
      <c r="L88" s="7"/>
      <c r="M88" s="7"/>
      <c r="N88" s="7"/>
      <c r="O88" s="7"/>
      <c r="P88" s="7"/>
      <c r="Q88" s="7"/>
    </row>
    <row r="89" spans="1:17" ht="12.75" customHeight="1">
      <c r="A89" s="7"/>
      <c r="B89" s="7"/>
      <c r="C89" s="7"/>
      <c r="D89" s="7"/>
      <c r="E89" s="7"/>
      <c r="F89" s="7"/>
      <c r="G89" s="7"/>
      <c r="H89" s="7"/>
      <c r="I89" s="7"/>
      <c r="J89" s="7"/>
      <c r="K89" s="7"/>
      <c r="L89" s="7"/>
      <c r="M89" s="7"/>
      <c r="N89" s="7"/>
      <c r="O89" s="7"/>
      <c r="P89" s="7"/>
      <c r="Q89" s="7"/>
    </row>
    <row r="90" spans="1:17" ht="12.75" customHeight="1">
      <c r="A90" s="7"/>
      <c r="B90" s="7"/>
      <c r="C90" s="7"/>
      <c r="D90" s="7"/>
      <c r="E90" s="7"/>
      <c r="F90" s="7"/>
      <c r="G90" s="7"/>
      <c r="H90" s="7"/>
      <c r="I90" s="7"/>
      <c r="J90" s="7"/>
      <c r="K90" s="7"/>
      <c r="L90" s="7"/>
      <c r="M90" s="7"/>
      <c r="N90" s="7"/>
      <c r="O90" s="7"/>
      <c r="P90" s="7"/>
      <c r="Q90" s="7"/>
    </row>
    <row r="91" spans="1:17" ht="12.75" customHeight="1">
      <c r="A91" s="7"/>
      <c r="B91" s="7"/>
      <c r="C91" s="7"/>
      <c r="D91" s="7"/>
      <c r="E91" s="7"/>
      <c r="F91" s="7"/>
      <c r="G91" s="7"/>
      <c r="H91" s="7"/>
      <c r="I91" s="7"/>
      <c r="J91" s="7"/>
      <c r="K91" s="7"/>
      <c r="L91" s="7"/>
      <c r="M91" s="7"/>
      <c r="N91" s="7"/>
      <c r="O91" s="7"/>
      <c r="P91" s="7"/>
      <c r="Q91" s="7"/>
    </row>
    <row r="92" spans="1:17" ht="12.75" customHeight="1">
      <c r="A92" s="7"/>
      <c r="B92" s="7"/>
      <c r="C92" s="7"/>
      <c r="D92" s="7"/>
      <c r="E92" s="7"/>
      <c r="F92" s="7"/>
      <c r="G92" s="7"/>
      <c r="H92" s="7"/>
      <c r="I92" s="7"/>
      <c r="J92" s="7"/>
      <c r="K92" s="7"/>
      <c r="L92" s="7"/>
      <c r="M92" s="7"/>
      <c r="N92" s="7"/>
      <c r="O92" s="7"/>
      <c r="P92" s="7"/>
      <c r="Q92" s="7"/>
    </row>
    <row r="93" spans="1:17" ht="12.75" customHeight="1">
      <c r="A93" s="7"/>
      <c r="B93" s="7"/>
      <c r="C93" s="7"/>
      <c r="D93" s="7"/>
      <c r="E93" s="7"/>
      <c r="F93" s="7"/>
      <c r="G93" s="7"/>
      <c r="H93" s="7"/>
      <c r="I93" s="7"/>
      <c r="J93" s="7"/>
      <c r="K93" s="7"/>
      <c r="L93" s="7"/>
      <c r="M93" s="7"/>
      <c r="N93" s="7"/>
      <c r="O93" s="7"/>
      <c r="P93" s="7"/>
      <c r="Q93" s="7"/>
    </row>
    <row r="94" spans="1:17" ht="12.75" customHeight="1">
      <c r="A94" s="7"/>
      <c r="B94" s="7"/>
      <c r="C94" s="7"/>
      <c r="D94" s="7"/>
      <c r="E94" s="7"/>
      <c r="F94" s="7"/>
      <c r="G94" s="7"/>
      <c r="H94" s="7"/>
      <c r="I94" s="7"/>
      <c r="J94" s="7"/>
      <c r="K94" s="7"/>
      <c r="L94" s="7"/>
      <c r="M94" s="7"/>
      <c r="N94" s="7"/>
      <c r="O94" s="7"/>
      <c r="P94" s="7"/>
      <c r="Q94" s="7"/>
    </row>
    <row r="95" spans="1:17" ht="12.75" customHeight="1">
      <c r="A95" s="7"/>
      <c r="B95" s="7"/>
      <c r="C95" s="7"/>
      <c r="D95" s="7"/>
      <c r="E95" s="7"/>
      <c r="F95" s="7"/>
      <c r="G95" s="7"/>
      <c r="H95" s="7"/>
      <c r="I95" s="7"/>
      <c r="J95" s="7"/>
      <c r="K95" s="7"/>
      <c r="L95" s="7"/>
      <c r="M95" s="7"/>
      <c r="N95" s="7"/>
      <c r="O95" s="7"/>
      <c r="P95" s="7"/>
      <c r="Q95" s="7"/>
    </row>
    <row r="96" spans="1:17" ht="12.75" customHeight="1">
      <c r="A96" s="7"/>
      <c r="B96" s="7"/>
      <c r="C96" s="7"/>
      <c r="D96" s="7"/>
      <c r="E96" s="7"/>
      <c r="F96" s="7"/>
      <c r="G96" s="7"/>
      <c r="H96" s="7"/>
      <c r="I96" s="7"/>
      <c r="J96" s="7"/>
      <c r="K96" s="7"/>
      <c r="L96" s="7"/>
      <c r="M96" s="7"/>
      <c r="N96" s="7"/>
      <c r="O96" s="7"/>
      <c r="P96" s="7"/>
      <c r="Q96" s="7"/>
    </row>
    <row r="97" spans="1:17" ht="12.75" customHeight="1">
      <c r="A97" s="7"/>
      <c r="B97" s="7"/>
      <c r="C97" s="7"/>
      <c r="D97" s="7"/>
      <c r="E97" s="7"/>
      <c r="F97" s="7"/>
      <c r="G97" s="7"/>
      <c r="H97" s="7"/>
      <c r="I97" s="7"/>
      <c r="J97" s="7"/>
      <c r="K97" s="7"/>
      <c r="L97" s="7"/>
      <c r="M97" s="7"/>
      <c r="N97" s="7"/>
      <c r="O97" s="7"/>
      <c r="P97" s="7"/>
      <c r="Q97" s="7"/>
    </row>
    <row r="98" spans="1:17" ht="12.75" customHeight="1">
      <c r="A98" s="7"/>
      <c r="B98" s="7"/>
      <c r="C98" s="7"/>
      <c r="D98" s="7"/>
      <c r="E98" s="7"/>
      <c r="F98" s="7"/>
      <c r="G98" s="7"/>
      <c r="H98" s="7"/>
      <c r="I98" s="7"/>
      <c r="J98" s="7"/>
      <c r="K98" s="7"/>
      <c r="L98" s="7"/>
      <c r="M98" s="7"/>
      <c r="N98" s="7"/>
      <c r="O98" s="7"/>
      <c r="P98" s="7"/>
      <c r="Q98" s="7"/>
    </row>
    <row r="99" spans="1:17" ht="12.75" customHeight="1">
      <c r="A99" s="7"/>
      <c r="B99" s="7"/>
      <c r="C99" s="7"/>
      <c r="D99" s="7"/>
      <c r="E99" s="7"/>
      <c r="F99" s="7"/>
      <c r="G99" s="7"/>
      <c r="H99" s="7"/>
      <c r="I99" s="7"/>
      <c r="J99" s="7"/>
      <c r="K99" s="7"/>
      <c r="L99" s="7"/>
      <c r="M99" s="7"/>
      <c r="N99" s="7"/>
      <c r="O99" s="7"/>
      <c r="P99" s="7"/>
      <c r="Q99" s="7"/>
    </row>
    <row r="100" spans="1:17" ht="12.75" customHeight="1">
      <c r="A100" s="7"/>
      <c r="B100" s="7"/>
      <c r="C100" s="7"/>
      <c r="D100" s="7"/>
      <c r="E100" s="7"/>
      <c r="F100" s="7"/>
      <c r="G100" s="7"/>
      <c r="H100" s="7"/>
      <c r="I100" s="7"/>
      <c r="J100" s="7"/>
      <c r="K100" s="7"/>
      <c r="L100" s="7"/>
      <c r="M100" s="7"/>
      <c r="N100" s="7"/>
      <c r="O100" s="7"/>
      <c r="P100" s="7"/>
      <c r="Q100" s="7"/>
    </row>
    <row r="101" spans="1:17" ht="12.75" customHeight="1">
      <c r="A101" s="7"/>
      <c r="B101" s="7"/>
      <c r="C101" s="7"/>
      <c r="D101" s="7"/>
      <c r="E101" s="7"/>
      <c r="F101" s="7"/>
      <c r="G101" s="7"/>
      <c r="H101" s="7"/>
      <c r="I101" s="7"/>
      <c r="J101" s="7"/>
      <c r="K101" s="7"/>
      <c r="L101" s="7"/>
      <c r="M101" s="7"/>
      <c r="N101" s="7"/>
      <c r="O101" s="7"/>
      <c r="P101" s="7"/>
      <c r="Q101" s="7"/>
    </row>
    <row r="102" spans="1:17" ht="12.75" customHeight="1">
      <c r="A102" s="7"/>
      <c r="B102" s="7"/>
      <c r="C102" s="7"/>
      <c r="D102" s="7"/>
      <c r="E102" s="7"/>
      <c r="F102" s="7"/>
      <c r="G102" s="7"/>
      <c r="H102" s="7"/>
      <c r="I102" s="7"/>
      <c r="J102" s="7"/>
      <c r="K102" s="7"/>
      <c r="L102" s="7"/>
      <c r="M102" s="7"/>
      <c r="N102" s="7"/>
      <c r="O102" s="7"/>
      <c r="P102" s="7"/>
      <c r="Q102" s="7"/>
    </row>
    <row r="103" spans="1:17" ht="12.75" customHeight="1">
      <c r="A103" s="7"/>
      <c r="B103" s="7"/>
      <c r="C103" s="7"/>
      <c r="D103" s="7"/>
      <c r="E103" s="7"/>
      <c r="F103" s="7"/>
      <c r="G103" s="7"/>
      <c r="H103" s="7"/>
      <c r="I103" s="7"/>
      <c r="J103" s="7"/>
      <c r="K103" s="7"/>
      <c r="L103" s="7"/>
      <c r="M103" s="7"/>
      <c r="N103" s="7"/>
      <c r="O103" s="7"/>
      <c r="P103" s="7"/>
      <c r="Q103" s="7"/>
    </row>
    <row r="104" spans="1:17" ht="12.75" customHeight="1">
      <c r="A104" s="7"/>
      <c r="B104" s="7"/>
      <c r="C104" s="7"/>
      <c r="D104" s="7"/>
      <c r="E104" s="7"/>
      <c r="F104" s="7"/>
      <c r="G104" s="7"/>
      <c r="H104" s="7"/>
      <c r="I104" s="7"/>
      <c r="J104" s="7"/>
      <c r="K104" s="7"/>
      <c r="L104" s="7"/>
      <c r="M104" s="7"/>
      <c r="N104" s="7"/>
      <c r="O104" s="7"/>
      <c r="P104" s="7"/>
      <c r="Q104" s="7"/>
    </row>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sheetData>
  <mergeCells count="5">
    <mergeCell ref="C7:K7"/>
    <mergeCell ref="A1:K1"/>
    <mergeCell ref="A2:K2"/>
    <mergeCell ref="A3:K3"/>
    <mergeCell ref="A4:K4"/>
  </mergeCells>
  <printOptions horizontalCentered="1"/>
  <pageMargins left="0.58" right="0.43" top="0.73" bottom="0.68" header="0.36" footer="0.43"/>
  <pageSetup firstPageNumber="13" useFirstPageNumber="1" fitToHeight="1" fitToWidth="1" horizontalDpi="600" verticalDpi="600" orientation="portrait" r:id="rId1"/>
  <headerFooter alignWithMargins="0">
    <oddHeader>&amp;L&amp;"Times New Roman,Bold Italic"
WM - &amp;P
&amp;C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BA92"/>
  <sheetViews>
    <sheetView workbookViewId="0" topLeftCell="A1">
      <selection activeCell="G52" sqref="G52"/>
    </sheetView>
  </sheetViews>
  <sheetFormatPr defaultColWidth="10.625" defaultRowHeight="12.75"/>
  <cols>
    <col min="1" max="1" width="43.875" style="460" customWidth="1"/>
    <col min="2" max="2" width="2.25390625" style="460" customWidth="1"/>
    <col min="3" max="3" width="9.875" style="460" customWidth="1"/>
    <col min="4" max="4" width="2.375" style="460" customWidth="1"/>
    <col min="5" max="5" width="9.75390625" style="460" customWidth="1"/>
    <col min="6" max="6" width="2.25390625" style="460" customWidth="1"/>
    <col min="7" max="7" width="10.375" style="460" customWidth="1"/>
    <col min="8" max="9" width="13.25390625" style="84" customWidth="1"/>
    <col min="10" max="10" width="12.25390625" style="84" customWidth="1"/>
    <col min="11" max="11" width="11.875" style="84" customWidth="1"/>
    <col min="12" max="16" width="10.625" style="84" customWidth="1"/>
    <col min="17" max="19" width="15.625" style="84" customWidth="1"/>
    <col min="20" max="20" width="12.625" style="84" customWidth="1"/>
    <col min="21" max="53" width="10.625" style="84" customWidth="1"/>
    <col min="54" max="16384" width="10.625" style="460" customWidth="1"/>
  </cols>
  <sheetData>
    <row r="1" spans="1:12" ht="12.75" customHeight="1">
      <c r="A1" s="791" t="s">
        <v>0</v>
      </c>
      <c r="B1" s="791"/>
      <c r="C1" s="791"/>
      <c r="D1" s="791"/>
      <c r="E1" s="791"/>
      <c r="F1" s="791"/>
      <c r="G1" s="791"/>
      <c r="H1" s="544"/>
      <c r="I1" s="544"/>
      <c r="J1" s="544"/>
      <c r="K1" s="20"/>
      <c r="L1" s="20"/>
    </row>
    <row r="2" spans="1:12" ht="12.75" customHeight="1">
      <c r="A2" s="791" t="s">
        <v>33</v>
      </c>
      <c r="B2" s="791"/>
      <c r="C2" s="791"/>
      <c r="D2" s="791"/>
      <c r="E2" s="791"/>
      <c r="F2" s="791"/>
      <c r="G2" s="791"/>
      <c r="H2" s="544"/>
      <c r="I2" s="544"/>
      <c r="J2" s="544"/>
      <c r="K2" s="20"/>
      <c r="L2" s="20"/>
    </row>
    <row r="3" spans="1:12" ht="12.75" customHeight="1">
      <c r="A3" s="792" t="s">
        <v>50</v>
      </c>
      <c r="B3" s="792"/>
      <c r="C3" s="792"/>
      <c r="D3" s="792"/>
      <c r="E3" s="792"/>
      <c r="F3" s="792"/>
      <c r="G3" s="792"/>
      <c r="H3" s="545"/>
      <c r="I3" s="545"/>
      <c r="J3" s="545"/>
      <c r="K3" s="20"/>
      <c r="L3" s="20"/>
    </row>
    <row r="4" spans="1:12" ht="12.75" customHeight="1">
      <c r="A4" s="793" t="s">
        <v>1</v>
      </c>
      <c r="B4" s="793"/>
      <c r="C4" s="793"/>
      <c r="D4" s="793"/>
      <c r="E4" s="793"/>
      <c r="F4" s="793"/>
      <c r="G4" s="793"/>
      <c r="H4" s="461"/>
      <c r="I4" s="461"/>
      <c r="J4" s="461"/>
      <c r="K4" s="20"/>
      <c r="L4" s="20"/>
    </row>
    <row r="5" spans="1:12" ht="14.25" customHeight="1">
      <c r="A5" s="499"/>
      <c r="B5" s="499"/>
      <c r="C5" s="27"/>
      <c r="D5" s="27"/>
      <c r="E5" s="59"/>
      <c r="F5" s="59"/>
      <c r="G5" s="27"/>
      <c r="H5" s="461"/>
      <c r="I5" s="461"/>
      <c r="J5" s="461"/>
      <c r="K5" s="20"/>
      <c r="L5" s="20"/>
    </row>
    <row r="6" spans="1:53" s="549" customFormat="1" ht="12.75" customHeight="1">
      <c r="A6" s="561"/>
      <c r="B6" s="561"/>
      <c r="C6" s="396" t="s">
        <v>321</v>
      </c>
      <c r="D6" s="396"/>
      <c r="E6" s="396" t="s">
        <v>246</v>
      </c>
      <c r="F6" s="396"/>
      <c r="G6" s="396" t="s">
        <v>322</v>
      </c>
      <c r="H6" s="546"/>
      <c r="I6" s="546"/>
      <c r="J6" s="546"/>
      <c r="K6" s="547"/>
      <c r="L6" s="547"/>
      <c r="M6" s="548"/>
      <c r="N6" s="548"/>
      <c r="O6" s="548"/>
      <c r="P6" s="548"/>
      <c r="Q6" s="548"/>
      <c r="R6" s="548"/>
      <c r="S6" s="548"/>
      <c r="T6" s="548"/>
      <c r="U6" s="548"/>
      <c r="V6" s="548"/>
      <c r="W6" s="548"/>
      <c r="X6" s="548"/>
      <c r="Y6" s="548"/>
      <c r="Z6" s="548"/>
      <c r="AA6" s="548"/>
      <c r="AB6" s="548"/>
      <c r="AC6" s="548"/>
      <c r="AD6" s="548"/>
      <c r="AE6" s="548"/>
      <c r="AF6" s="548"/>
      <c r="AG6" s="548"/>
      <c r="AH6" s="548"/>
      <c r="AI6" s="548"/>
      <c r="AJ6" s="548"/>
      <c r="AK6" s="548"/>
      <c r="AL6" s="548"/>
      <c r="AM6" s="548"/>
      <c r="AN6" s="548"/>
      <c r="AO6" s="548"/>
      <c r="AP6" s="548"/>
      <c r="AQ6" s="548"/>
      <c r="AR6" s="548"/>
      <c r="AS6" s="548"/>
      <c r="AT6" s="548"/>
      <c r="AU6" s="548"/>
      <c r="AV6" s="548"/>
      <c r="AW6" s="548"/>
      <c r="AX6" s="548"/>
      <c r="AY6" s="548"/>
      <c r="AZ6" s="548"/>
      <c r="BA6" s="548"/>
    </row>
    <row r="7" spans="1:12" ht="12.75" customHeight="1">
      <c r="A7" s="52" t="s">
        <v>499</v>
      </c>
      <c r="B7" s="52"/>
      <c r="C7" s="52"/>
      <c r="D7" s="52"/>
      <c r="E7" s="52"/>
      <c r="F7" s="52"/>
      <c r="G7" s="52"/>
      <c r="H7" s="119"/>
      <c r="I7" s="119"/>
      <c r="J7" s="311"/>
      <c r="K7" s="20"/>
      <c r="L7" s="20"/>
    </row>
    <row r="8" spans="1:12" ht="12.75" customHeight="1">
      <c r="A8" s="41" t="s">
        <v>86</v>
      </c>
      <c r="B8" s="41"/>
      <c r="C8" s="40"/>
      <c r="D8" s="40"/>
      <c r="E8" s="40"/>
      <c r="F8" s="40"/>
      <c r="G8" s="41"/>
      <c r="H8" s="47"/>
      <c r="I8" s="47"/>
      <c r="J8" s="53"/>
      <c r="K8" s="20"/>
      <c r="L8" s="20"/>
    </row>
    <row r="9" spans="1:12" ht="12.75" customHeight="1">
      <c r="A9" s="41" t="s">
        <v>212</v>
      </c>
      <c r="B9" s="562" t="s">
        <v>14</v>
      </c>
      <c r="C9" s="433">
        <v>1240</v>
      </c>
      <c r="D9" s="433"/>
      <c r="E9" s="433">
        <v>1041</v>
      </c>
      <c r="F9" s="433"/>
      <c r="G9" s="433">
        <v>646</v>
      </c>
      <c r="H9" s="258"/>
      <c r="I9" s="258"/>
      <c r="J9" s="258"/>
      <c r="K9" s="20"/>
      <c r="L9" s="20"/>
    </row>
    <row r="10" spans="1:12" ht="12.75" customHeight="1">
      <c r="A10" s="41" t="s">
        <v>137</v>
      </c>
      <c r="B10" s="92"/>
      <c r="C10" s="187">
        <v>477</v>
      </c>
      <c r="D10" s="563"/>
      <c r="E10" s="187">
        <v>415</v>
      </c>
      <c r="F10" s="187"/>
      <c r="G10" s="187">
        <v>262</v>
      </c>
      <c r="H10" s="53"/>
      <c r="I10" s="53"/>
      <c r="J10" s="53"/>
      <c r="K10" s="20"/>
      <c r="L10" s="20"/>
    </row>
    <row r="11" spans="1:12" ht="12.75" customHeight="1">
      <c r="A11" s="86" t="s">
        <v>214</v>
      </c>
      <c r="B11" s="47"/>
      <c r="C11" s="422">
        <f>SUM(C9:C10)</f>
        <v>1717</v>
      </c>
      <c r="D11" s="150"/>
      <c r="E11" s="422">
        <f>SUM(E9:E10)</f>
        <v>1456</v>
      </c>
      <c r="F11" s="422"/>
      <c r="G11" s="422">
        <f>SUM(G9:G10)</f>
        <v>908</v>
      </c>
      <c r="H11" s="53"/>
      <c r="I11" s="53"/>
      <c r="J11" s="53"/>
      <c r="K11" s="20"/>
      <c r="L11" s="20"/>
    </row>
    <row r="12" spans="1:12" ht="12.75" customHeight="1">
      <c r="A12" s="41" t="s">
        <v>250</v>
      </c>
      <c r="B12" s="41"/>
      <c r="C12" s="422"/>
      <c r="D12" s="150"/>
      <c r="E12" s="422"/>
      <c r="F12" s="422"/>
      <c r="G12" s="422"/>
      <c r="H12" s="258"/>
      <c r="I12" s="258"/>
      <c r="J12" s="258"/>
      <c r="K12" s="20"/>
      <c r="L12" s="20"/>
    </row>
    <row r="13" spans="1:12" ht="12.75" customHeight="1">
      <c r="A13" s="41" t="s">
        <v>248</v>
      </c>
      <c r="B13" s="41"/>
      <c r="C13" s="422">
        <v>57</v>
      </c>
      <c r="D13" s="150"/>
      <c r="E13" s="422">
        <v>26</v>
      </c>
      <c r="F13" s="422"/>
      <c r="G13" s="422">
        <v>26</v>
      </c>
      <c r="H13" s="258"/>
      <c r="I13" s="258"/>
      <c r="J13" s="258"/>
      <c r="K13" s="20"/>
      <c r="L13" s="20"/>
    </row>
    <row r="14" spans="1:12" ht="12.75" customHeight="1">
      <c r="A14" s="41" t="s">
        <v>249</v>
      </c>
      <c r="B14" s="41"/>
      <c r="C14" s="422">
        <v>15</v>
      </c>
      <c r="D14" s="150"/>
      <c r="E14" s="422">
        <v>10</v>
      </c>
      <c r="F14" s="422"/>
      <c r="G14" s="422">
        <v>5</v>
      </c>
      <c r="H14" s="258"/>
      <c r="I14" s="258"/>
      <c r="J14" s="258"/>
      <c r="K14" s="20"/>
      <c r="L14" s="20"/>
    </row>
    <row r="15" spans="1:12" ht="12.75" customHeight="1">
      <c r="A15" s="41" t="s">
        <v>336</v>
      </c>
      <c r="B15" s="41"/>
      <c r="C15" s="45"/>
      <c r="D15" s="172"/>
      <c r="E15" s="45"/>
      <c r="F15" s="439"/>
      <c r="G15" s="45"/>
      <c r="H15" s="53"/>
      <c r="I15" s="53"/>
      <c r="J15" s="53"/>
      <c r="K15" s="20"/>
      <c r="L15" s="20"/>
    </row>
    <row r="16" spans="1:12" ht="12.75" customHeight="1">
      <c r="A16" s="41" t="s">
        <v>408</v>
      </c>
      <c r="B16" s="41"/>
      <c r="C16" s="45">
        <v>72</v>
      </c>
      <c r="D16" s="172"/>
      <c r="E16" s="45">
        <v>64</v>
      </c>
      <c r="F16" s="439"/>
      <c r="G16" s="45">
        <v>46</v>
      </c>
      <c r="H16" s="53"/>
      <c r="I16" s="53"/>
      <c r="J16" s="53"/>
      <c r="K16" s="20"/>
      <c r="L16" s="20"/>
    </row>
    <row r="17" spans="1:12" ht="12.75" customHeight="1">
      <c r="A17" s="41" t="s">
        <v>409</v>
      </c>
      <c r="B17" s="41"/>
      <c r="C17" s="45">
        <v>91</v>
      </c>
      <c r="D17" s="172"/>
      <c r="E17" s="45">
        <v>84</v>
      </c>
      <c r="F17" s="439"/>
      <c r="G17" s="45">
        <v>66</v>
      </c>
      <c r="H17" s="53"/>
      <c r="I17" s="53"/>
      <c r="J17" s="53"/>
      <c r="K17" s="20"/>
      <c r="L17" s="20"/>
    </row>
    <row r="18" spans="1:12" ht="12.75" customHeight="1">
      <c r="A18" s="47" t="s">
        <v>67</v>
      </c>
      <c r="B18" s="47"/>
      <c r="C18" s="440">
        <v>186</v>
      </c>
      <c r="D18" s="564"/>
      <c r="E18" s="440">
        <v>159</v>
      </c>
      <c r="F18" s="440"/>
      <c r="G18" s="440">
        <v>58</v>
      </c>
      <c r="H18" s="53"/>
      <c r="I18" s="53"/>
      <c r="J18" s="53"/>
      <c r="K18" s="20"/>
      <c r="L18" s="20"/>
    </row>
    <row r="19" spans="1:12" ht="12.75" customHeight="1">
      <c r="A19" s="47" t="s">
        <v>120</v>
      </c>
      <c r="B19" s="47"/>
      <c r="C19" s="428"/>
      <c r="D19" s="565"/>
      <c r="E19" s="428"/>
      <c r="F19" s="428"/>
      <c r="G19" s="428"/>
      <c r="H19" s="53"/>
      <c r="I19" s="53"/>
      <c r="J19" s="53"/>
      <c r="K19" s="20"/>
      <c r="L19" s="20"/>
    </row>
    <row r="20" spans="1:12" ht="12.75" customHeight="1">
      <c r="A20" s="41" t="s">
        <v>259</v>
      </c>
      <c r="B20" s="41"/>
      <c r="C20" s="440">
        <v>51</v>
      </c>
      <c r="D20" s="564"/>
      <c r="E20" s="440">
        <v>56</v>
      </c>
      <c r="F20" s="440"/>
      <c r="G20" s="440">
        <v>19</v>
      </c>
      <c r="H20" s="65"/>
      <c r="I20" s="65"/>
      <c r="J20" s="53"/>
      <c r="K20" s="20"/>
      <c r="L20" s="20"/>
    </row>
    <row r="21" spans="1:12" ht="12.75" customHeight="1">
      <c r="A21" s="92" t="s">
        <v>119</v>
      </c>
      <c r="B21" s="92"/>
      <c r="C21" s="187">
        <v>324</v>
      </c>
      <c r="D21" s="563"/>
      <c r="E21" s="187">
        <v>298</v>
      </c>
      <c r="F21" s="187"/>
      <c r="G21" s="187">
        <v>110</v>
      </c>
      <c r="H21" s="65"/>
      <c r="I21" s="65"/>
      <c r="J21" s="53"/>
      <c r="K21" s="20"/>
      <c r="L21" s="20"/>
    </row>
    <row r="22" spans="1:12" ht="12.75" customHeight="1">
      <c r="A22" s="47" t="s">
        <v>87</v>
      </c>
      <c r="B22" s="47"/>
      <c r="C22" s="422">
        <f>SUM(C11:C21)</f>
        <v>2513</v>
      </c>
      <c r="D22" s="150"/>
      <c r="E22" s="422">
        <f>SUM(E11:E21)</f>
        <v>2153</v>
      </c>
      <c r="F22" s="422"/>
      <c r="G22" s="422">
        <f>SUM(G11:G21)</f>
        <v>1238</v>
      </c>
      <c r="H22" s="152"/>
      <c r="I22" s="152"/>
      <c r="J22" s="152"/>
      <c r="K22" s="20"/>
      <c r="L22" s="20"/>
    </row>
    <row r="23" spans="1:12" ht="12.75" customHeight="1">
      <c r="A23" s="81" t="s">
        <v>88</v>
      </c>
      <c r="B23" s="81"/>
      <c r="C23" s="506"/>
      <c r="D23" s="566"/>
      <c r="E23" s="506"/>
      <c r="F23" s="506"/>
      <c r="G23" s="506"/>
      <c r="H23" s="75"/>
      <c r="I23" s="75"/>
      <c r="J23" s="75"/>
      <c r="K23" s="20"/>
      <c r="L23" s="20"/>
    </row>
    <row r="24" spans="1:12" ht="12.75" customHeight="1">
      <c r="A24" s="41" t="s">
        <v>212</v>
      </c>
      <c r="B24" s="41"/>
      <c r="C24" s="440">
        <v>126</v>
      </c>
      <c r="D24" s="564"/>
      <c r="E24" s="440">
        <v>107</v>
      </c>
      <c r="F24" s="440"/>
      <c r="G24" s="440">
        <v>108</v>
      </c>
      <c r="H24" s="53"/>
      <c r="I24" s="53"/>
      <c r="J24" s="53"/>
      <c r="K24" s="20"/>
      <c r="L24" s="20"/>
    </row>
    <row r="25" spans="1:12" ht="12.75" customHeight="1">
      <c r="A25" s="92" t="s">
        <v>137</v>
      </c>
      <c r="B25" s="92"/>
      <c r="C25" s="187">
        <v>70</v>
      </c>
      <c r="D25" s="563"/>
      <c r="E25" s="187">
        <v>69</v>
      </c>
      <c r="F25" s="187"/>
      <c r="G25" s="187">
        <v>31</v>
      </c>
      <c r="H25" s="53"/>
      <c r="I25" s="109"/>
      <c r="J25" s="53"/>
      <c r="K25" s="20"/>
      <c r="L25" s="20"/>
    </row>
    <row r="26" spans="1:12" ht="12.75" customHeight="1">
      <c r="A26" s="41" t="s">
        <v>215</v>
      </c>
      <c r="B26" s="41"/>
      <c r="C26" s="422">
        <f>SUM(C24:C25)</f>
        <v>196</v>
      </c>
      <c r="D26" s="150"/>
      <c r="E26" s="422">
        <f>SUM(E24:E25)</f>
        <v>176</v>
      </c>
      <c r="F26" s="422"/>
      <c r="G26" s="422">
        <f>SUM(G24:G25)</f>
        <v>139</v>
      </c>
      <c r="H26" s="53"/>
      <c r="I26" s="53"/>
      <c r="J26" s="53"/>
      <c r="K26" s="20"/>
      <c r="L26" s="20"/>
    </row>
    <row r="27" spans="1:12" ht="12.75" customHeight="1">
      <c r="A27" s="41" t="s">
        <v>250</v>
      </c>
      <c r="B27" s="41"/>
      <c r="C27" s="440"/>
      <c r="D27" s="564"/>
      <c r="E27" s="440"/>
      <c r="F27" s="440"/>
      <c r="G27" s="440"/>
      <c r="H27" s="53"/>
      <c r="I27" s="53"/>
      <c r="J27" s="53"/>
      <c r="K27" s="20"/>
      <c r="L27" s="20"/>
    </row>
    <row r="28" spans="1:12" ht="12.75" customHeight="1">
      <c r="A28" s="41" t="s">
        <v>248</v>
      </c>
      <c r="B28" s="41"/>
      <c r="C28" s="440">
        <v>8</v>
      </c>
      <c r="D28" s="564"/>
      <c r="E28" s="440">
        <v>4</v>
      </c>
      <c r="F28" s="440"/>
      <c r="G28" s="440">
        <v>3</v>
      </c>
      <c r="H28" s="53"/>
      <c r="I28" s="53"/>
      <c r="J28" s="53"/>
      <c r="K28" s="20"/>
      <c r="L28" s="20"/>
    </row>
    <row r="29" spans="1:12" ht="12.75" customHeight="1">
      <c r="A29" s="41" t="s">
        <v>249</v>
      </c>
      <c r="B29" s="41"/>
      <c r="C29" s="440">
        <v>0</v>
      </c>
      <c r="D29" s="564"/>
      <c r="E29" s="440">
        <v>1</v>
      </c>
      <c r="F29" s="440"/>
      <c r="G29" s="505">
        <v>0</v>
      </c>
      <c r="H29" s="53"/>
      <c r="I29" s="53"/>
      <c r="J29" s="53"/>
      <c r="K29" s="20"/>
      <c r="L29" s="20"/>
    </row>
    <row r="30" spans="1:12" ht="12.75" customHeight="1">
      <c r="A30" s="41" t="s">
        <v>336</v>
      </c>
      <c r="B30" s="41"/>
      <c r="C30" s="428"/>
      <c r="D30" s="565"/>
      <c r="E30" s="428"/>
      <c r="F30" s="428"/>
      <c r="G30" s="428"/>
      <c r="H30" s="53"/>
      <c r="I30" s="53"/>
      <c r="J30" s="53"/>
      <c r="K30" s="20"/>
      <c r="L30" s="20"/>
    </row>
    <row r="31" spans="1:12" ht="12.75" customHeight="1">
      <c r="A31" s="41" t="s">
        <v>408</v>
      </c>
      <c r="B31" s="41"/>
      <c r="C31" s="428">
        <v>12</v>
      </c>
      <c r="D31" s="565"/>
      <c r="E31" s="428">
        <v>11</v>
      </c>
      <c r="F31" s="428"/>
      <c r="G31" s="428">
        <v>20</v>
      </c>
      <c r="H31" s="53"/>
      <c r="I31" s="53"/>
      <c r="J31" s="53"/>
      <c r="K31" s="20"/>
      <c r="L31" s="20"/>
    </row>
    <row r="32" spans="1:12" ht="12.75" customHeight="1">
      <c r="A32" s="41" t="s">
        <v>409</v>
      </c>
      <c r="B32" s="41"/>
      <c r="C32" s="428">
        <v>9</v>
      </c>
      <c r="D32" s="565"/>
      <c r="E32" s="428">
        <v>9</v>
      </c>
      <c r="F32" s="428"/>
      <c r="G32" s="428">
        <v>7</v>
      </c>
      <c r="H32" s="53"/>
      <c r="I32" s="53"/>
      <c r="J32" s="53"/>
      <c r="K32" s="20"/>
      <c r="L32" s="20"/>
    </row>
    <row r="33" spans="1:12" ht="12.75" customHeight="1">
      <c r="A33" s="47" t="s">
        <v>67</v>
      </c>
      <c r="B33" s="41"/>
      <c r="C33" s="440">
        <v>13</v>
      </c>
      <c r="D33" s="564"/>
      <c r="E33" s="440">
        <v>10</v>
      </c>
      <c r="F33" s="440"/>
      <c r="G33" s="440">
        <v>0</v>
      </c>
      <c r="H33" s="53"/>
      <c r="I33" s="109"/>
      <c r="J33" s="53"/>
      <c r="K33" s="20"/>
      <c r="L33" s="20"/>
    </row>
    <row r="34" spans="1:12" ht="12.75" customHeight="1">
      <c r="A34" s="47" t="s">
        <v>120</v>
      </c>
      <c r="B34" s="47"/>
      <c r="C34" s="428"/>
      <c r="D34" s="565"/>
      <c r="E34" s="428"/>
      <c r="F34" s="428"/>
      <c r="G34" s="428"/>
      <c r="H34" s="53"/>
      <c r="I34" s="109"/>
      <c r="J34" s="53"/>
      <c r="K34" s="20"/>
      <c r="L34" s="20"/>
    </row>
    <row r="35" spans="1:12" ht="12.75" customHeight="1">
      <c r="A35" s="41" t="s">
        <v>275</v>
      </c>
      <c r="B35" s="41"/>
      <c r="C35" s="440">
        <v>0</v>
      </c>
      <c r="D35" s="564"/>
      <c r="E35" s="440">
        <v>0</v>
      </c>
      <c r="F35" s="440"/>
      <c r="G35" s="440">
        <v>1</v>
      </c>
      <c r="H35" s="53"/>
      <c r="I35" s="109"/>
      <c r="J35" s="53"/>
      <c r="K35" s="20"/>
      <c r="L35" s="20"/>
    </row>
    <row r="36" spans="1:12" ht="12.75" customHeight="1">
      <c r="A36" s="41" t="s">
        <v>121</v>
      </c>
      <c r="B36" s="92"/>
      <c r="C36" s="187">
        <v>29</v>
      </c>
      <c r="D36" s="563"/>
      <c r="E36" s="187">
        <v>17</v>
      </c>
      <c r="F36" s="187"/>
      <c r="G36" s="187">
        <v>13</v>
      </c>
      <c r="H36" s="53"/>
      <c r="I36" s="109"/>
      <c r="J36" s="53"/>
      <c r="K36" s="20"/>
      <c r="L36" s="20"/>
    </row>
    <row r="37" spans="1:12" ht="12.75" customHeight="1" hidden="1">
      <c r="A37" s="41" t="s">
        <v>67</v>
      </c>
      <c r="B37" s="41"/>
      <c r="C37" s="440"/>
      <c r="D37" s="564"/>
      <c r="E37" s="440"/>
      <c r="F37" s="422"/>
      <c r="G37" s="422">
        <v>0</v>
      </c>
      <c r="H37" s="259"/>
      <c r="I37" s="259"/>
      <c r="J37" s="259"/>
      <c r="K37" s="20"/>
      <c r="L37" s="20"/>
    </row>
    <row r="38" spans="1:12" ht="12.75" customHeight="1" hidden="1">
      <c r="A38" s="41" t="s">
        <v>89</v>
      </c>
      <c r="B38" s="41"/>
      <c r="C38" s="440"/>
      <c r="D38" s="564"/>
      <c r="E38" s="440"/>
      <c r="F38" s="440"/>
      <c r="G38" s="440">
        <v>0</v>
      </c>
      <c r="H38" s="259"/>
      <c r="I38" s="259"/>
      <c r="J38" s="259"/>
      <c r="K38" s="20"/>
      <c r="L38" s="20"/>
    </row>
    <row r="39" spans="1:12" ht="12.75" customHeight="1">
      <c r="A39" s="86" t="s">
        <v>169</v>
      </c>
      <c r="B39" s="47"/>
      <c r="C39" s="187">
        <f>SUM(C26:C38)</f>
        <v>267</v>
      </c>
      <c r="D39" s="563"/>
      <c r="E39" s="187">
        <f>SUM(E26:E38)</f>
        <v>228</v>
      </c>
      <c r="F39" s="187"/>
      <c r="G39" s="187">
        <f>SUM(G26:G38)</f>
        <v>183</v>
      </c>
      <c r="H39" s="53"/>
      <c r="I39" s="53"/>
      <c r="J39" s="53"/>
      <c r="K39" s="20"/>
      <c r="L39" s="20"/>
    </row>
    <row r="40" spans="1:12" ht="12.75" customHeight="1">
      <c r="A40" s="86" t="s">
        <v>90</v>
      </c>
      <c r="B40" s="86"/>
      <c r="C40" s="598">
        <f>C22+C39</f>
        <v>2780</v>
      </c>
      <c r="D40" s="599"/>
      <c r="E40" s="598">
        <f>E22+E39</f>
        <v>2381</v>
      </c>
      <c r="F40" s="598"/>
      <c r="G40" s="598">
        <f>G22+G39</f>
        <v>1421</v>
      </c>
      <c r="H40" s="40"/>
      <c r="I40" s="40"/>
      <c r="J40" s="40"/>
      <c r="K40" s="20"/>
      <c r="L40" s="20"/>
    </row>
    <row r="41" spans="1:12" ht="12.75" customHeight="1">
      <c r="A41" s="47" t="s">
        <v>394</v>
      </c>
      <c r="B41" s="41"/>
      <c r="C41" s="50">
        <v>0.0101</v>
      </c>
      <c r="D41" s="26"/>
      <c r="E41" s="50">
        <v>0.0098</v>
      </c>
      <c r="F41" s="50"/>
      <c r="G41" s="50">
        <v>0.0065</v>
      </c>
      <c r="H41" s="40"/>
      <c r="I41" s="40"/>
      <c r="J41" s="40"/>
      <c r="K41" s="20"/>
      <c r="L41" s="20"/>
    </row>
    <row r="42" spans="1:12" ht="7.5" customHeight="1">
      <c r="A42" s="47"/>
      <c r="B42" s="41"/>
      <c r="C42" s="26"/>
      <c r="D42" s="26"/>
      <c r="E42" s="26"/>
      <c r="F42" s="26"/>
      <c r="G42" s="26"/>
      <c r="H42" s="40"/>
      <c r="I42" s="40"/>
      <c r="J42" s="40"/>
      <c r="K42" s="20"/>
      <c r="L42" s="20"/>
    </row>
    <row r="43" spans="1:12" ht="12.75" customHeight="1">
      <c r="A43" s="92" t="s">
        <v>362</v>
      </c>
      <c r="B43" s="92"/>
      <c r="C43" s="600">
        <v>101</v>
      </c>
      <c r="D43" s="597"/>
      <c r="E43" s="600">
        <v>118</v>
      </c>
      <c r="F43" s="600"/>
      <c r="G43" s="600">
        <v>245</v>
      </c>
      <c r="H43" s="40"/>
      <c r="I43" s="40"/>
      <c r="J43" s="40"/>
      <c r="K43" s="20"/>
      <c r="L43" s="20"/>
    </row>
    <row r="44" spans="1:12" ht="12.75" customHeight="1" thickBot="1">
      <c r="A44" s="454" t="s">
        <v>363</v>
      </c>
      <c r="B44" s="454"/>
      <c r="C44" s="429">
        <f>SUM(C40+C43)</f>
        <v>2881</v>
      </c>
      <c r="D44" s="567"/>
      <c r="E44" s="429">
        <f>SUM(E40+E43)</f>
        <v>2499</v>
      </c>
      <c r="F44" s="429"/>
      <c r="G44" s="429">
        <f>SUM(G40+G43)</f>
        <v>1666</v>
      </c>
      <c r="H44" s="40"/>
      <c r="I44" s="40"/>
      <c r="J44" s="40"/>
      <c r="K44" s="20"/>
      <c r="L44" s="20"/>
    </row>
    <row r="45" spans="1:12" ht="12.75" customHeight="1" thickTop="1">
      <c r="A45" s="41"/>
      <c r="B45" s="41"/>
      <c r="C45" s="524"/>
      <c r="D45" s="524"/>
      <c r="E45" s="524"/>
      <c r="F45" s="524"/>
      <c r="G45" s="524"/>
      <c r="H45" s="53"/>
      <c r="I45" s="109"/>
      <c r="J45" s="53"/>
      <c r="K45" s="20"/>
      <c r="L45" s="20"/>
    </row>
    <row r="46" spans="1:12" ht="12.75" customHeight="1">
      <c r="A46" s="41"/>
      <c r="B46" s="41"/>
      <c r="C46" s="568"/>
      <c r="D46" s="568"/>
      <c r="E46" s="568"/>
      <c r="F46" s="568"/>
      <c r="G46" s="568"/>
      <c r="H46" s="40"/>
      <c r="I46" s="40"/>
      <c r="J46" s="40"/>
      <c r="K46" s="20"/>
      <c r="L46" s="20"/>
    </row>
    <row r="47" spans="1:12" ht="12.75" customHeight="1">
      <c r="A47" s="41"/>
      <c r="B47" s="41"/>
      <c r="C47" s="569"/>
      <c r="D47" s="568"/>
      <c r="E47" s="569"/>
      <c r="F47" s="569"/>
      <c r="G47" s="569"/>
      <c r="H47" s="111"/>
      <c r="I47" s="111"/>
      <c r="J47" s="111"/>
      <c r="K47" s="20"/>
      <c r="L47" s="20"/>
    </row>
    <row r="48" spans="1:12" ht="12.75" customHeight="1" hidden="1">
      <c r="A48" s="41" t="s">
        <v>102</v>
      </c>
      <c r="B48" s="41"/>
      <c r="C48" s="569"/>
      <c r="D48" s="569"/>
      <c r="E48" s="569"/>
      <c r="F48" s="569"/>
      <c r="G48" s="569"/>
      <c r="H48" s="111"/>
      <c r="I48" s="111"/>
      <c r="J48" s="111"/>
      <c r="K48" s="20"/>
      <c r="L48" s="20"/>
    </row>
    <row r="49" spans="1:12" ht="12.75" customHeight="1" hidden="1">
      <c r="A49" s="41" t="s">
        <v>178</v>
      </c>
      <c r="B49" s="41"/>
      <c r="C49" s="26"/>
      <c r="D49" s="26"/>
      <c r="E49" s="26"/>
      <c r="F49" s="26"/>
      <c r="G49" s="26">
        <v>0.74</v>
      </c>
      <c r="H49" s="51"/>
      <c r="I49" s="51"/>
      <c r="J49" s="111"/>
      <c r="K49" s="20"/>
      <c r="L49" s="20"/>
    </row>
    <row r="50" spans="1:12" ht="12.75" customHeight="1">
      <c r="A50" s="41"/>
      <c r="B50" s="41"/>
      <c r="C50" s="26"/>
      <c r="D50" s="26"/>
      <c r="E50" s="26"/>
      <c r="F50" s="26"/>
      <c r="G50" s="26"/>
      <c r="H50" s="51"/>
      <c r="I50" s="51"/>
      <c r="J50" s="51"/>
      <c r="K50" s="20"/>
      <c r="L50" s="20"/>
    </row>
    <row r="51" spans="1:12" ht="12.75" customHeight="1">
      <c r="A51" s="41"/>
      <c r="B51" s="41"/>
      <c r="C51" s="26"/>
      <c r="D51" s="26"/>
      <c r="E51" s="26"/>
      <c r="F51" s="26"/>
      <c r="G51" s="26"/>
      <c r="H51" s="51"/>
      <c r="I51" s="51"/>
      <c r="J51" s="51"/>
      <c r="K51" s="20"/>
      <c r="L51" s="20"/>
    </row>
    <row r="52" spans="1:12" ht="15.75" customHeight="1">
      <c r="A52" s="31"/>
      <c r="B52" s="31"/>
      <c r="C52" s="31"/>
      <c r="D52" s="31"/>
      <c r="E52" s="31"/>
      <c r="F52" s="31"/>
      <c r="G52" s="31"/>
      <c r="H52" s="34"/>
      <c r="I52" s="34"/>
      <c r="J52" s="34"/>
      <c r="K52" s="20"/>
      <c r="L52" s="20"/>
    </row>
    <row r="53" spans="1:12" ht="12.75" customHeight="1">
      <c r="A53" s="41"/>
      <c r="B53" s="41"/>
      <c r="E53" s="7"/>
      <c r="F53" s="7"/>
      <c r="G53" s="7"/>
      <c r="H53" s="20"/>
      <c r="I53" s="20"/>
      <c r="J53" s="20"/>
      <c r="K53" s="20"/>
      <c r="L53" s="20"/>
    </row>
    <row r="54" spans="1:12" ht="12.75" customHeight="1">
      <c r="A54" s="7"/>
      <c r="B54" s="7"/>
      <c r="C54" s="7"/>
      <c r="D54" s="7"/>
      <c r="E54" s="7"/>
      <c r="F54" s="7"/>
      <c r="G54" s="7"/>
      <c r="H54" s="20"/>
      <c r="I54" s="20"/>
      <c r="J54" s="20"/>
      <c r="K54" s="20"/>
      <c r="L54" s="20"/>
    </row>
    <row r="55" spans="1:12" ht="12.75" customHeight="1">
      <c r="A55" s="7"/>
      <c r="B55" s="7"/>
      <c r="C55" s="7"/>
      <c r="D55" s="7"/>
      <c r="E55" s="7"/>
      <c r="F55" s="7"/>
      <c r="G55" s="7"/>
      <c r="H55" s="20"/>
      <c r="I55" s="20"/>
      <c r="J55" s="20"/>
      <c r="K55" s="20"/>
      <c r="L55" s="20"/>
    </row>
    <row r="56" spans="1:12" ht="12.75" customHeight="1">
      <c r="A56" s="7"/>
      <c r="B56" s="7"/>
      <c r="C56" s="7"/>
      <c r="D56" s="7"/>
      <c r="E56" s="7"/>
      <c r="F56" s="7"/>
      <c r="G56" s="7"/>
      <c r="H56" s="20"/>
      <c r="I56" s="20"/>
      <c r="J56" s="20"/>
      <c r="K56" s="20"/>
      <c r="L56" s="20"/>
    </row>
    <row r="57" spans="1:12" ht="12.75" customHeight="1">
      <c r="A57" s="7"/>
      <c r="B57" s="7"/>
      <c r="C57" s="7"/>
      <c r="D57" s="7"/>
      <c r="E57" s="7"/>
      <c r="F57" s="7"/>
      <c r="G57" s="7"/>
      <c r="H57" s="20"/>
      <c r="I57" s="20"/>
      <c r="J57" s="20"/>
      <c r="K57" s="20"/>
      <c r="L57" s="20"/>
    </row>
    <row r="58" spans="1:12" ht="12.75" customHeight="1">
      <c r="A58" s="7"/>
      <c r="B58" s="7"/>
      <c r="C58" s="7"/>
      <c r="D58" s="7"/>
      <c r="E58" s="7"/>
      <c r="F58" s="7"/>
      <c r="G58" s="7"/>
      <c r="H58" s="20"/>
      <c r="I58" s="20"/>
      <c r="J58" s="20"/>
      <c r="K58" s="20"/>
      <c r="L58" s="20"/>
    </row>
    <row r="59" spans="1:12" ht="12.75" customHeight="1">
      <c r="A59" s="7"/>
      <c r="B59" s="7"/>
      <c r="C59" s="7"/>
      <c r="D59" s="7"/>
      <c r="E59" s="7"/>
      <c r="F59" s="7"/>
      <c r="G59" s="7"/>
      <c r="H59" s="20"/>
      <c r="I59" s="20"/>
      <c r="J59" s="20"/>
      <c r="K59" s="20"/>
      <c r="L59" s="20"/>
    </row>
    <row r="60" spans="1:12" ht="12.75" customHeight="1">
      <c r="A60" s="7"/>
      <c r="B60" s="7"/>
      <c r="C60" s="7"/>
      <c r="D60" s="7"/>
      <c r="E60" s="7"/>
      <c r="F60" s="7"/>
      <c r="G60" s="7"/>
      <c r="H60" s="20"/>
      <c r="I60" s="20"/>
      <c r="J60" s="20"/>
      <c r="K60" s="20"/>
      <c r="L60" s="20"/>
    </row>
    <row r="61" spans="1:12" ht="12.75" customHeight="1">
      <c r="A61" s="7"/>
      <c r="B61" s="7"/>
      <c r="C61" s="7"/>
      <c r="D61" s="7"/>
      <c r="E61" s="7"/>
      <c r="F61" s="7"/>
      <c r="G61" s="7"/>
      <c r="H61" s="20"/>
      <c r="I61" s="20"/>
      <c r="J61" s="20"/>
      <c r="K61" s="20"/>
      <c r="L61" s="20"/>
    </row>
    <row r="62" spans="1:12" ht="12.75" customHeight="1">
      <c r="A62" s="7"/>
      <c r="B62" s="7"/>
      <c r="C62" s="7"/>
      <c r="D62" s="7"/>
      <c r="E62" s="7"/>
      <c r="F62" s="7"/>
      <c r="G62" s="7"/>
      <c r="H62" s="20"/>
      <c r="I62" s="20"/>
      <c r="J62" s="20"/>
      <c r="K62" s="20"/>
      <c r="L62" s="20"/>
    </row>
    <row r="63" spans="1:12" ht="12.75" customHeight="1">
      <c r="A63" s="7"/>
      <c r="B63" s="7"/>
      <c r="C63" s="7"/>
      <c r="D63" s="7"/>
      <c r="E63" s="7"/>
      <c r="F63" s="7"/>
      <c r="G63" s="7"/>
      <c r="H63" s="20"/>
      <c r="I63" s="20"/>
      <c r="J63" s="20"/>
      <c r="K63" s="20"/>
      <c r="L63" s="20"/>
    </row>
    <row r="64" spans="1:12" ht="12.75" customHeight="1">
      <c r="A64" s="7"/>
      <c r="B64" s="7"/>
      <c r="C64" s="7"/>
      <c r="D64" s="7"/>
      <c r="E64" s="7"/>
      <c r="F64" s="7"/>
      <c r="G64" s="7"/>
      <c r="H64" s="20"/>
      <c r="I64" s="20"/>
      <c r="J64" s="20"/>
      <c r="K64" s="20"/>
      <c r="L64" s="20"/>
    </row>
    <row r="65" spans="1:12" ht="12.75" customHeight="1">
      <c r="A65" s="7"/>
      <c r="B65" s="7"/>
      <c r="C65" s="7"/>
      <c r="D65" s="7"/>
      <c r="E65" s="7"/>
      <c r="F65" s="7"/>
      <c r="G65" s="7"/>
      <c r="H65" s="20"/>
      <c r="I65" s="20"/>
      <c r="J65" s="20"/>
      <c r="K65" s="20"/>
      <c r="L65" s="20"/>
    </row>
    <row r="66" spans="1:12" ht="12.75" customHeight="1">
      <c r="A66" s="7"/>
      <c r="B66" s="7"/>
      <c r="C66" s="7"/>
      <c r="D66" s="7"/>
      <c r="E66" s="7"/>
      <c r="F66" s="7"/>
      <c r="G66" s="7"/>
      <c r="H66" s="20"/>
      <c r="I66" s="20"/>
      <c r="J66" s="20"/>
      <c r="K66" s="20"/>
      <c r="L66" s="20"/>
    </row>
    <row r="67" spans="1:12" ht="12.75" customHeight="1">
      <c r="A67" s="7"/>
      <c r="B67" s="7"/>
      <c r="C67" s="7"/>
      <c r="D67" s="7"/>
      <c r="E67" s="7"/>
      <c r="F67" s="7"/>
      <c r="G67" s="7"/>
      <c r="H67" s="20"/>
      <c r="I67" s="20"/>
      <c r="J67" s="20"/>
      <c r="K67" s="20"/>
      <c r="L67" s="20"/>
    </row>
    <row r="68" spans="1:12" ht="12.75" customHeight="1">
      <c r="A68" s="7"/>
      <c r="B68" s="7"/>
      <c r="C68" s="7"/>
      <c r="D68" s="7"/>
      <c r="E68" s="7"/>
      <c r="F68" s="7"/>
      <c r="G68" s="7"/>
      <c r="H68" s="20"/>
      <c r="I68" s="20"/>
      <c r="J68" s="20"/>
      <c r="K68" s="20"/>
      <c r="L68" s="20"/>
    </row>
    <row r="69" spans="1:12" ht="12.75" customHeight="1">
      <c r="A69" s="7"/>
      <c r="B69" s="7"/>
      <c r="C69" s="7"/>
      <c r="D69" s="7"/>
      <c r="E69" s="7"/>
      <c r="F69" s="7"/>
      <c r="G69" s="7"/>
      <c r="H69" s="20"/>
      <c r="I69" s="20"/>
      <c r="J69" s="20"/>
      <c r="K69" s="20"/>
      <c r="L69" s="20"/>
    </row>
    <row r="70" spans="1:12" ht="12.75" customHeight="1">
      <c r="A70" s="7"/>
      <c r="B70" s="7"/>
      <c r="C70" s="7"/>
      <c r="D70" s="7"/>
      <c r="E70" s="7"/>
      <c r="F70" s="7"/>
      <c r="G70" s="7"/>
      <c r="H70" s="20"/>
      <c r="I70" s="20"/>
      <c r="J70" s="20"/>
      <c r="K70" s="20"/>
      <c r="L70" s="20"/>
    </row>
    <row r="71" spans="1:12" ht="12.75" customHeight="1">
      <c r="A71" s="7"/>
      <c r="B71" s="7"/>
      <c r="C71" s="7"/>
      <c r="D71" s="7"/>
      <c r="E71" s="7"/>
      <c r="F71" s="7"/>
      <c r="G71" s="7"/>
      <c r="H71" s="20"/>
      <c r="I71" s="20"/>
      <c r="J71" s="20"/>
      <c r="K71" s="20"/>
      <c r="L71" s="20"/>
    </row>
    <row r="72" spans="1:12" ht="12.75" customHeight="1">
      <c r="A72" s="7"/>
      <c r="B72" s="7"/>
      <c r="C72" s="7"/>
      <c r="D72" s="7"/>
      <c r="E72" s="7"/>
      <c r="F72" s="7"/>
      <c r="G72" s="7"/>
      <c r="H72" s="20"/>
      <c r="I72" s="20"/>
      <c r="J72" s="20"/>
      <c r="K72" s="20"/>
      <c r="L72" s="20"/>
    </row>
    <row r="73" spans="1:12" ht="12.75" customHeight="1">
      <c r="A73" s="7"/>
      <c r="B73" s="7"/>
      <c r="C73" s="7"/>
      <c r="D73" s="7"/>
      <c r="E73" s="7"/>
      <c r="F73" s="7"/>
      <c r="G73" s="7"/>
      <c r="H73" s="20"/>
      <c r="I73" s="20"/>
      <c r="J73" s="20"/>
      <c r="K73" s="20"/>
      <c r="L73" s="20"/>
    </row>
    <row r="74" spans="1:12" ht="12.75" customHeight="1">
      <c r="A74" s="7"/>
      <c r="B74" s="7"/>
      <c r="C74" s="7"/>
      <c r="D74" s="7"/>
      <c r="E74" s="7"/>
      <c r="F74" s="7"/>
      <c r="G74" s="7"/>
      <c r="H74" s="20"/>
      <c r="I74" s="20"/>
      <c r="J74" s="20"/>
      <c r="K74" s="20"/>
      <c r="L74" s="20"/>
    </row>
    <row r="75" spans="1:12" ht="12.75" customHeight="1">
      <c r="A75" s="7"/>
      <c r="B75" s="7"/>
      <c r="C75" s="7"/>
      <c r="D75" s="7"/>
      <c r="E75" s="7"/>
      <c r="F75" s="7"/>
      <c r="G75" s="7"/>
      <c r="H75" s="20"/>
      <c r="I75" s="20"/>
      <c r="J75" s="20"/>
      <c r="K75" s="20"/>
      <c r="L75" s="20"/>
    </row>
    <row r="76" spans="1:12" ht="12.75" customHeight="1">
      <c r="A76" s="7"/>
      <c r="B76" s="7"/>
      <c r="C76" s="7"/>
      <c r="D76" s="7"/>
      <c r="E76" s="7"/>
      <c r="F76" s="7"/>
      <c r="G76" s="7"/>
      <c r="H76" s="20"/>
      <c r="I76" s="20"/>
      <c r="J76" s="20"/>
      <c r="K76" s="20"/>
      <c r="L76" s="20"/>
    </row>
    <row r="77" spans="1:12" ht="12.75" customHeight="1">
      <c r="A77" s="7"/>
      <c r="B77" s="7"/>
      <c r="C77" s="7"/>
      <c r="D77" s="7"/>
      <c r="E77" s="7"/>
      <c r="F77" s="7"/>
      <c r="G77" s="7"/>
      <c r="H77" s="20"/>
      <c r="I77" s="20"/>
      <c r="J77" s="20"/>
      <c r="K77" s="20"/>
      <c r="L77" s="20"/>
    </row>
    <row r="78" spans="1:12" ht="12.75" customHeight="1">
      <c r="A78" s="7"/>
      <c r="B78" s="7"/>
      <c r="C78" s="7"/>
      <c r="D78" s="7"/>
      <c r="E78" s="7"/>
      <c r="F78" s="7"/>
      <c r="G78" s="7"/>
      <c r="H78" s="20"/>
      <c r="I78" s="20"/>
      <c r="J78" s="20"/>
      <c r="K78" s="20"/>
      <c r="L78" s="20"/>
    </row>
    <row r="79" spans="1:12" ht="12.75" customHeight="1">
      <c r="A79" s="7"/>
      <c r="B79" s="7"/>
      <c r="C79" s="7"/>
      <c r="D79" s="7"/>
      <c r="E79" s="7"/>
      <c r="F79" s="7"/>
      <c r="G79" s="7"/>
      <c r="H79" s="20"/>
      <c r="I79" s="20"/>
      <c r="J79" s="20"/>
      <c r="K79" s="20"/>
      <c r="L79" s="20"/>
    </row>
    <row r="80" spans="1:12" ht="12.75" customHeight="1">
      <c r="A80" s="7"/>
      <c r="B80" s="7"/>
      <c r="C80" s="7"/>
      <c r="D80" s="7"/>
      <c r="E80" s="7"/>
      <c r="F80" s="7"/>
      <c r="G80" s="7"/>
      <c r="H80" s="20"/>
      <c r="I80" s="20"/>
      <c r="J80" s="20"/>
      <c r="K80" s="20"/>
      <c r="L80" s="20"/>
    </row>
    <row r="81" spans="1:12" ht="12.75" customHeight="1">
      <c r="A81" s="7"/>
      <c r="B81" s="7"/>
      <c r="C81" s="7"/>
      <c r="D81" s="7"/>
      <c r="E81" s="7"/>
      <c r="F81" s="7"/>
      <c r="G81" s="7"/>
      <c r="H81" s="20"/>
      <c r="I81" s="20"/>
      <c r="J81" s="20"/>
      <c r="K81" s="20"/>
      <c r="L81" s="20"/>
    </row>
    <row r="82" spans="1:12" ht="12.75" customHeight="1">
      <c r="A82" s="7"/>
      <c r="B82" s="7"/>
      <c r="C82" s="7"/>
      <c r="D82" s="7"/>
      <c r="E82" s="7"/>
      <c r="F82" s="7"/>
      <c r="G82" s="7"/>
      <c r="H82" s="20"/>
      <c r="I82" s="20"/>
      <c r="J82" s="20"/>
      <c r="K82" s="20"/>
      <c r="L82" s="20"/>
    </row>
    <row r="83" spans="1:12" ht="12.75" customHeight="1">
      <c r="A83" s="7"/>
      <c r="B83" s="7"/>
      <c r="C83" s="7"/>
      <c r="D83" s="7"/>
      <c r="E83" s="7"/>
      <c r="F83" s="7"/>
      <c r="G83" s="7"/>
      <c r="H83" s="20"/>
      <c r="I83" s="20"/>
      <c r="J83" s="20"/>
      <c r="K83" s="20"/>
      <c r="L83" s="20"/>
    </row>
    <row r="84" spans="1:12" ht="12.75" customHeight="1">
      <c r="A84" s="7"/>
      <c r="B84" s="7"/>
      <c r="C84" s="7"/>
      <c r="D84" s="7"/>
      <c r="E84" s="7"/>
      <c r="F84" s="7"/>
      <c r="G84" s="7"/>
      <c r="H84" s="20"/>
      <c r="I84" s="20"/>
      <c r="J84" s="20"/>
      <c r="K84" s="20"/>
      <c r="L84" s="20"/>
    </row>
    <row r="85" spans="1:12" ht="12.75" customHeight="1">
      <c r="A85" s="7"/>
      <c r="B85" s="7"/>
      <c r="C85" s="7"/>
      <c r="D85" s="7"/>
      <c r="E85" s="7"/>
      <c r="F85" s="7"/>
      <c r="G85" s="7"/>
      <c r="H85" s="20"/>
      <c r="I85" s="20"/>
      <c r="J85" s="20"/>
      <c r="K85" s="20"/>
      <c r="L85" s="20"/>
    </row>
    <row r="86" spans="1:12" ht="12.75" customHeight="1">
      <c r="A86" s="7"/>
      <c r="B86" s="7"/>
      <c r="C86" s="7"/>
      <c r="D86" s="7"/>
      <c r="E86" s="7"/>
      <c r="F86" s="7"/>
      <c r="G86" s="7"/>
      <c r="H86" s="20"/>
      <c r="I86" s="20"/>
      <c r="J86" s="20"/>
      <c r="K86" s="20"/>
      <c r="L86" s="20"/>
    </row>
    <row r="87" spans="1:12" ht="12.75" customHeight="1">
      <c r="A87" s="7"/>
      <c r="B87" s="7"/>
      <c r="C87" s="7"/>
      <c r="D87" s="7"/>
      <c r="E87" s="7"/>
      <c r="F87" s="7"/>
      <c r="G87" s="7"/>
      <c r="H87" s="20"/>
      <c r="I87" s="20"/>
      <c r="J87" s="20"/>
      <c r="K87" s="20"/>
      <c r="L87" s="20"/>
    </row>
    <row r="88" spans="1:12" ht="12.75" customHeight="1">
      <c r="A88" s="7"/>
      <c r="B88" s="7"/>
      <c r="C88" s="7"/>
      <c r="D88" s="7"/>
      <c r="E88" s="7"/>
      <c r="F88" s="7"/>
      <c r="G88" s="7"/>
      <c r="H88" s="20"/>
      <c r="I88" s="20"/>
      <c r="J88" s="20"/>
      <c r="K88" s="20"/>
      <c r="L88" s="20"/>
    </row>
    <row r="89" spans="1:12" ht="12.75" customHeight="1">
      <c r="A89" s="7"/>
      <c r="B89" s="7"/>
      <c r="C89" s="7"/>
      <c r="D89" s="7"/>
      <c r="E89" s="7"/>
      <c r="F89" s="7"/>
      <c r="G89" s="7"/>
      <c r="H89" s="20"/>
      <c r="I89" s="20"/>
      <c r="J89" s="20"/>
      <c r="K89" s="20"/>
      <c r="L89" s="20"/>
    </row>
    <row r="90" spans="1:12" ht="12.75" customHeight="1">
      <c r="A90" s="7"/>
      <c r="B90" s="7"/>
      <c r="C90" s="7"/>
      <c r="D90" s="7"/>
      <c r="E90" s="7"/>
      <c r="F90" s="7"/>
      <c r="G90" s="7"/>
      <c r="H90" s="20"/>
      <c r="I90" s="20"/>
      <c r="J90" s="20"/>
      <c r="K90" s="20"/>
      <c r="L90" s="20"/>
    </row>
    <row r="91" spans="1:12" ht="12.75" customHeight="1">
      <c r="A91" s="7"/>
      <c r="B91" s="7"/>
      <c r="C91" s="7"/>
      <c r="D91" s="7"/>
      <c r="E91" s="7"/>
      <c r="F91" s="7"/>
      <c r="G91" s="7"/>
      <c r="H91" s="20"/>
      <c r="I91" s="20"/>
      <c r="J91" s="20"/>
      <c r="K91" s="20"/>
      <c r="L91" s="20"/>
    </row>
    <row r="92" spans="3:12" ht="12.75" customHeight="1">
      <c r="C92" s="7"/>
      <c r="D92" s="7"/>
      <c r="E92" s="7"/>
      <c r="F92" s="7"/>
      <c r="G92" s="7"/>
      <c r="H92" s="20"/>
      <c r="I92" s="20"/>
      <c r="J92" s="20"/>
      <c r="K92" s="20"/>
      <c r="L92" s="20"/>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sheetData>
  <mergeCells count="4">
    <mergeCell ref="A1:G1"/>
    <mergeCell ref="A2:G2"/>
    <mergeCell ref="A3:G3"/>
    <mergeCell ref="A4:G4"/>
  </mergeCells>
  <printOptions horizontalCentered="1"/>
  <pageMargins left="0.7" right="0.68" top="0.76" bottom="0.65" header="0.4" footer="0.38"/>
  <pageSetup firstPageNumber="14" useFirstPageNumber="1" fitToHeight="1" fitToWidth="1" orientation="portrait" r:id="rId1"/>
  <headerFooter alignWithMargins="0">
    <oddHeader>&amp;L&amp;"Times New Roman,Bold Italic"
WM - &amp;P
&amp;C
</oddHeader>
  </headerFooter>
</worksheet>
</file>

<file path=xl/worksheets/sheet15.xml><?xml version="1.0" encoding="utf-8"?>
<worksheet xmlns="http://schemas.openxmlformats.org/spreadsheetml/2006/main" xmlns:r="http://schemas.openxmlformats.org/officeDocument/2006/relationships">
  <dimension ref="A1:BK77"/>
  <sheetViews>
    <sheetView zoomScale="75" zoomScaleNormal="75" workbookViewId="0" topLeftCell="A1">
      <selection activeCell="A81" sqref="A81"/>
    </sheetView>
  </sheetViews>
  <sheetFormatPr defaultColWidth="10.625" defaultRowHeight="12.75"/>
  <cols>
    <col min="1" max="1" width="39.50390625" style="782" customWidth="1"/>
    <col min="2" max="2" width="11.75390625" style="782" customWidth="1"/>
    <col min="3" max="3" width="2.75390625" style="782" customWidth="1"/>
    <col min="4" max="4" width="9.125" style="782" customWidth="1"/>
    <col min="5" max="5" width="2.375" style="782" customWidth="1"/>
    <col min="6" max="6" width="9.125" style="782" customWidth="1"/>
    <col min="7" max="7" width="2.375" style="782" customWidth="1"/>
    <col min="8" max="8" width="9.125" style="782" customWidth="1"/>
    <col min="9" max="9" width="2.375" style="782" customWidth="1"/>
    <col min="10" max="10" width="9.125" style="782" customWidth="1"/>
    <col min="11" max="11" width="2.375" style="782" customWidth="1"/>
    <col min="12" max="12" width="9.125" style="781" customWidth="1"/>
    <col min="13" max="13" width="2.375" style="781" customWidth="1"/>
    <col min="14" max="14" width="9.125" style="781" customWidth="1"/>
    <col min="15" max="15" width="10.00390625" style="781" customWidth="1"/>
    <col min="16" max="16" width="7.75390625" style="781" customWidth="1"/>
    <col min="17" max="17" width="9.375" style="781" customWidth="1"/>
    <col min="18" max="18" width="9.75390625" style="781" customWidth="1"/>
    <col min="19" max="19" width="8.50390625" style="781" customWidth="1"/>
    <col min="20" max="20" width="9.75390625" style="781" customWidth="1"/>
    <col min="21" max="21" width="8.375" style="781" customWidth="1"/>
    <col min="22" max="25" width="10.625" style="781" customWidth="1"/>
    <col min="26" max="28" width="15.625" style="781" customWidth="1"/>
    <col min="29" max="29" width="12.625" style="781" customWidth="1"/>
    <col min="30" max="62" width="10.625" style="781" customWidth="1"/>
    <col min="63" max="16384" width="10.625" style="782" customWidth="1"/>
  </cols>
  <sheetData>
    <row r="1" spans="1:21" ht="12.75" customHeight="1">
      <c r="A1" s="825" t="s">
        <v>0</v>
      </c>
      <c r="B1" s="826"/>
      <c r="C1" s="826"/>
      <c r="D1" s="826"/>
      <c r="E1" s="826"/>
      <c r="F1" s="826"/>
      <c r="G1" s="826"/>
      <c r="H1" s="826"/>
      <c r="I1" s="826"/>
      <c r="J1" s="826"/>
      <c r="K1" s="826"/>
      <c r="L1" s="826"/>
      <c r="M1" s="826"/>
      <c r="N1" s="827"/>
      <c r="O1" s="741"/>
      <c r="P1" s="741"/>
      <c r="Q1" s="741"/>
      <c r="R1" s="741"/>
      <c r="S1" s="741"/>
      <c r="T1" s="741"/>
      <c r="U1" s="741"/>
    </row>
    <row r="2" spans="1:21" ht="12.75" customHeight="1">
      <c r="A2" s="825" t="s">
        <v>33</v>
      </c>
      <c r="B2" s="826"/>
      <c r="C2" s="826"/>
      <c r="D2" s="826"/>
      <c r="E2" s="826"/>
      <c r="F2" s="826"/>
      <c r="G2" s="826"/>
      <c r="H2" s="826"/>
      <c r="I2" s="826"/>
      <c r="J2" s="826"/>
      <c r="K2" s="826"/>
      <c r="L2" s="826"/>
      <c r="M2" s="826"/>
      <c r="N2" s="827"/>
      <c r="O2" s="741"/>
      <c r="P2" s="741"/>
      <c r="Q2" s="741"/>
      <c r="R2" s="741"/>
      <c r="S2" s="741"/>
      <c r="T2" s="741"/>
      <c r="U2" s="741"/>
    </row>
    <row r="3" spans="1:21" ht="12.75" customHeight="1">
      <c r="A3" s="828" t="s">
        <v>50</v>
      </c>
      <c r="B3" s="826"/>
      <c r="C3" s="826"/>
      <c r="D3" s="826"/>
      <c r="E3" s="826"/>
      <c r="F3" s="826"/>
      <c r="G3" s="826"/>
      <c r="H3" s="826"/>
      <c r="I3" s="826"/>
      <c r="J3" s="826"/>
      <c r="K3" s="826"/>
      <c r="L3" s="826"/>
      <c r="M3" s="826"/>
      <c r="N3" s="827"/>
      <c r="O3" s="741"/>
      <c r="P3" s="741"/>
      <c r="Q3" s="741"/>
      <c r="R3" s="741"/>
      <c r="S3" s="741"/>
      <c r="T3" s="741"/>
      <c r="U3" s="741"/>
    </row>
    <row r="4" spans="1:21" ht="12.75" customHeight="1">
      <c r="A4" s="829" t="s">
        <v>1</v>
      </c>
      <c r="B4" s="826"/>
      <c r="C4" s="826"/>
      <c r="D4" s="826"/>
      <c r="E4" s="826"/>
      <c r="F4" s="826"/>
      <c r="G4" s="826"/>
      <c r="H4" s="826"/>
      <c r="I4" s="826"/>
      <c r="J4" s="826"/>
      <c r="K4" s="826"/>
      <c r="L4" s="826"/>
      <c r="M4" s="826"/>
      <c r="N4" s="827"/>
      <c r="O4" s="741"/>
      <c r="P4" s="741"/>
      <c r="Q4" s="741"/>
      <c r="R4" s="741"/>
      <c r="S4" s="741"/>
      <c r="T4" s="741"/>
      <c r="U4" s="741"/>
    </row>
    <row r="5" spans="1:21" ht="12.75" customHeight="1">
      <c r="A5" s="779"/>
      <c r="B5" s="740"/>
      <c r="C5" s="740"/>
      <c r="D5" s="740"/>
      <c r="E5" s="740"/>
      <c r="F5" s="740"/>
      <c r="G5" s="740"/>
      <c r="H5" s="740"/>
      <c r="I5" s="740"/>
      <c r="J5" s="740"/>
      <c r="K5" s="740"/>
      <c r="L5" s="740"/>
      <c r="M5" s="740"/>
      <c r="N5" s="741"/>
      <c r="O5" s="741"/>
      <c r="P5" s="741"/>
      <c r="Q5" s="741"/>
      <c r="R5" s="741"/>
      <c r="S5" s="741"/>
      <c r="T5" s="741"/>
      <c r="U5" s="741"/>
    </row>
    <row r="6" spans="1:21" ht="65.25" customHeight="1">
      <c r="A6" s="830" t="s">
        <v>512</v>
      </c>
      <c r="B6" s="830"/>
      <c r="C6" s="830"/>
      <c r="D6" s="830"/>
      <c r="E6" s="830"/>
      <c r="F6" s="830"/>
      <c r="G6" s="830"/>
      <c r="H6" s="830"/>
      <c r="I6" s="830"/>
      <c r="J6" s="830"/>
      <c r="K6" s="830"/>
      <c r="L6" s="830"/>
      <c r="M6" s="830"/>
      <c r="N6" s="830"/>
      <c r="O6" s="741"/>
      <c r="P6" s="741"/>
      <c r="Q6" s="741"/>
      <c r="R6" s="741"/>
      <c r="S6" s="741"/>
      <c r="T6" s="741"/>
      <c r="U6" s="741"/>
    </row>
    <row r="7" spans="1:21" ht="13.5" customHeight="1">
      <c r="A7" s="780"/>
      <c r="B7" s="780"/>
      <c r="C7" s="780"/>
      <c r="D7" s="780"/>
      <c r="E7" s="780"/>
      <c r="F7" s="780"/>
      <c r="G7" s="780"/>
      <c r="H7" s="780"/>
      <c r="I7" s="780"/>
      <c r="J7" s="780"/>
      <c r="K7" s="780"/>
      <c r="L7" s="780"/>
      <c r="M7" s="780"/>
      <c r="N7" s="780"/>
      <c r="O7" s="741"/>
      <c r="P7" s="741"/>
      <c r="Q7" s="741"/>
      <c r="R7" s="741"/>
      <c r="S7" s="741"/>
      <c r="T7" s="741"/>
      <c r="U7" s="741"/>
    </row>
    <row r="8" spans="1:21" ht="12.75" customHeight="1">
      <c r="A8" s="742"/>
      <c r="B8" s="740"/>
      <c r="C8" s="740"/>
      <c r="D8" s="740"/>
      <c r="E8" s="740"/>
      <c r="F8" s="740"/>
      <c r="G8" s="740"/>
      <c r="H8" s="740"/>
      <c r="I8" s="740"/>
      <c r="J8" s="740"/>
      <c r="K8" s="740"/>
      <c r="L8" s="740"/>
      <c r="M8" s="740"/>
      <c r="N8" s="741"/>
      <c r="O8" s="741"/>
      <c r="P8" s="741"/>
      <c r="Q8" s="741"/>
      <c r="R8" s="741"/>
      <c r="S8" s="741"/>
      <c r="T8" s="741"/>
      <c r="U8" s="741"/>
    </row>
    <row r="9" spans="1:62" ht="14.25" customHeight="1">
      <c r="A9" s="715"/>
      <c r="B9" s="822" t="s">
        <v>507</v>
      </c>
      <c r="C9" s="823"/>
      <c r="D9" s="823"/>
      <c r="E9" s="823"/>
      <c r="F9" s="823"/>
      <c r="G9" s="823"/>
      <c r="H9" s="823"/>
      <c r="I9" s="823"/>
      <c r="J9" s="823"/>
      <c r="K9" s="823"/>
      <c r="L9" s="823"/>
      <c r="M9" s="823"/>
      <c r="N9" s="823"/>
      <c r="BD9" s="782"/>
      <c r="BE9" s="782"/>
      <c r="BF9" s="782"/>
      <c r="BG9" s="782"/>
      <c r="BH9" s="782"/>
      <c r="BI9" s="782"/>
      <c r="BJ9" s="782"/>
    </row>
    <row r="10" spans="1:55" s="784" customFormat="1" ht="12.75" customHeight="1">
      <c r="A10" s="716"/>
      <c r="B10" s="824" t="s">
        <v>491</v>
      </c>
      <c r="C10" s="824"/>
      <c r="D10" s="824"/>
      <c r="E10" s="824"/>
      <c r="F10" s="824"/>
      <c r="G10" s="824"/>
      <c r="H10" s="824"/>
      <c r="I10" s="824"/>
      <c r="J10" s="824"/>
      <c r="K10" s="824"/>
      <c r="L10" s="824"/>
      <c r="M10" s="824"/>
      <c r="N10" s="824"/>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3"/>
      <c r="AY10" s="783"/>
      <c r="AZ10" s="783"/>
      <c r="BA10" s="783"/>
      <c r="BB10" s="783"/>
      <c r="BC10" s="783"/>
    </row>
    <row r="11" spans="1:62" ht="46.5" customHeight="1">
      <c r="A11" s="785"/>
      <c r="B11" s="706" t="s">
        <v>457</v>
      </c>
      <c r="C11" s="706"/>
      <c r="D11" s="706">
        <v>2002</v>
      </c>
      <c r="E11" s="706"/>
      <c r="F11" s="706">
        <v>2003</v>
      </c>
      <c r="G11" s="706"/>
      <c r="H11" s="706">
        <v>2004</v>
      </c>
      <c r="I11" s="706"/>
      <c r="J11" s="706">
        <v>2005</v>
      </c>
      <c r="K11" s="706"/>
      <c r="L11" s="706">
        <v>2006</v>
      </c>
      <c r="M11" s="706"/>
      <c r="N11" s="706" t="s">
        <v>447</v>
      </c>
      <c r="BD11" s="782"/>
      <c r="BE11" s="782"/>
      <c r="BF11" s="782"/>
      <c r="BG11" s="782"/>
      <c r="BH11" s="782"/>
      <c r="BI11" s="782"/>
      <c r="BJ11" s="782"/>
    </row>
    <row r="12" spans="1:62" ht="12.75" customHeight="1">
      <c r="A12" s="713" t="s">
        <v>463</v>
      </c>
      <c r="B12" s="795"/>
      <c r="C12" s="795"/>
      <c r="D12" s="795"/>
      <c r="E12" s="795"/>
      <c r="F12" s="795"/>
      <c r="G12" s="795"/>
      <c r="H12" s="795"/>
      <c r="I12" s="795"/>
      <c r="J12" s="795"/>
      <c r="K12" s="795"/>
      <c r="L12" s="795"/>
      <c r="M12" s="795"/>
      <c r="N12" s="795"/>
      <c r="BD12" s="782"/>
      <c r="BE12" s="782"/>
      <c r="BF12" s="782"/>
      <c r="BG12" s="782"/>
      <c r="BH12" s="782"/>
      <c r="BI12" s="782"/>
      <c r="BJ12" s="782"/>
    </row>
    <row r="13" spans="1:63" ht="12.75" customHeight="1">
      <c r="A13" s="713" t="s">
        <v>464</v>
      </c>
      <c r="B13" s="795"/>
      <c r="C13" s="795"/>
      <c r="D13" s="795"/>
      <c r="E13" s="795"/>
      <c r="F13" s="795"/>
      <c r="G13" s="795"/>
      <c r="H13" s="795"/>
      <c r="I13" s="795"/>
      <c r="J13" s="795"/>
      <c r="K13" s="795"/>
      <c r="L13" s="795"/>
      <c r="M13" s="795"/>
      <c r="N13" s="795"/>
      <c r="O13" s="796"/>
      <c r="P13" s="796"/>
      <c r="Q13" s="796"/>
      <c r="R13" s="796"/>
      <c r="S13" s="796"/>
      <c r="BK13" s="781"/>
    </row>
    <row r="14" spans="1:63" ht="12.75" customHeight="1">
      <c r="A14" s="709" t="s">
        <v>465</v>
      </c>
      <c r="B14" s="757"/>
      <c r="C14" s="757"/>
      <c r="D14" s="757"/>
      <c r="E14" s="757"/>
      <c r="F14" s="757"/>
      <c r="G14" s="757"/>
      <c r="H14" s="757"/>
      <c r="I14" s="757"/>
      <c r="J14" s="757"/>
      <c r="K14" s="757"/>
      <c r="L14" s="757"/>
      <c r="M14" s="757"/>
      <c r="N14" s="757"/>
      <c r="O14" s="797"/>
      <c r="P14" s="797"/>
      <c r="Q14" s="797"/>
      <c r="R14" s="797"/>
      <c r="S14" s="797"/>
      <c r="BK14" s="781"/>
    </row>
    <row r="15" spans="1:63" ht="12.75" customHeight="1">
      <c r="A15" s="710" t="s">
        <v>458</v>
      </c>
      <c r="B15" s="755">
        <f>SUM(D15:N15)</f>
        <v>15608</v>
      </c>
      <c r="C15" s="758"/>
      <c r="D15" s="759">
        <v>813</v>
      </c>
      <c r="E15" s="759"/>
      <c r="F15" s="759">
        <v>5586</v>
      </c>
      <c r="G15" s="759"/>
      <c r="H15" s="759">
        <v>3534</v>
      </c>
      <c r="I15" s="759"/>
      <c r="J15" s="759">
        <v>280</v>
      </c>
      <c r="K15" s="759"/>
      <c r="L15" s="759">
        <v>4448</v>
      </c>
      <c r="M15" s="756"/>
      <c r="N15" s="759">
        <v>947</v>
      </c>
      <c r="O15" s="798"/>
      <c r="P15" s="798"/>
      <c r="Q15" s="798"/>
      <c r="R15" s="798"/>
      <c r="S15" s="798"/>
      <c r="BK15" s="781"/>
    </row>
    <row r="16" spans="1:63" ht="12.75" customHeight="1">
      <c r="A16" s="710" t="s">
        <v>459</v>
      </c>
      <c r="B16" s="760">
        <v>0.04</v>
      </c>
      <c r="C16" s="760"/>
      <c r="D16" s="760">
        <v>0.0465</v>
      </c>
      <c r="E16" s="760"/>
      <c r="F16" s="760">
        <v>0.0303</v>
      </c>
      <c r="G16" s="760"/>
      <c r="H16" s="760">
        <v>0.0446</v>
      </c>
      <c r="I16" s="760"/>
      <c r="J16" s="760">
        <v>0.0442</v>
      </c>
      <c r="K16" s="760"/>
      <c r="L16" s="760">
        <v>0.0439</v>
      </c>
      <c r="M16" s="760"/>
      <c r="N16" s="760">
        <v>0.0558</v>
      </c>
      <c r="O16" s="798"/>
      <c r="P16" s="798"/>
      <c r="Q16" s="798"/>
      <c r="R16" s="798"/>
      <c r="S16" s="798"/>
      <c r="BK16" s="781"/>
    </row>
    <row r="17" spans="1:63" ht="15.75" customHeight="1">
      <c r="A17" s="710" t="s">
        <v>460</v>
      </c>
      <c r="B17" s="760">
        <v>0.019</v>
      </c>
      <c r="C17" s="760"/>
      <c r="D17" s="760">
        <v>0.0189</v>
      </c>
      <c r="E17" s="760"/>
      <c r="F17" s="760">
        <v>0.0191</v>
      </c>
      <c r="G17" s="760"/>
      <c r="H17" s="760">
        <v>0.0189</v>
      </c>
      <c r="I17" s="760"/>
      <c r="J17" s="760">
        <v>0.0189</v>
      </c>
      <c r="K17" s="760"/>
      <c r="L17" s="760">
        <v>0.0189</v>
      </c>
      <c r="M17" s="760"/>
      <c r="N17" s="760">
        <v>0.0195</v>
      </c>
      <c r="O17" s="799"/>
      <c r="P17" s="799"/>
      <c r="Q17" s="799"/>
      <c r="R17" s="799"/>
      <c r="S17" s="799"/>
      <c r="BK17" s="781"/>
    </row>
    <row r="18" spans="1:63" ht="12.75" customHeight="1">
      <c r="A18" s="709" t="s">
        <v>466</v>
      </c>
      <c r="B18" s="761"/>
      <c r="C18" s="761"/>
      <c r="D18" s="761"/>
      <c r="E18" s="761"/>
      <c r="F18" s="761"/>
      <c r="G18" s="761"/>
      <c r="H18" s="761"/>
      <c r="I18" s="761"/>
      <c r="J18" s="761"/>
      <c r="K18" s="761"/>
      <c r="L18" s="761"/>
      <c r="M18" s="761"/>
      <c r="N18" s="761"/>
      <c r="BK18" s="781"/>
    </row>
    <row r="19" spans="1:63" ht="12.75" customHeight="1">
      <c r="A19" s="710" t="s">
        <v>458</v>
      </c>
      <c r="B19" s="755">
        <f>SUM(D19:N19)</f>
        <v>4628</v>
      </c>
      <c r="C19" s="758"/>
      <c r="D19" s="759">
        <v>36</v>
      </c>
      <c r="E19" s="759"/>
      <c r="F19" s="759">
        <v>620</v>
      </c>
      <c r="G19" s="759"/>
      <c r="H19" s="759">
        <v>100</v>
      </c>
      <c r="I19" s="759"/>
      <c r="J19" s="759">
        <v>560</v>
      </c>
      <c r="K19" s="759"/>
      <c r="L19" s="759">
        <v>1004</v>
      </c>
      <c r="M19" s="759"/>
      <c r="N19" s="759">
        <v>2308</v>
      </c>
      <c r="BK19" s="781"/>
    </row>
    <row r="20" spans="1:63" ht="12.75" customHeight="1">
      <c r="A20" s="710" t="s">
        <v>459</v>
      </c>
      <c r="B20" s="760">
        <v>0.0193</v>
      </c>
      <c r="C20" s="760"/>
      <c r="D20" s="760">
        <v>0.0411</v>
      </c>
      <c r="E20" s="760"/>
      <c r="F20" s="760">
        <v>0.0159</v>
      </c>
      <c r="G20" s="760"/>
      <c r="H20" s="760">
        <v>0.0202</v>
      </c>
      <c r="I20" s="760"/>
      <c r="J20" s="760">
        <v>0.0183</v>
      </c>
      <c r="K20" s="760"/>
      <c r="L20" s="760">
        <v>0.0191</v>
      </c>
      <c r="M20" s="760"/>
      <c r="N20" s="760">
        <v>0.0202</v>
      </c>
      <c r="BK20" s="781"/>
    </row>
    <row r="21" spans="1:63" ht="12.75" customHeight="1">
      <c r="A21" s="710" t="s">
        <v>460</v>
      </c>
      <c r="B21" s="760">
        <v>0.0629</v>
      </c>
      <c r="C21" s="760"/>
      <c r="D21" s="760">
        <v>0.0419</v>
      </c>
      <c r="E21" s="760"/>
      <c r="F21" s="760">
        <v>0.0517</v>
      </c>
      <c r="G21" s="760"/>
      <c r="H21" s="760">
        <v>0.0199</v>
      </c>
      <c r="I21" s="760"/>
      <c r="J21" s="760">
        <v>0.0548</v>
      </c>
      <c r="K21" s="760"/>
      <c r="L21" s="760">
        <v>0.068</v>
      </c>
      <c r="M21" s="760"/>
      <c r="N21" s="760">
        <v>0.0678</v>
      </c>
      <c r="BK21" s="781"/>
    </row>
    <row r="22" spans="1:63" ht="12.75" customHeight="1">
      <c r="A22" s="709" t="s">
        <v>467</v>
      </c>
      <c r="B22" s="761"/>
      <c r="C22" s="761"/>
      <c r="D22" s="761"/>
      <c r="E22" s="761"/>
      <c r="F22" s="761"/>
      <c r="G22" s="761"/>
      <c r="H22" s="761"/>
      <c r="I22" s="761"/>
      <c r="J22" s="761"/>
      <c r="K22" s="761"/>
      <c r="L22" s="761"/>
      <c r="M22" s="761"/>
      <c r="N22" s="761"/>
      <c r="BK22" s="781"/>
    </row>
    <row r="23" spans="1:63" ht="12.75" customHeight="1">
      <c r="A23" s="710" t="s">
        <v>458</v>
      </c>
      <c r="B23" s="755">
        <f>SUM(D23:N23)</f>
        <v>935</v>
      </c>
      <c r="C23" s="758"/>
      <c r="D23" s="759">
        <v>359</v>
      </c>
      <c r="E23" s="759"/>
      <c r="F23" s="759">
        <v>271</v>
      </c>
      <c r="G23" s="759"/>
      <c r="H23" s="759">
        <v>191</v>
      </c>
      <c r="I23" s="759"/>
      <c r="J23" s="759">
        <v>64</v>
      </c>
      <c r="K23" s="759"/>
      <c r="L23" s="759">
        <v>50</v>
      </c>
      <c r="M23" s="759"/>
      <c r="N23" s="762">
        <v>0</v>
      </c>
      <c r="BK23" s="781"/>
    </row>
    <row r="24" spans="1:63" ht="12.75" customHeight="1">
      <c r="A24" s="710" t="s">
        <v>448</v>
      </c>
      <c r="B24" s="760">
        <v>0.0738</v>
      </c>
      <c r="C24" s="760"/>
      <c r="D24" s="760">
        <v>0.0734</v>
      </c>
      <c r="E24" s="760"/>
      <c r="F24" s="760">
        <v>0.0762</v>
      </c>
      <c r="G24" s="760"/>
      <c r="H24" s="760">
        <v>0.0814</v>
      </c>
      <c r="I24" s="760"/>
      <c r="J24" s="760">
        <v>0.0594</v>
      </c>
      <c r="K24" s="760"/>
      <c r="L24" s="760">
        <v>0.0525</v>
      </c>
      <c r="M24" s="760"/>
      <c r="N24" s="762">
        <v>0</v>
      </c>
      <c r="BK24" s="781"/>
    </row>
    <row r="25" spans="1:63" ht="12.75" customHeight="1">
      <c r="A25" s="709" t="s">
        <v>524</v>
      </c>
      <c r="B25" s="761"/>
      <c r="C25" s="761"/>
      <c r="D25" s="761"/>
      <c r="E25" s="761"/>
      <c r="F25" s="761"/>
      <c r="G25" s="761"/>
      <c r="H25" s="761"/>
      <c r="I25" s="761"/>
      <c r="J25" s="761"/>
      <c r="K25" s="761"/>
      <c r="L25" s="761"/>
      <c r="M25" s="761"/>
      <c r="N25" s="761"/>
      <c r="BK25" s="781"/>
    </row>
    <row r="26" spans="1:63" ht="12.75" customHeight="1">
      <c r="A26" s="710" t="s">
        <v>461</v>
      </c>
      <c r="B26" s="755">
        <v>5000</v>
      </c>
      <c r="C26" s="758"/>
      <c r="D26" s="762">
        <v>0</v>
      </c>
      <c r="E26" s="759"/>
      <c r="F26" s="759">
        <v>5000</v>
      </c>
      <c r="G26" s="759"/>
      <c r="H26" s="762">
        <v>0</v>
      </c>
      <c r="I26" s="759"/>
      <c r="J26" s="762">
        <v>0</v>
      </c>
      <c r="K26" s="759"/>
      <c r="L26" s="762">
        <v>0</v>
      </c>
      <c r="M26" s="759"/>
      <c r="N26" s="762">
        <v>0</v>
      </c>
      <c r="BK26" s="781"/>
    </row>
    <row r="27" spans="1:63" ht="12.75" customHeight="1">
      <c r="A27" s="710" t="s">
        <v>448</v>
      </c>
      <c r="B27" s="760">
        <v>0.0612</v>
      </c>
      <c r="C27" s="760"/>
      <c r="D27" s="762">
        <v>0</v>
      </c>
      <c r="E27" s="760"/>
      <c r="F27" s="760">
        <v>0.0612</v>
      </c>
      <c r="G27" s="760"/>
      <c r="H27" s="762">
        <v>0</v>
      </c>
      <c r="I27" s="762"/>
      <c r="J27" s="762">
        <v>0</v>
      </c>
      <c r="K27" s="760"/>
      <c r="L27" s="762">
        <v>0</v>
      </c>
      <c r="M27" s="762"/>
      <c r="N27" s="762">
        <v>0</v>
      </c>
      <c r="BK27" s="781"/>
    </row>
    <row r="28" spans="1:63" ht="12.75" customHeight="1">
      <c r="A28" s="710" t="s">
        <v>462</v>
      </c>
      <c r="B28" s="762">
        <v>0</v>
      </c>
      <c r="C28" s="758"/>
      <c r="D28" s="762">
        <v>0</v>
      </c>
      <c r="E28" s="759"/>
      <c r="F28" s="762">
        <v>0</v>
      </c>
      <c r="G28" s="759"/>
      <c r="H28" s="762">
        <v>0</v>
      </c>
      <c r="I28" s="759"/>
      <c r="J28" s="762">
        <v>0</v>
      </c>
      <c r="K28" s="759"/>
      <c r="L28" s="759">
        <v>1000</v>
      </c>
      <c r="M28" s="759"/>
      <c r="N28" s="759">
        <v>4000</v>
      </c>
      <c r="BK28" s="781"/>
    </row>
    <row r="29" spans="1:63" ht="12.75" customHeight="1">
      <c r="A29" s="710" t="s">
        <v>448</v>
      </c>
      <c r="B29" s="762">
        <v>0</v>
      </c>
      <c r="C29" s="760"/>
      <c r="D29" s="762">
        <v>0</v>
      </c>
      <c r="E29" s="762"/>
      <c r="F29" s="762">
        <v>0</v>
      </c>
      <c r="G29" s="762"/>
      <c r="H29" s="762">
        <v>0</v>
      </c>
      <c r="I29" s="762"/>
      <c r="J29" s="762">
        <v>0</v>
      </c>
      <c r="K29" s="760"/>
      <c r="L29" s="760">
        <v>0.0605</v>
      </c>
      <c r="M29" s="760"/>
      <c r="N29" s="760">
        <v>0.0614</v>
      </c>
      <c r="BK29" s="781"/>
    </row>
    <row r="30" spans="1:63" ht="12.75" customHeight="1">
      <c r="A30" s="709" t="s">
        <v>469</v>
      </c>
      <c r="B30" s="761"/>
      <c r="C30" s="761"/>
      <c r="D30" s="761"/>
      <c r="E30" s="761"/>
      <c r="F30" s="761"/>
      <c r="G30" s="761"/>
      <c r="H30" s="761"/>
      <c r="I30" s="761"/>
      <c r="J30" s="761"/>
      <c r="K30" s="761"/>
      <c r="L30" s="761"/>
      <c r="M30" s="761"/>
      <c r="N30" s="761"/>
      <c r="BK30" s="781"/>
    </row>
    <row r="31" spans="1:63" ht="12.75" customHeight="1">
      <c r="A31" s="710" t="s">
        <v>458</v>
      </c>
      <c r="B31" s="755">
        <v>683</v>
      </c>
      <c r="C31" s="758"/>
      <c r="D31" s="762">
        <v>0</v>
      </c>
      <c r="E31" s="759"/>
      <c r="F31" s="759">
        <v>183</v>
      </c>
      <c r="G31" s="759"/>
      <c r="H31" s="759">
        <v>500</v>
      </c>
      <c r="I31" s="759"/>
      <c r="J31" s="762">
        <v>0</v>
      </c>
      <c r="K31" s="759"/>
      <c r="L31" s="762">
        <v>0</v>
      </c>
      <c r="M31" s="759"/>
      <c r="N31" s="762">
        <v>0</v>
      </c>
      <c r="BK31" s="781"/>
    </row>
    <row r="32" spans="1:63" ht="12.75" customHeight="1">
      <c r="A32" s="710" t="s">
        <v>448</v>
      </c>
      <c r="B32" s="760">
        <v>0.0762</v>
      </c>
      <c r="C32" s="760"/>
      <c r="D32" s="762">
        <v>0</v>
      </c>
      <c r="E32" s="760"/>
      <c r="F32" s="760">
        <v>0.0725</v>
      </c>
      <c r="G32" s="760"/>
      <c r="H32" s="760">
        <v>0.0775</v>
      </c>
      <c r="I32" s="762"/>
      <c r="J32" s="762">
        <v>0</v>
      </c>
      <c r="K32" s="762"/>
      <c r="L32" s="762">
        <v>0</v>
      </c>
      <c r="M32" s="760"/>
      <c r="N32" s="762">
        <v>0</v>
      </c>
      <c r="BK32" s="781"/>
    </row>
    <row r="33" spans="1:63" ht="12.75" customHeight="1" hidden="1">
      <c r="A33" s="709" t="s">
        <v>513</v>
      </c>
      <c r="B33" s="761"/>
      <c r="C33" s="761"/>
      <c r="D33" s="761"/>
      <c r="E33" s="761"/>
      <c r="F33" s="761"/>
      <c r="G33" s="761"/>
      <c r="H33" s="761"/>
      <c r="I33" s="761"/>
      <c r="J33" s="761"/>
      <c r="K33" s="761"/>
      <c r="L33" s="761"/>
      <c r="M33" s="761"/>
      <c r="N33" s="761"/>
      <c r="BK33" s="781"/>
    </row>
    <row r="34" spans="1:63" ht="12.75" customHeight="1" hidden="1">
      <c r="A34" s="710" t="s">
        <v>458</v>
      </c>
      <c r="B34" s="755">
        <f>SUM(D34:N34)</f>
        <v>0</v>
      </c>
      <c r="C34" s="758"/>
      <c r="D34" s="759">
        <v>0</v>
      </c>
      <c r="E34" s="759"/>
      <c r="F34" s="759">
        <v>0</v>
      </c>
      <c r="G34" s="759"/>
      <c r="H34" s="759">
        <v>0</v>
      </c>
      <c r="I34" s="759"/>
      <c r="J34" s="759">
        <v>0</v>
      </c>
      <c r="K34" s="759"/>
      <c r="L34" s="759">
        <v>0</v>
      </c>
      <c r="M34" s="759"/>
      <c r="N34" s="759">
        <v>0</v>
      </c>
      <c r="BK34" s="781"/>
    </row>
    <row r="35" spans="1:63" ht="12.75" customHeight="1" hidden="1">
      <c r="A35" s="710" t="s">
        <v>448</v>
      </c>
      <c r="B35" s="760"/>
      <c r="C35" s="760"/>
      <c r="D35" s="760"/>
      <c r="E35" s="760"/>
      <c r="F35" s="760"/>
      <c r="G35" s="760"/>
      <c r="H35" s="760"/>
      <c r="I35" s="760"/>
      <c r="J35" s="760"/>
      <c r="K35" s="760"/>
      <c r="L35" s="760"/>
      <c r="M35" s="760"/>
      <c r="N35" s="760"/>
      <c r="BK35" s="781"/>
    </row>
    <row r="36" spans="1:63" ht="12.75" customHeight="1">
      <c r="A36" s="709" t="s">
        <v>525</v>
      </c>
      <c r="B36" s="761"/>
      <c r="C36" s="761"/>
      <c r="D36" s="761"/>
      <c r="E36" s="761"/>
      <c r="F36" s="761"/>
      <c r="G36" s="761"/>
      <c r="H36" s="761"/>
      <c r="I36" s="761"/>
      <c r="J36" s="761"/>
      <c r="K36" s="761"/>
      <c r="L36" s="761"/>
      <c r="M36" s="761"/>
      <c r="N36" s="761"/>
      <c r="BK36" s="781"/>
    </row>
    <row r="37" spans="1:63" ht="12.75" customHeight="1">
      <c r="A37" s="710" t="s">
        <v>461</v>
      </c>
      <c r="B37" s="755">
        <v>6400</v>
      </c>
      <c r="C37" s="758"/>
      <c r="D37" s="762">
        <v>0</v>
      </c>
      <c r="E37" s="759"/>
      <c r="F37" s="759">
        <v>5900</v>
      </c>
      <c r="G37" s="759"/>
      <c r="H37" s="759">
        <v>500</v>
      </c>
      <c r="I37" s="759"/>
      <c r="J37" s="762">
        <v>0</v>
      </c>
      <c r="K37" s="759"/>
      <c r="L37" s="762">
        <v>0</v>
      </c>
      <c r="M37" s="759"/>
      <c r="N37" s="762">
        <v>0</v>
      </c>
      <c r="BK37" s="781"/>
    </row>
    <row r="38" spans="1:63" ht="12.75" customHeight="1">
      <c r="A38" s="710" t="s">
        <v>448</v>
      </c>
      <c r="B38" s="760">
        <v>0.0614</v>
      </c>
      <c r="C38" s="760"/>
      <c r="D38" s="762">
        <v>0</v>
      </c>
      <c r="E38" s="760"/>
      <c r="F38" s="760">
        <v>0.0613</v>
      </c>
      <c r="G38" s="760"/>
      <c r="H38" s="760">
        <v>0.0621</v>
      </c>
      <c r="I38" s="762"/>
      <c r="J38" s="762">
        <v>0</v>
      </c>
      <c r="K38" s="762"/>
      <c r="L38" s="762">
        <v>0</v>
      </c>
      <c r="M38" s="762"/>
      <c r="N38" s="762">
        <v>0</v>
      </c>
      <c r="BK38" s="781"/>
    </row>
    <row r="39" spans="1:63" ht="12.75" customHeight="1">
      <c r="A39" s="710" t="s">
        <v>462</v>
      </c>
      <c r="B39" s="762">
        <v>0</v>
      </c>
      <c r="C39" s="756"/>
      <c r="D39" s="763">
        <v>0</v>
      </c>
      <c r="E39" s="755"/>
      <c r="F39" s="763">
        <v>0</v>
      </c>
      <c r="G39" s="755"/>
      <c r="H39" s="763">
        <v>0</v>
      </c>
      <c r="I39" s="755"/>
      <c r="J39" s="763">
        <v>0</v>
      </c>
      <c r="K39" s="755"/>
      <c r="L39" s="755">
        <v>3750</v>
      </c>
      <c r="M39" s="755"/>
      <c r="N39" s="755">
        <v>2650</v>
      </c>
      <c r="BK39" s="781"/>
    </row>
    <row r="40" spans="1:63" ht="12.75" customHeight="1">
      <c r="A40" s="710" t="s">
        <v>448</v>
      </c>
      <c r="B40" s="762">
        <v>0</v>
      </c>
      <c r="C40" s="764"/>
      <c r="D40" s="762">
        <v>0</v>
      </c>
      <c r="E40" s="762"/>
      <c r="F40" s="762">
        <v>0</v>
      </c>
      <c r="G40" s="762"/>
      <c r="H40" s="762">
        <v>0</v>
      </c>
      <c r="I40" s="762"/>
      <c r="J40" s="762">
        <v>0</v>
      </c>
      <c r="K40" s="764"/>
      <c r="L40" s="764">
        <v>0.0599</v>
      </c>
      <c r="M40" s="764"/>
      <c r="N40" s="764">
        <v>0.0634</v>
      </c>
      <c r="BK40" s="781"/>
    </row>
    <row r="41" spans="1:63" ht="14.25" customHeight="1" thickBot="1">
      <c r="A41" s="714" t="s">
        <v>450</v>
      </c>
      <c r="B41" s="765">
        <f>B15+B19+B23+B26+B28+B31+B34+B37+B39</f>
        <v>33254</v>
      </c>
      <c r="C41" s="766"/>
      <c r="D41" s="765"/>
      <c r="E41" s="765"/>
      <c r="F41" s="765"/>
      <c r="G41" s="765"/>
      <c r="H41" s="765"/>
      <c r="I41" s="765"/>
      <c r="J41" s="765"/>
      <c r="K41" s="765"/>
      <c r="L41" s="765"/>
      <c r="M41" s="765"/>
      <c r="N41" s="765"/>
      <c r="BK41" s="781"/>
    </row>
    <row r="42" spans="1:63" ht="9" customHeight="1" thickTop="1">
      <c r="A42" s="800"/>
      <c r="B42" s="767"/>
      <c r="C42" s="767"/>
      <c r="D42" s="767"/>
      <c r="E42" s="767"/>
      <c r="F42" s="767"/>
      <c r="G42" s="767"/>
      <c r="H42" s="767"/>
      <c r="I42" s="767"/>
      <c r="J42" s="767"/>
      <c r="K42" s="767"/>
      <c r="L42" s="767"/>
      <c r="M42" s="767"/>
      <c r="N42" s="767"/>
      <c r="BK42" s="781"/>
    </row>
    <row r="43" spans="1:63" ht="12.75" customHeight="1">
      <c r="A43" s="708" t="s">
        <v>495</v>
      </c>
      <c r="B43" s="767"/>
      <c r="C43" s="767"/>
      <c r="D43" s="767"/>
      <c r="E43" s="767"/>
      <c r="F43" s="767"/>
      <c r="G43" s="767"/>
      <c r="H43" s="767"/>
      <c r="I43" s="767"/>
      <c r="J43" s="767"/>
      <c r="K43" s="767"/>
      <c r="L43" s="767"/>
      <c r="M43" s="767"/>
      <c r="N43" s="767"/>
      <c r="BK43" s="781"/>
    </row>
    <row r="44" spans="1:63" ht="12.75" customHeight="1" hidden="1">
      <c r="A44" s="709" t="s">
        <v>465</v>
      </c>
      <c r="B44" s="757"/>
      <c r="C44" s="757"/>
      <c r="D44" s="757"/>
      <c r="E44" s="757"/>
      <c r="F44" s="757"/>
      <c r="G44" s="757"/>
      <c r="H44" s="757"/>
      <c r="I44" s="757"/>
      <c r="J44" s="757"/>
      <c r="K44" s="757"/>
      <c r="L44" s="757"/>
      <c r="M44" s="757"/>
      <c r="N44" s="757"/>
      <c r="BK44" s="781"/>
    </row>
    <row r="45" spans="1:63" ht="12.75" customHeight="1" hidden="1">
      <c r="A45" s="710" t="s">
        <v>458</v>
      </c>
      <c r="B45" s="755">
        <f>SUM(D45:N45)</f>
        <v>0</v>
      </c>
      <c r="C45" s="756"/>
      <c r="D45" s="755">
        <v>0</v>
      </c>
      <c r="E45" s="755"/>
      <c r="F45" s="755">
        <v>0</v>
      </c>
      <c r="G45" s="755"/>
      <c r="H45" s="755">
        <v>0</v>
      </c>
      <c r="I45" s="755"/>
      <c r="J45" s="755">
        <v>0</v>
      </c>
      <c r="K45" s="755"/>
      <c r="L45" s="755">
        <v>0</v>
      </c>
      <c r="M45" s="755"/>
      <c r="N45" s="755">
        <v>0</v>
      </c>
      <c r="BK45" s="781"/>
    </row>
    <row r="46" spans="1:63" ht="12.75" customHeight="1" hidden="1">
      <c r="A46" s="710" t="s">
        <v>459</v>
      </c>
      <c r="B46" s="760"/>
      <c r="C46" s="760"/>
      <c r="D46" s="760"/>
      <c r="E46" s="760"/>
      <c r="F46" s="760"/>
      <c r="G46" s="760"/>
      <c r="H46" s="760"/>
      <c r="I46" s="760"/>
      <c r="J46" s="760"/>
      <c r="K46" s="760"/>
      <c r="L46" s="760"/>
      <c r="M46" s="760"/>
      <c r="N46" s="760"/>
      <c r="BK46" s="781"/>
    </row>
    <row r="47" spans="1:63" ht="12.75" customHeight="1" hidden="1">
      <c r="A47" s="710" t="s">
        <v>460</v>
      </c>
      <c r="B47" s="760"/>
      <c r="C47" s="760"/>
      <c r="D47" s="760"/>
      <c r="E47" s="760"/>
      <c r="F47" s="760"/>
      <c r="G47" s="760"/>
      <c r="H47" s="760"/>
      <c r="I47" s="760"/>
      <c r="J47" s="760"/>
      <c r="K47" s="760"/>
      <c r="L47" s="760"/>
      <c r="M47" s="760"/>
      <c r="N47" s="760"/>
      <c r="BK47" s="781"/>
    </row>
    <row r="48" spans="1:63" ht="12.75" customHeight="1">
      <c r="A48" s="709" t="s">
        <v>466</v>
      </c>
      <c r="B48" s="761"/>
      <c r="C48" s="761"/>
      <c r="D48" s="761"/>
      <c r="E48" s="761"/>
      <c r="F48" s="761"/>
      <c r="G48" s="761"/>
      <c r="H48" s="761"/>
      <c r="I48" s="761"/>
      <c r="J48" s="761"/>
      <c r="K48" s="761"/>
      <c r="L48" s="761"/>
      <c r="M48" s="761"/>
      <c r="N48" s="761"/>
      <c r="BK48" s="781"/>
    </row>
    <row r="49" spans="1:63" ht="12.75" customHeight="1">
      <c r="A49" s="710" t="s">
        <v>458</v>
      </c>
      <c r="B49" s="755">
        <v>6300</v>
      </c>
      <c r="C49" s="758"/>
      <c r="D49" s="762">
        <v>0</v>
      </c>
      <c r="E49" s="759"/>
      <c r="F49" s="762">
        <v>0</v>
      </c>
      <c r="G49" s="759"/>
      <c r="H49" s="762">
        <v>0</v>
      </c>
      <c r="I49" s="759"/>
      <c r="J49" s="762">
        <v>0</v>
      </c>
      <c r="K49" s="759"/>
      <c r="L49" s="762">
        <v>0</v>
      </c>
      <c r="M49" s="759"/>
      <c r="N49" s="759">
        <v>6300</v>
      </c>
      <c r="BK49" s="781"/>
    </row>
    <row r="50" spans="1:63" ht="12.75" customHeight="1">
      <c r="A50" s="710" t="s">
        <v>459</v>
      </c>
      <c r="B50" s="760">
        <v>0.0201</v>
      </c>
      <c r="C50" s="760"/>
      <c r="D50" s="762">
        <v>0</v>
      </c>
      <c r="E50" s="762"/>
      <c r="F50" s="762">
        <v>0</v>
      </c>
      <c r="G50" s="762"/>
      <c r="H50" s="762">
        <v>0</v>
      </c>
      <c r="I50" s="762"/>
      <c r="J50" s="762">
        <v>0</v>
      </c>
      <c r="K50" s="762"/>
      <c r="L50" s="762">
        <v>0</v>
      </c>
      <c r="M50" s="760"/>
      <c r="N50" s="760">
        <v>0.0201</v>
      </c>
      <c r="BK50" s="781"/>
    </row>
    <row r="51" spans="1:63" ht="12.75" customHeight="1">
      <c r="A51" s="710" t="s">
        <v>460</v>
      </c>
      <c r="B51" s="760">
        <v>0.0602</v>
      </c>
      <c r="C51" s="760"/>
      <c r="D51" s="762">
        <v>0</v>
      </c>
      <c r="E51" s="762"/>
      <c r="F51" s="762">
        <v>0</v>
      </c>
      <c r="G51" s="762"/>
      <c r="H51" s="762">
        <v>0</v>
      </c>
      <c r="I51" s="762"/>
      <c r="J51" s="762">
        <v>0</v>
      </c>
      <c r="K51" s="762"/>
      <c r="L51" s="762">
        <v>0</v>
      </c>
      <c r="M51" s="760"/>
      <c r="N51" s="760">
        <v>0.0602</v>
      </c>
      <c r="BK51" s="781"/>
    </row>
    <row r="52" spans="1:63" ht="12.75" customHeight="1" hidden="1">
      <c r="A52" s="709" t="s">
        <v>467</v>
      </c>
      <c r="B52" s="761"/>
      <c r="C52" s="761"/>
      <c r="D52" s="761"/>
      <c r="E52" s="761"/>
      <c r="F52" s="761"/>
      <c r="G52" s="761"/>
      <c r="H52" s="761"/>
      <c r="I52" s="761"/>
      <c r="J52" s="761"/>
      <c r="K52" s="761"/>
      <c r="L52" s="761"/>
      <c r="M52" s="761"/>
      <c r="N52" s="761"/>
      <c r="BK52" s="781"/>
    </row>
    <row r="53" spans="1:63" ht="12.75" customHeight="1" hidden="1">
      <c r="A53" s="710" t="s">
        <v>458</v>
      </c>
      <c r="B53" s="755">
        <f>SUM(D53:N53)</f>
        <v>0</v>
      </c>
      <c r="C53" s="758"/>
      <c r="D53" s="759">
        <v>0</v>
      </c>
      <c r="E53" s="759"/>
      <c r="F53" s="759">
        <v>0</v>
      </c>
      <c r="G53" s="759"/>
      <c r="H53" s="759">
        <v>0</v>
      </c>
      <c r="I53" s="759"/>
      <c r="J53" s="759">
        <v>0</v>
      </c>
      <c r="K53" s="759"/>
      <c r="L53" s="759">
        <v>0</v>
      </c>
      <c r="M53" s="759"/>
      <c r="N53" s="759">
        <v>0</v>
      </c>
      <c r="BK53" s="781"/>
    </row>
    <row r="54" spans="1:63" ht="12.75" customHeight="1" hidden="1">
      <c r="A54" s="710" t="s">
        <v>448</v>
      </c>
      <c r="B54" s="760"/>
      <c r="C54" s="760"/>
      <c r="D54" s="760"/>
      <c r="E54" s="760"/>
      <c r="F54" s="760"/>
      <c r="G54" s="760"/>
      <c r="H54" s="760"/>
      <c r="I54" s="760"/>
      <c r="J54" s="760"/>
      <c r="K54" s="760"/>
      <c r="L54" s="760"/>
      <c r="M54" s="760"/>
      <c r="N54" s="760"/>
      <c r="BK54" s="781"/>
    </row>
    <row r="55" spans="1:63" ht="12.75" customHeight="1">
      <c r="A55" s="709" t="s">
        <v>526</v>
      </c>
      <c r="B55" s="761"/>
      <c r="C55" s="761"/>
      <c r="D55" s="761"/>
      <c r="E55" s="761"/>
      <c r="F55" s="761"/>
      <c r="G55" s="761"/>
      <c r="H55" s="761"/>
      <c r="I55" s="761"/>
      <c r="J55" s="761"/>
      <c r="K55" s="761"/>
      <c r="L55" s="761"/>
      <c r="M55" s="761"/>
      <c r="N55" s="761"/>
      <c r="BK55" s="781"/>
    </row>
    <row r="56" spans="1:63" ht="12.75" customHeight="1">
      <c r="A56" s="710" t="s">
        <v>461</v>
      </c>
      <c r="B56" s="755">
        <v>1500</v>
      </c>
      <c r="C56" s="758"/>
      <c r="D56" s="759">
        <v>1500</v>
      </c>
      <c r="E56" s="759"/>
      <c r="F56" s="762">
        <v>0</v>
      </c>
      <c r="G56" s="759"/>
      <c r="H56" s="762">
        <v>0</v>
      </c>
      <c r="I56" s="759"/>
      <c r="J56" s="762">
        <v>0</v>
      </c>
      <c r="K56" s="759"/>
      <c r="L56" s="762">
        <v>0</v>
      </c>
      <c r="M56" s="759"/>
      <c r="N56" s="762">
        <v>0</v>
      </c>
      <c r="BK56" s="781"/>
    </row>
    <row r="57" spans="1:63" ht="12.75" customHeight="1">
      <c r="A57" s="710" t="s">
        <v>448</v>
      </c>
      <c r="B57" s="760">
        <v>0.0588</v>
      </c>
      <c r="C57" s="760"/>
      <c r="D57" s="760">
        <v>0.0588</v>
      </c>
      <c r="E57" s="760"/>
      <c r="F57" s="762">
        <v>0</v>
      </c>
      <c r="G57" s="762"/>
      <c r="H57" s="762">
        <v>0</v>
      </c>
      <c r="I57" s="762"/>
      <c r="J57" s="762">
        <v>0</v>
      </c>
      <c r="K57" s="762"/>
      <c r="L57" s="762">
        <v>0</v>
      </c>
      <c r="M57" s="760"/>
      <c r="N57" s="762">
        <v>0</v>
      </c>
      <c r="BK57" s="781"/>
    </row>
    <row r="58" spans="1:63" ht="12.75" customHeight="1">
      <c r="A58" s="710" t="s">
        <v>462</v>
      </c>
      <c r="B58" s="762">
        <v>0</v>
      </c>
      <c r="C58" s="758"/>
      <c r="D58" s="762">
        <v>0</v>
      </c>
      <c r="E58" s="759"/>
      <c r="F58" s="762">
        <v>0</v>
      </c>
      <c r="G58" s="759"/>
      <c r="H58" s="762">
        <v>0</v>
      </c>
      <c r="I58" s="759"/>
      <c r="J58" s="762">
        <v>0</v>
      </c>
      <c r="K58" s="759"/>
      <c r="L58" s="762">
        <v>0</v>
      </c>
      <c r="M58" s="759"/>
      <c r="N58" s="759">
        <v>1500</v>
      </c>
      <c r="BK58" s="781"/>
    </row>
    <row r="59" spans="1:63" ht="12.75" customHeight="1">
      <c r="A59" s="710" t="s">
        <v>448</v>
      </c>
      <c r="B59" s="762">
        <v>0</v>
      </c>
      <c r="C59" s="760"/>
      <c r="D59" s="762">
        <v>0</v>
      </c>
      <c r="E59" s="762"/>
      <c r="F59" s="762">
        <v>0</v>
      </c>
      <c r="G59" s="762"/>
      <c r="H59" s="762">
        <v>0</v>
      </c>
      <c r="I59" s="762"/>
      <c r="J59" s="762">
        <v>0</v>
      </c>
      <c r="K59" s="762"/>
      <c r="L59" s="762">
        <v>0</v>
      </c>
      <c r="M59" s="760"/>
      <c r="N59" s="760">
        <v>0.0588</v>
      </c>
      <c r="BK59" s="781"/>
    </row>
    <row r="60" spans="1:63" ht="12.75" customHeight="1" hidden="1">
      <c r="A60" s="709" t="s">
        <v>482</v>
      </c>
      <c r="B60" s="761"/>
      <c r="C60" s="761"/>
      <c r="D60" s="761"/>
      <c r="E60" s="761"/>
      <c r="F60" s="761"/>
      <c r="G60" s="761"/>
      <c r="H60" s="761"/>
      <c r="I60" s="761"/>
      <c r="J60" s="761"/>
      <c r="K60" s="761"/>
      <c r="L60" s="761"/>
      <c r="M60" s="761"/>
      <c r="N60" s="761"/>
      <c r="BK60" s="781"/>
    </row>
    <row r="61" spans="1:63" ht="12.75" customHeight="1" hidden="1">
      <c r="A61" s="710" t="s">
        <v>458</v>
      </c>
      <c r="B61" s="738">
        <v>0</v>
      </c>
      <c r="C61" s="758"/>
      <c r="D61" s="762">
        <v>0</v>
      </c>
      <c r="E61" s="759"/>
      <c r="F61" s="762">
        <v>0</v>
      </c>
      <c r="G61" s="759"/>
      <c r="H61" s="738">
        <v>0</v>
      </c>
      <c r="I61" s="759"/>
      <c r="J61" s="762">
        <v>0</v>
      </c>
      <c r="K61" s="759"/>
      <c r="L61" s="762">
        <v>0</v>
      </c>
      <c r="M61" s="759"/>
      <c r="N61" s="762">
        <v>0</v>
      </c>
      <c r="BK61" s="781"/>
    </row>
    <row r="62" spans="1:63" ht="12.75" customHeight="1" hidden="1">
      <c r="A62" s="710" t="s">
        <v>448</v>
      </c>
      <c r="B62" s="738">
        <v>0</v>
      </c>
      <c r="C62" s="760"/>
      <c r="D62" s="762">
        <v>0</v>
      </c>
      <c r="E62" s="762"/>
      <c r="F62" s="762">
        <v>0</v>
      </c>
      <c r="G62" s="760"/>
      <c r="H62" s="738">
        <v>0</v>
      </c>
      <c r="I62" s="760"/>
      <c r="J62" s="762">
        <v>0</v>
      </c>
      <c r="K62" s="762"/>
      <c r="L62" s="762">
        <v>0</v>
      </c>
      <c r="M62" s="760"/>
      <c r="N62" s="762">
        <v>0</v>
      </c>
      <c r="BK62" s="781"/>
    </row>
    <row r="63" spans="1:63" ht="12.75" customHeight="1">
      <c r="A63" s="709" t="s">
        <v>513</v>
      </c>
      <c r="B63" s="761"/>
      <c r="C63" s="761"/>
      <c r="D63" s="761"/>
      <c r="E63" s="761"/>
      <c r="F63" s="761"/>
      <c r="G63" s="761"/>
      <c r="H63" s="761"/>
      <c r="I63" s="761"/>
      <c r="J63" s="761"/>
      <c r="K63" s="761"/>
      <c r="L63" s="761"/>
      <c r="M63" s="761"/>
      <c r="N63" s="761"/>
      <c r="BK63" s="781"/>
    </row>
    <row r="64" spans="1:63" ht="12.75" customHeight="1">
      <c r="A64" s="710" t="s">
        <v>458</v>
      </c>
      <c r="B64" s="755">
        <v>5150</v>
      </c>
      <c r="C64" s="758"/>
      <c r="D64" s="762">
        <v>0</v>
      </c>
      <c r="E64" s="759"/>
      <c r="F64" s="762">
        <v>0</v>
      </c>
      <c r="G64" s="759"/>
      <c r="H64" s="762">
        <v>0</v>
      </c>
      <c r="I64" s="759"/>
      <c r="J64" s="759">
        <v>650</v>
      </c>
      <c r="K64" s="759"/>
      <c r="L64" s="762">
        <v>0</v>
      </c>
      <c r="M64" s="759"/>
      <c r="N64" s="759">
        <v>4500</v>
      </c>
      <c r="BK64" s="781"/>
    </row>
    <row r="65" spans="1:63" ht="12.75" customHeight="1">
      <c r="A65" s="710" t="s">
        <v>448</v>
      </c>
      <c r="B65" s="760">
        <v>0.0633</v>
      </c>
      <c r="C65" s="760"/>
      <c r="D65" s="762">
        <v>0</v>
      </c>
      <c r="E65" s="762"/>
      <c r="F65" s="762">
        <v>0</v>
      </c>
      <c r="G65" s="762"/>
      <c r="H65" s="762">
        <v>0</v>
      </c>
      <c r="I65" s="760"/>
      <c r="J65" s="760">
        <v>0.0513</v>
      </c>
      <c r="K65" s="760"/>
      <c r="L65" s="762">
        <v>0</v>
      </c>
      <c r="M65" s="760"/>
      <c r="N65" s="760">
        <v>0.065</v>
      </c>
      <c r="BK65" s="781"/>
    </row>
    <row r="66" spans="1:63" ht="12.75" customHeight="1" hidden="1">
      <c r="A66" s="709" t="s">
        <v>514</v>
      </c>
      <c r="B66" s="761"/>
      <c r="C66" s="761"/>
      <c r="D66" s="761"/>
      <c r="E66" s="761"/>
      <c r="F66" s="761"/>
      <c r="G66" s="761"/>
      <c r="H66" s="761"/>
      <c r="I66" s="761"/>
      <c r="J66" s="761"/>
      <c r="K66" s="761"/>
      <c r="L66" s="761"/>
      <c r="M66" s="761"/>
      <c r="N66" s="761"/>
      <c r="BK66" s="781"/>
    </row>
    <row r="67" spans="1:63" ht="12.75" customHeight="1" hidden="1">
      <c r="A67" s="710" t="s">
        <v>461</v>
      </c>
      <c r="B67" s="735"/>
      <c r="C67" s="758"/>
      <c r="D67" s="762">
        <v>0</v>
      </c>
      <c r="E67" s="759"/>
      <c r="F67" s="762">
        <v>0</v>
      </c>
      <c r="G67" s="759"/>
      <c r="H67" s="736"/>
      <c r="I67" s="759"/>
      <c r="J67" s="762">
        <v>0</v>
      </c>
      <c r="K67" s="759"/>
      <c r="L67" s="762">
        <v>0</v>
      </c>
      <c r="M67" s="759"/>
      <c r="N67" s="762">
        <v>0</v>
      </c>
      <c r="BK67" s="781"/>
    </row>
    <row r="68" spans="1:63" ht="12.75" customHeight="1" hidden="1">
      <c r="A68" s="710" t="s">
        <v>448</v>
      </c>
      <c r="B68" s="737"/>
      <c r="C68" s="760"/>
      <c r="D68" s="762">
        <v>0</v>
      </c>
      <c r="E68" s="762"/>
      <c r="F68" s="762">
        <v>0</v>
      </c>
      <c r="G68" s="760"/>
      <c r="H68" s="737"/>
      <c r="I68" s="760"/>
      <c r="J68" s="762">
        <v>0</v>
      </c>
      <c r="K68" s="762"/>
      <c r="L68" s="762">
        <v>0</v>
      </c>
      <c r="M68" s="762"/>
      <c r="N68" s="762">
        <v>0</v>
      </c>
      <c r="BK68" s="781"/>
    </row>
    <row r="69" spans="1:63" ht="12.75" customHeight="1" hidden="1">
      <c r="A69" s="710" t="s">
        <v>462</v>
      </c>
      <c r="B69" s="735"/>
      <c r="C69" s="756"/>
      <c r="D69" s="763">
        <v>0</v>
      </c>
      <c r="E69" s="755"/>
      <c r="F69" s="763">
        <v>0</v>
      </c>
      <c r="G69" s="755"/>
      <c r="H69" s="763">
        <v>0</v>
      </c>
      <c r="I69" s="755"/>
      <c r="J69" s="763">
        <v>0</v>
      </c>
      <c r="K69" s="755"/>
      <c r="L69" s="763">
        <v>0</v>
      </c>
      <c r="M69" s="755"/>
      <c r="N69" s="735"/>
      <c r="BK69" s="781"/>
    </row>
    <row r="70" spans="1:63" ht="12.75" customHeight="1" hidden="1">
      <c r="A70" s="711" t="s">
        <v>448</v>
      </c>
      <c r="B70" s="739"/>
      <c r="C70" s="764"/>
      <c r="D70" s="768">
        <v>0</v>
      </c>
      <c r="E70" s="768"/>
      <c r="F70" s="768">
        <v>0</v>
      </c>
      <c r="G70" s="768"/>
      <c r="H70" s="768">
        <v>0</v>
      </c>
      <c r="I70" s="768"/>
      <c r="J70" s="768">
        <v>0</v>
      </c>
      <c r="K70" s="768"/>
      <c r="L70" s="768">
        <v>0</v>
      </c>
      <c r="M70" s="764"/>
      <c r="N70" s="739"/>
      <c r="BK70" s="781"/>
    </row>
    <row r="71" spans="1:63" ht="15" customHeight="1" thickBot="1">
      <c r="A71" s="778" t="s">
        <v>493</v>
      </c>
      <c r="B71" s="765">
        <f>B45+B49+B53+B56+B58+B61+B64+B67+B69</f>
        <v>12950</v>
      </c>
      <c r="C71" s="766"/>
      <c r="D71" s="765"/>
      <c r="E71" s="765"/>
      <c r="F71" s="765"/>
      <c r="G71" s="765"/>
      <c r="H71" s="765"/>
      <c r="I71" s="765"/>
      <c r="J71" s="765"/>
      <c r="K71" s="765"/>
      <c r="L71" s="765"/>
      <c r="M71" s="765"/>
      <c r="N71" s="765"/>
      <c r="BK71" s="781"/>
    </row>
    <row r="72" spans="1:63" ht="8.25" customHeight="1" thickTop="1">
      <c r="A72" s="709"/>
      <c r="B72" s="770"/>
      <c r="C72" s="770"/>
      <c r="D72" s="770"/>
      <c r="E72" s="770"/>
      <c r="F72" s="770"/>
      <c r="G72" s="770"/>
      <c r="H72" s="770"/>
      <c r="I72" s="770"/>
      <c r="J72" s="770"/>
      <c r="K72" s="770"/>
      <c r="L72" s="770"/>
      <c r="M72" s="770"/>
      <c r="N72" s="770"/>
      <c r="BK72" s="781"/>
    </row>
    <row r="73" spans="1:63" ht="12.75" customHeight="1" thickBot="1">
      <c r="A73" s="707" t="s">
        <v>449</v>
      </c>
      <c r="B73" s="769">
        <f>B71+B41</f>
        <v>46204</v>
      </c>
      <c r="C73" s="801" t="s">
        <v>368</v>
      </c>
      <c r="D73" s="769"/>
      <c r="E73" s="769"/>
      <c r="F73" s="769"/>
      <c r="G73" s="769"/>
      <c r="H73" s="769"/>
      <c r="I73" s="769"/>
      <c r="J73" s="769"/>
      <c r="K73" s="769"/>
      <c r="L73" s="769"/>
      <c r="M73" s="769"/>
      <c r="N73" s="769"/>
      <c r="BK73" s="781"/>
    </row>
    <row r="74" spans="1:63" ht="19.5" customHeight="1" thickTop="1">
      <c r="A74" s="804" t="s">
        <v>527</v>
      </c>
      <c r="B74" s="759"/>
      <c r="C74" s="837"/>
      <c r="D74" s="759"/>
      <c r="E74" s="759"/>
      <c r="F74" s="759"/>
      <c r="G74" s="759"/>
      <c r="H74" s="759"/>
      <c r="I74" s="759"/>
      <c r="J74" s="759"/>
      <c r="K74" s="759"/>
      <c r="L74" s="759"/>
      <c r="M74" s="759"/>
      <c r="N74" s="759"/>
      <c r="BK74" s="781"/>
    </row>
    <row r="75" spans="1:13" ht="12.75" customHeight="1">
      <c r="A75" s="804" t="s">
        <v>517</v>
      </c>
      <c r="B75" s="803"/>
      <c r="C75" s="803"/>
      <c r="D75" s="803"/>
      <c r="E75" s="803"/>
      <c r="F75" s="803"/>
      <c r="G75" s="803"/>
      <c r="H75" s="803"/>
      <c r="I75" s="803"/>
      <c r="J75" s="803"/>
      <c r="K75" s="803"/>
      <c r="L75" s="799"/>
      <c r="M75" s="799"/>
    </row>
    <row r="76" spans="1:13" ht="12.75" customHeight="1">
      <c r="A76" s="803" t="s">
        <v>518</v>
      </c>
      <c r="B76" s="803"/>
      <c r="C76" s="803"/>
      <c r="D76" s="803"/>
      <c r="E76" s="803"/>
      <c r="F76" s="803"/>
      <c r="G76" s="803"/>
      <c r="H76" s="803"/>
      <c r="I76" s="803"/>
      <c r="J76" s="803"/>
      <c r="K76" s="803"/>
      <c r="L76" s="799"/>
      <c r="M76" s="799"/>
    </row>
    <row r="77" spans="1:13" ht="12.75" customHeight="1">
      <c r="A77" s="802" t="s">
        <v>528</v>
      </c>
      <c r="B77" s="803"/>
      <c r="C77" s="803"/>
      <c r="D77" s="803"/>
      <c r="E77" s="803"/>
      <c r="F77" s="803"/>
      <c r="G77" s="803"/>
      <c r="H77" s="803"/>
      <c r="I77" s="803"/>
      <c r="J77" s="803"/>
      <c r="K77" s="803"/>
      <c r="L77" s="799"/>
      <c r="M77" s="799"/>
    </row>
    <row r="78" ht="12.75" customHeight="1"/>
  </sheetData>
  <mergeCells count="7">
    <mergeCell ref="B9:N9"/>
    <mergeCell ref="B10:N10"/>
    <mergeCell ref="A1:N1"/>
    <mergeCell ref="A2:N2"/>
    <mergeCell ref="A3:N3"/>
    <mergeCell ref="A4:N4"/>
    <mergeCell ref="A6:N6"/>
  </mergeCells>
  <printOptions horizontalCentered="1"/>
  <pageMargins left="0.32" right="0.38" top="0.45" bottom="0.34" header="0.28" footer="0.19"/>
  <pageSetup firstPageNumber="15" useFirstPageNumber="1" orientation="portrait" scale="75" r:id="rId1"/>
  <headerFooter alignWithMargins="0">
    <oddHeader>&amp;L&amp;"Times New Roman,Bold Italic"
WM - &amp;P
&amp;C
</oddHeader>
  </headerFooter>
</worksheet>
</file>

<file path=xl/worksheets/sheet16.xml><?xml version="1.0" encoding="utf-8"?>
<worksheet xmlns="http://schemas.openxmlformats.org/spreadsheetml/2006/main" xmlns:r="http://schemas.openxmlformats.org/officeDocument/2006/relationships">
  <dimension ref="A1:BK79"/>
  <sheetViews>
    <sheetView zoomScale="75" zoomScaleNormal="75" workbookViewId="0" topLeftCell="A1">
      <selection activeCell="A86" sqref="A86"/>
    </sheetView>
  </sheetViews>
  <sheetFormatPr defaultColWidth="10.625" defaultRowHeight="12.75"/>
  <cols>
    <col min="1" max="1" width="39.00390625" style="782" customWidth="1"/>
    <col min="2" max="2" width="11.00390625" style="782" customWidth="1"/>
    <col min="3" max="3" width="2.375" style="782" customWidth="1"/>
    <col min="4" max="4" width="9.125" style="782" customWidth="1"/>
    <col min="5" max="5" width="2.375" style="782" customWidth="1"/>
    <col min="6" max="6" width="9.125" style="782" customWidth="1"/>
    <col min="7" max="7" width="2.375" style="782" customWidth="1"/>
    <col min="8" max="8" width="9.125" style="782" customWidth="1"/>
    <col min="9" max="9" width="2.375" style="782" customWidth="1"/>
    <col min="10" max="10" width="9.125" style="782" customWidth="1"/>
    <col min="11" max="11" width="2.375" style="782" customWidth="1"/>
    <col min="12" max="12" width="9.125" style="781" customWidth="1"/>
    <col min="13" max="13" width="2.375" style="781" customWidth="1"/>
    <col min="14" max="14" width="9.125" style="781" customWidth="1"/>
    <col min="15" max="15" width="10.00390625" style="781" customWidth="1"/>
    <col min="16" max="16" width="7.75390625" style="781" customWidth="1"/>
    <col min="17" max="17" width="9.375" style="781" customWidth="1"/>
    <col min="18" max="18" width="9.75390625" style="781" customWidth="1"/>
    <col min="19" max="19" width="8.50390625" style="781" customWidth="1"/>
    <col min="20" max="20" width="9.75390625" style="781" customWidth="1"/>
    <col min="21" max="21" width="8.375" style="781" customWidth="1"/>
    <col min="22" max="25" width="10.625" style="781" customWidth="1"/>
    <col min="26" max="28" width="15.625" style="781" customWidth="1"/>
    <col min="29" max="29" width="12.625" style="781" customWidth="1"/>
    <col min="30" max="62" width="10.625" style="781" customWidth="1"/>
    <col min="63" max="16384" width="10.625" style="782" customWidth="1"/>
  </cols>
  <sheetData>
    <row r="1" spans="1:21" ht="12.75" customHeight="1">
      <c r="A1" s="825" t="s">
        <v>0</v>
      </c>
      <c r="B1" s="826"/>
      <c r="C1" s="826"/>
      <c r="D1" s="826"/>
      <c r="E1" s="826"/>
      <c r="F1" s="826"/>
      <c r="G1" s="826"/>
      <c r="H1" s="826"/>
      <c r="I1" s="826"/>
      <c r="J1" s="826"/>
      <c r="K1" s="826"/>
      <c r="L1" s="826"/>
      <c r="M1" s="826"/>
      <c r="N1" s="827"/>
      <c r="O1" s="741"/>
      <c r="P1" s="741"/>
      <c r="Q1" s="741"/>
      <c r="R1" s="741"/>
      <c r="S1" s="741"/>
      <c r="T1" s="741"/>
      <c r="U1" s="741"/>
    </row>
    <row r="2" spans="1:21" ht="12.75" customHeight="1">
      <c r="A2" s="825" t="s">
        <v>33</v>
      </c>
      <c r="B2" s="826"/>
      <c r="C2" s="826"/>
      <c r="D2" s="826"/>
      <c r="E2" s="826"/>
      <c r="F2" s="826"/>
      <c r="G2" s="826"/>
      <c r="H2" s="826"/>
      <c r="I2" s="826"/>
      <c r="J2" s="826"/>
      <c r="K2" s="826"/>
      <c r="L2" s="826"/>
      <c r="M2" s="826"/>
      <c r="N2" s="827"/>
      <c r="O2" s="741"/>
      <c r="P2" s="741"/>
      <c r="Q2" s="741"/>
      <c r="R2" s="741"/>
      <c r="S2" s="741"/>
      <c r="T2" s="741"/>
      <c r="U2" s="741"/>
    </row>
    <row r="3" spans="1:21" ht="12.75" customHeight="1">
      <c r="A3" s="828" t="s">
        <v>50</v>
      </c>
      <c r="B3" s="826"/>
      <c r="C3" s="826"/>
      <c r="D3" s="826"/>
      <c r="E3" s="826"/>
      <c r="F3" s="826"/>
      <c r="G3" s="826"/>
      <c r="H3" s="826"/>
      <c r="I3" s="826"/>
      <c r="J3" s="826"/>
      <c r="K3" s="826"/>
      <c r="L3" s="826"/>
      <c r="M3" s="826"/>
      <c r="N3" s="827"/>
      <c r="O3" s="741"/>
      <c r="P3" s="741"/>
      <c r="Q3" s="741"/>
      <c r="R3" s="741"/>
      <c r="S3" s="741"/>
      <c r="T3" s="741"/>
      <c r="U3" s="741"/>
    </row>
    <row r="4" spans="1:21" ht="12.75" customHeight="1">
      <c r="A4" s="829" t="s">
        <v>1</v>
      </c>
      <c r="B4" s="826"/>
      <c r="C4" s="826"/>
      <c r="D4" s="826"/>
      <c r="E4" s="826"/>
      <c r="F4" s="826"/>
      <c r="G4" s="826"/>
      <c r="H4" s="826"/>
      <c r="I4" s="826"/>
      <c r="J4" s="826"/>
      <c r="K4" s="826"/>
      <c r="L4" s="826"/>
      <c r="M4" s="826"/>
      <c r="N4" s="827"/>
      <c r="O4" s="741"/>
      <c r="P4" s="741"/>
      <c r="Q4" s="741"/>
      <c r="R4" s="741"/>
      <c r="S4" s="741"/>
      <c r="T4" s="741"/>
      <c r="U4" s="741"/>
    </row>
    <row r="5" spans="1:21" ht="12.75" customHeight="1">
      <c r="A5" s="779"/>
      <c r="B5" s="740"/>
      <c r="C5" s="740"/>
      <c r="D5" s="740"/>
      <c r="E5" s="740"/>
      <c r="F5" s="740"/>
      <c r="G5" s="740"/>
      <c r="H5" s="740"/>
      <c r="I5" s="740"/>
      <c r="J5" s="740"/>
      <c r="K5" s="740"/>
      <c r="L5" s="740"/>
      <c r="M5" s="740"/>
      <c r="N5" s="741"/>
      <c r="O5" s="741"/>
      <c r="P5" s="741"/>
      <c r="Q5" s="741"/>
      <c r="R5" s="741"/>
      <c r="S5" s="741"/>
      <c r="T5" s="741"/>
      <c r="U5" s="741"/>
    </row>
    <row r="6" spans="1:21" ht="12.75" customHeight="1">
      <c r="A6" s="779"/>
      <c r="B6" s="740"/>
      <c r="C6" s="740"/>
      <c r="D6" s="740"/>
      <c r="E6" s="740"/>
      <c r="F6" s="740"/>
      <c r="G6" s="740"/>
      <c r="H6" s="740"/>
      <c r="I6" s="740"/>
      <c r="J6" s="740"/>
      <c r="K6" s="740"/>
      <c r="L6" s="740"/>
      <c r="M6" s="740"/>
      <c r="N6" s="741"/>
      <c r="O6" s="741"/>
      <c r="P6" s="741"/>
      <c r="Q6" s="741"/>
      <c r="R6" s="741"/>
      <c r="S6" s="741"/>
      <c r="T6" s="741"/>
      <c r="U6" s="741"/>
    </row>
    <row r="7" spans="1:21" ht="12.75" customHeight="1">
      <c r="A7" s="779"/>
      <c r="B7" s="740"/>
      <c r="C7" s="740"/>
      <c r="D7" s="740"/>
      <c r="E7" s="740"/>
      <c r="F7" s="740"/>
      <c r="G7" s="740"/>
      <c r="H7" s="740"/>
      <c r="I7" s="740"/>
      <c r="J7" s="740"/>
      <c r="K7" s="740"/>
      <c r="L7" s="740"/>
      <c r="M7" s="740"/>
      <c r="N7" s="741"/>
      <c r="O7" s="741"/>
      <c r="P7" s="741"/>
      <c r="Q7" s="741"/>
      <c r="R7" s="741"/>
      <c r="S7" s="741"/>
      <c r="T7" s="741"/>
      <c r="U7" s="741"/>
    </row>
    <row r="8" spans="1:21" ht="12.75" customHeight="1">
      <c r="A8" s="779"/>
      <c r="B8" s="740"/>
      <c r="C8" s="740"/>
      <c r="D8" s="740"/>
      <c r="E8" s="740"/>
      <c r="F8" s="740"/>
      <c r="G8" s="740"/>
      <c r="H8" s="740"/>
      <c r="I8" s="740"/>
      <c r="J8" s="740"/>
      <c r="K8" s="740"/>
      <c r="L8" s="740"/>
      <c r="M8" s="740"/>
      <c r="N8" s="741"/>
      <c r="O8" s="741"/>
      <c r="P8" s="741"/>
      <c r="Q8" s="741"/>
      <c r="R8" s="741"/>
      <c r="S8" s="741"/>
      <c r="T8" s="741"/>
      <c r="U8" s="741"/>
    </row>
    <row r="9" spans="1:62" ht="14.25" customHeight="1">
      <c r="A9" s="715"/>
      <c r="B9" s="831" t="s">
        <v>246</v>
      </c>
      <c r="C9" s="831"/>
      <c r="D9" s="831"/>
      <c r="E9" s="831"/>
      <c r="F9" s="831"/>
      <c r="G9" s="831"/>
      <c r="H9" s="831"/>
      <c r="I9" s="831"/>
      <c r="J9" s="831"/>
      <c r="K9" s="831"/>
      <c r="L9" s="831"/>
      <c r="M9" s="831"/>
      <c r="N9" s="831"/>
      <c r="BD9" s="782"/>
      <c r="BE9" s="782"/>
      <c r="BF9" s="782"/>
      <c r="BG9" s="782"/>
      <c r="BH9" s="782"/>
      <c r="BI9" s="782"/>
      <c r="BJ9" s="782"/>
    </row>
    <row r="10" spans="1:55" s="784" customFormat="1" ht="12.75" customHeight="1">
      <c r="A10" s="716"/>
      <c r="B10" s="824" t="s">
        <v>491</v>
      </c>
      <c r="C10" s="824"/>
      <c r="D10" s="824"/>
      <c r="E10" s="824"/>
      <c r="F10" s="824"/>
      <c r="G10" s="824"/>
      <c r="H10" s="824"/>
      <c r="I10" s="824"/>
      <c r="J10" s="824"/>
      <c r="K10" s="824"/>
      <c r="L10" s="824"/>
      <c r="M10" s="824"/>
      <c r="N10" s="824"/>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3"/>
      <c r="AY10" s="783"/>
      <c r="AZ10" s="783"/>
      <c r="BA10" s="783"/>
      <c r="BB10" s="783"/>
      <c r="BC10" s="783"/>
    </row>
    <row r="11" spans="1:62" ht="45">
      <c r="A11" s="785"/>
      <c r="B11" s="706" t="s">
        <v>457</v>
      </c>
      <c r="C11" s="706"/>
      <c r="D11" s="706">
        <v>2002</v>
      </c>
      <c r="E11" s="706"/>
      <c r="F11" s="706">
        <v>2003</v>
      </c>
      <c r="G11" s="706"/>
      <c r="H11" s="706">
        <v>2004</v>
      </c>
      <c r="I11" s="706"/>
      <c r="J11" s="706">
        <v>2005</v>
      </c>
      <c r="K11" s="706"/>
      <c r="L11" s="706">
        <v>2006</v>
      </c>
      <c r="M11" s="706"/>
      <c r="N11" s="706" t="s">
        <v>447</v>
      </c>
      <c r="BD11" s="782"/>
      <c r="BE11" s="782"/>
      <c r="BF11" s="782"/>
      <c r="BG11" s="782"/>
      <c r="BH11" s="782"/>
      <c r="BI11" s="782"/>
      <c r="BJ11" s="782"/>
    </row>
    <row r="12" spans="1:62" ht="12.75" customHeight="1">
      <c r="A12" s="713" t="s">
        <v>463</v>
      </c>
      <c r="B12" s="795"/>
      <c r="C12" s="795"/>
      <c r="D12" s="795"/>
      <c r="E12" s="795"/>
      <c r="F12" s="795"/>
      <c r="G12" s="795"/>
      <c r="H12" s="795"/>
      <c r="I12" s="795"/>
      <c r="J12" s="795"/>
      <c r="K12" s="795"/>
      <c r="L12" s="795"/>
      <c r="M12" s="795"/>
      <c r="N12" s="795"/>
      <c r="BD12" s="782"/>
      <c r="BE12" s="782"/>
      <c r="BF12" s="782"/>
      <c r="BG12" s="782"/>
      <c r="BH12" s="782"/>
      <c r="BI12" s="782"/>
      <c r="BJ12" s="782"/>
    </row>
    <row r="13" spans="1:63" ht="12.75" customHeight="1">
      <c r="A13" s="713" t="s">
        <v>464</v>
      </c>
      <c r="B13" s="795"/>
      <c r="C13" s="795"/>
      <c r="D13" s="795"/>
      <c r="E13" s="795"/>
      <c r="F13" s="795"/>
      <c r="G13" s="795"/>
      <c r="H13" s="795"/>
      <c r="I13" s="795"/>
      <c r="J13" s="795"/>
      <c r="K13" s="795"/>
      <c r="L13" s="795"/>
      <c r="M13" s="795"/>
      <c r="N13" s="795"/>
      <c r="O13" s="796"/>
      <c r="P13" s="796"/>
      <c r="Q13" s="796"/>
      <c r="R13" s="796"/>
      <c r="S13" s="796"/>
      <c r="BK13" s="781"/>
    </row>
    <row r="14" spans="1:63" ht="12.75" customHeight="1">
      <c r="A14" s="709" t="s">
        <v>465</v>
      </c>
      <c r="B14" s="757"/>
      <c r="C14" s="757"/>
      <c r="D14" s="757"/>
      <c r="E14" s="757"/>
      <c r="F14" s="757"/>
      <c r="G14" s="757"/>
      <c r="H14" s="757"/>
      <c r="I14" s="757"/>
      <c r="J14" s="757"/>
      <c r="K14" s="757"/>
      <c r="L14" s="757"/>
      <c r="M14" s="757"/>
      <c r="N14" s="757"/>
      <c r="O14" s="797"/>
      <c r="P14" s="797"/>
      <c r="Q14" s="797"/>
      <c r="R14" s="797"/>
      <c r="S14" s="797"/>
      <c r="BK14" s="781"/>
    </row>
    <row r="15" spans="1:63" ht="12.75" customHeight="1">
      <c r="A15" s="710" t="s">
        <v>458</v>
      </c>
      <c r="B15" s="755">
        <v>12905</v>
      </c>
      <c r="C15" s="756"/>
      <c r="D15" s="755">
        <v>2914</v>
      </c>
      <c r="E15" s="756"/>
      <c r="F15" s="755">
        <v>2036</v>
      </c>
      <c r="G15" s="756"/>
      <c r="H15" s="755">
        <v>2534</v>
      </c>
      <c r="I15" s="756"/>
      <c r="J15" s="755">
        <v>30</v>
      </c>
      <c r="K15" s="756"/>
      <c r="L15" s="755">
        <v>4448</v>
      </c>
      <c r="M15" s="756"/>
      <c r="N15" s="755">
        <v>943</v>
      </c>
      <c r="O15" s="798"/>
      <c r="P15" s="798"/>
      <c r="Q15" s="798"/>
      <c r="R15" s="798"/>
      <c r="S15" s="798"/>
      <c r="BK15" s="781"/>
    </row>
    <row r="16" spans="1:63" ht="12.75" customHeight="1">
      <c r="A16" s="710" t="s">
        <v>459</v>
      </c>
      <c r="B16" s="760">
        <v>0.0482</v>
      </c>
      <c r="C16" s="760"/>
      <c r="D16" s="760">
        <v>0.0609</v>
      </c>
      <c r="E16" s="760"/>
      <c r="F16" s="760">
        <v>0.0378</v>
      </c>
      <c r="G16" s="760"/>
      <c r="H16" s="760">
        <v>0.0463</v>
      </c>
      <c r="I16" s="760"/>
      <c r="J16" s="760">
        <v>0.0715</v>
      </c>
      <c r="K16" s="760"/>
      <c r="L16" s="760">
        <v>0.0439</v>
      </c>
      <c r="M16" s="760"/>
      <c r="N16" s="760">
        <v>0.0558</v>
      </c>
      <c r="O16" s="798"/>
      <c r="P16" s="798"/>
      <c r="Q16" s="798"/>
      <c r="R16" s="798"/>
      <c r="S16" s="798"/>
      <c r="BK16" s="781"/>
    </row>
    <row r="17" spans="1:63" ht="15.75" customHeight="1">
      <c r="A17" s="710" t="s">
        <v>460</v>
      </c>
      <c r="B17" s="760">
        <v>0.0218</v>
      </c>
      <c r="C17" s="760"/>
      <c r="D17" s="760">
        <v>0.0221</v>
      </c>
      <c r="E17" s="760"/>
      <c r="F17" s="760">
        <v>0.0223</v>
      </c>
      <c r="G17" s="760"/>
      <c r="H17" s="760">
        <v>0.0221</v>
      </c>
      <c r="I17" s="760"/>
      <c r="J17" s="760">
        <v>0.0211</v>
      </c>
      <c r="K17" s="760"/>
      <c r="L17" s="760">
        <v>0.022</v>
      </c>
      <c r="M17" s="760"/>
      <c r="N17" s="760">
        <v>0.0175</v>
      </c>
      <c r="O17" s="799"/>
      <c r="P17" s="799"/>
      <c r="Q17" s="799"/>
      <c r="R17" s="799"/>
      <c r="S17" s="799"/>
      <c r="BK17" s="781"/>
    </row>
    <row r="18" spans="1:63" ht="12.75" customHeight="1">
      <c r="A18" s="709" t="s">
        <v>466</v>
      </c>
      <c r="B18" s="761"/>
      <c r="C18" s="761"/>
      <c r="D18" s="761"/>
      <c r="E18" s="761"/>
      <c r="F18" s="761"/>
      <c r="G18" s="761"/>
      <c r="H18" s="761"/>
      <c r="I18" s="761"/>
      <c r="J18" s="761"/>
      <c r="K18" s="761"/>
      <c r="L18" s="761"/>
      <c r="M18" s="761"/>
      <c r="N18" s="761"/>
      <c r="BK18" s="781"/>
    </row>
    <row r="19" spans="1:63" ht="12.75" customHeight="1">
      <c r="A19" s="710" t="s">
        <v>458</v>
      </c>
      <c r="B19" s="755">
        <v>3627</v>
      </c>
      <c r="C19" s="759"/>
      <c r="D19" s="759">
        <v>40</v>
      </c>
      <c r="E19" s="759"/>
      <c r="F19" s="759">
        <v>120</v>
      </c>
      <c r="G19" s="759"/>
      <c r="H19" s="762">
        <v>0</v>
      </c>
      <c r="I19" s="759"/>
      <c r="J19" s="759">
        <v>560</v>
      </c>
      <c r="K19" s="759"/>
      <c r="L19" s="759">
        <v>1005</v>
      </c>
      <c r="M19" s="759"/>
      <c r="N19" s="759">
        <v>1902</v>
      </c>
      <c r="BK19" s="781"/>
    </row>
    <row r="20" spans="1:63" ht="12.75" customHeight="1">
      <c r="A20" s="710" t="s">
        <v>459</v>
      </c>
      <c r="B20" s="760">
        <v>0.0205</v>
      </c>
      <c r="C20" s="760"/>
      <c r="D20" s="760">
        <v>0.0211</v>
      </c>
      <c r="E20" s="760"/>
      <c r="F20" s="760">
        <v>0.0195</v>
      </c>
      <c r="G20" s="760"/>
      <c r="H20" s="762">
        <v>0</v>
      </c>
      <c r="I20" s="760"/>
      <c r="J20" s="760">
        <v>0.0189</v>
      </c>
      <c r="K20" s="760"/>
      <c r="L20" s="760">
        <v>0.0201</v>
      </c>
      <c r="M20" s="760"/>
      <c r="N20" s="760">
        <v>0.0213</v>
      </c>
      <c r="BK20" s="781"/>
    </row>
    <row r="21" spans="1:63" ht="12.75" customHeight="1">
      <c r="A21" s="710" t="s">
        <v>460</v>
      </c>
      <c r="B21" s="760">
        <v>0.0663</v>
      </c>
      <c r="C21" s="760"/>
      <c r="D21" s="760">
        <v>0.0717</v>
      </c>
      <c r="E21" s="760"/>
      <c r="F21" s="760">
        <v>0.0555</v>
      </c>
      <c r="G21" s="760"/>
      <c r="H21" s="762">
        <v>0</v>
      </c>
      <c r="I21" s="760"/>
      <c r="J21" s="760">
        <v>0.0548</v>
      </c>
      <c r="K21" s="760"/>
      <c r="L21" s="760">
        <v>0.0681</v>
      </c>
      <c r="M21" s="760"/>
      <c r="N21" s="760">
        <v>0.0694</v>
      </c>
      <c r="BK21" s="781"/>
    </row>
    <row r="22" spans="1:63" ht="12.75" customHeight="1">
      <c r="A22" s="709" t="s">
        <v>467</v>
      </c>
      <c r="B22" s="761"/>
      <c r="C22" s="761"/>
      <c r="D22" s="761"/>
      <c r="E22" s="761"/>
      <c r="F22" s="761"/>
      <c r="G22" s="761"/>
      <c r="H22" s="761"/>
      <c r="I22" s="761"/>
      <c r="J22" s="761"/>
      <c r="K22" s="761"/>
      <c r="L22" s="761"/>
      <c r="M22" s="761"/>
      <c r="N22" s="761"/>
      <c r="BK22" s="781"/>
    </row>
    <row r="23" spans="1:63" ht="12.75" customHeight="1">
      <c r="A23" s="710" t="s">
        <v>458</v>
      </c>
      <c r="B23" s="755">
        <v>835</v>
      </c>
      <c r="C23" s="759"/>
      <c r="D23" s="759">
        <v>380</v>
      </c>
      <c r="E23" s="759"/>
      <c r="F23" s="759">
        <v>214</v>
      </c>
      <c r="G23" s="759"/>
      <c r="H23" s="759">
        <v>191</v>
      </c>
      <c r="I23" s="759"/>
      <c r="J23" s="762">
        <v>0</v>
      </c>
      <c r="K23" s="759"/>
      <c r="L23" s="759">
        <v>50</v>
      </c>
      <c r="M23" s="759"/>
      <c r="N23" s="762">
        <v>0</v>
      </c>
      <c r="BK23" s="781"/>
    </row>
    <row r="24" spans="1:63" ht="12.75" customHeight="1">
      <c r="A24" s="710" t="s">
        <v>448</v>
      </c>
      <c r="B24" s="760">
        <v>0.0759</v>
      </c>
      <c r="C24" s="760"/>
      <c r="D24" s="760">
        <v>0.0747</v>
      </c>
      <c r="E24" s="760"/>
      <c r="F24" s="760">
        <v>0.0786</v>
      </c>
      <c r="G24" s="760"/>
      <c r="H24" s="760">
        <v>0.0814</v>
      </c>
      <c r="I24" s="760"/>
      <c r="J24" s="762">
        <v>0</v>
      </c>
      <c r="K24" s="760"/>
      <c r="L24" s="760">
        <v>0.0525</v>
      </c>
      <c r="M24" s="760"/>
      <c r="N24" s="762">
        <v>0</v>
      </c>
      <c r="BK24" s="781"/>
    </row>
    <row r="25" spans="1:63" ht="12.75" customHeight="1">
      <c r="A25" s="709" t="s">
        <v>524</v>
      </c>
      <c r="B25" s="761"/>
      <c r="C25" s="761"/>
      <c r="D25" s="761"/>
      <c r="E25" s="761"/>
      <c r="F25" s="761"/>
      <c r="G25" s="761"/>
      <c r="H25" s="761"/>
      <c r="I25" s="761"/>
      <c r="J25" s="761"/>
      <c r="K25" s="761"/>
      <c r="L25" s="761"/>
      <c r="M25" s="761"/>
      <c r="N25" s="761"/>
      <c r="BK25" s="781"/>
    </row>
    <row r="26" spans="1:63" ht="12.75" customHeight="1">
      <c r="A26" s="710" t="s">
        <v>461</v>
      </c>
      <c r="B26" s="755">
        <v>5500</v>
      </c>
      <c r="C26" s="759"/>
      <c r="D26" s="759">
        <v>500</v>
      </c>
      <c r="E26" s="759"/>
      <c r="F26" s="759">
        <v>5000</v>
      </c>
      <c r="G26" s="759"/>
      <c r="H26" s="762">
        <v>0</v>
      </c>
      <c r="I26" s="759"/>
      <c r="J26" s="762">
        <v>0</v>
      </c>
      <c r="K26" s="759"/>
      <c r="L26" s="762">
        <v>0</v>
      </c>
      <c r="M26" s="759"/>
      <c r="N26" s="762">
        <v>0</v>
      </c>
      <c r="BK26" s="781"/>
    </row>
    <row r="27" spans="1:63" ht="12.75" customHeight="1">
      <c r="A27" s="710" t="s">
        <v>448</v>
      </c>
      <c r="B27" s="760">
        <v>0.0611</v>
      </c>
      <c r="C27" s="760"/>
      <c r="D27" s="760">
        <v>0.0604</v>
      </c>
      <c r="E27" s="760"/>
      <c r="F27" s="760">
        <v>0.0612</v>
      </c>
      <c r="G27" s="760"/>
      <c r="H27" s="762">
        <v>0</v>
      </c>
      <c r="I27" s="760"/>
      <c r="J27" s="762">
        <v>0</v>
      </c>
      <c r="K27" s="760"/>
      <c r="L27" s="762">
        <v>0</v>
      </c>
      <c r="M27" s="760"/>
      <c r="N27" s="762">
        <v>0</v>
      </c>
      <c r="BK27" s="781"/>
    </row>
    <row r="28" spans="1:63" ht="12.75" customHeight="1">
      <c r="A28" s="710" t="s">
        <v>462</v>
      </c>
      <c r="B28" s="762">
        <v>0</v>
      </c>
      <c r="C28" s="759"/>
      <c r="D28" s="762">
        <v>0</v>
      </c>
      <c r="E28" s="759"/>
      <c r="F28" s="762">
        <v>0</v>
      </c>
      <c r="G28" s="759"/>
      <c r="H28" s="762">
        <v>0</v>
      </c>
      <c r="I28" s="759"/>
      <c r="J28" s="762">
        <v>0</v>
      </c>
      <c r="K28" s="759"/>
      <c r="L28" s="759">
        <v>1000</v>
      </c>
      <c r="M28" s="759"/>
      <c r="N28" s="759">
        <v>4500</v>
      </c>
      <c r="BK28" s="781"/>
    </row>
    <row r="29" spans="1:63" ht="12.75" customHeight="1">
      <c r="A29" s="710" t="s">
        <v>448</v>
      </c>
      <c r="B29" s="762">
        <v>0</v>
      </c>
      <c r="C29" s="760"/>
      <c r="D29" s="762">
        <v>0</v>
      </c>
      <c r="E29" s="760"/>
      <c r="F29" s="762">
        <v>0</v>
      </c>
      <c r="G29" s="760"/>
      <c r="H29" s="762">
        <v>0</v>
      </c>
      <c r="I29" s="760"/>
      <c r="J29" s="762">
        <v>0</v>
      </c>
      <c r="K29" s="760"/>
      <c r="L29" s="760">
        <v>0.0605</v>
      </c>
      <c r="M29" s="760"/>
      <c r="N29" s="760">
        <v>0.0612</v>
      </c>
      <c r="BK29" s="781"/>
    </row>
    <row r="30" spans="1:63" ht="12.75" customHeight="1">
      <c r="A30" s="709" t="s">
        <v>469</v>
      </c>
      <c r="B30" s="761"/>
      <c r="C30" s="761"/>
      <c r="D30" s="761"/>
      <c r="E30" s="761"/>
      <c r="F30" s="761"/>
      <c r="G30" s="761"/>
      <c r="H30" s="761"/>
      <c r="I30" s="761"/>
      <c r="J30" s="761"/>
      <c r="K30" s="761"/>
      <c r="L30" s="761"/>
      <c r="M30" s="761"/>
      <c r="N30" s="761"/>
      <c r="BK30" s="781"/>
    </row>
    <row r="31" spans="1:63" ht="12.75" customHeight="1">
      <c r="A31" s="710" t="s">
        <v>458</v>
      </c>
      <c r="B31" s="755">
        <v>696</v>
      </c>
      <c r="C31" s="759"/>
      <c r="D31" s="762">
        <v>0</v>
      </c>
      <c r="E31" s="759"/>
      <c r="F31" s="759">
        <v>196</v>
      </c>
      <c r="G31" s="759"/>
      <c r="H31" s="759">
        <v>500</v>
      </c>
      <c r="I31" s="759"/>
      <c r="J31" s="762">
        <v>0</v>
      </c>
      <c r="K31" s="759"/>
      <c r="L31" s="762">
        <v>0</v>
      </c>
      <c r="M31" s="759"/>
      <c r="N31" s="762">
        <v>0</v>
      </c>
      <c r="BK31" s="781"/>
    </row>
    <row r="32" spans="1:63" ht="12.75" customHeight="1">
      <c r="A32" s="710" t="s">
        <v>448</v>
      </c>
      <c r="B32" s="760">
        <v>0.076</v>
      </c>
      <c r="C32" s="760"/>
      <c r="D32" s="762">
        <v>0</v>
      </c>
      <c r="E32" s="760"/>
      <c r="F32" s="760">
        <v>0.0725</v>
      </c>
      <c r="G32" s="760"/>
      <c r="H32" s="760">
        <v>0.0775</v>
      </c>
      <c r="I32" s="760"/>
      <c r="J32" s="762">
        <v>0</v>
      </c>
      <c r="K32" s="760"/>
      <c r="L32" s="762">
        <v>0</v>
      </c>
      <c r="M32" s="760"/>
      <c r="N32" s="762">
        <v>0</v>
      </c>
      <c r="BK32" s="781"/>
    </row>
    <row r="33" spans="1:63" ht="12.75" customHeight="1" hidden="1">
      <c r="A33" s="709" t="s">
        <v>513</v>
      </c>
      <c r="B33" s="761"/>
      <c r="C33" s="761"/>
      <c r="D33" s="761"/>
      <c r="E33" s="761"/>
      <c r="F33" s="761"/>
      <c r="G33" s="761"/>
      <c r="H33" s="761"/>
      <c r="I33" s="761"/>
      <c r="J33" s="761"/>
      <c r="K33" s="761"/>
      <c r="L33" s="761"/>
      <c r="M33" s="761"/>
      <c r="N33" s="761"/>
      <c r="BK33" s="781"/>
    </row>
    <row r="34" spans="1:63" ht="12.75" customHeight="1" hidden="1">
      <c r="A34" s="710" t="s">
        <v>458</v>
      </c>
      <c r="B34" s="755">
        <f>SUM(D34:N34)</f>
        <v>0</v>
      </c>
      <c r="C34" s="759"/>
      <c r="D34" s="759">
        <v>0</v>
      </c>
      <c r="E34" s="759"/>
      <c r="F34" s="759">
        <v>0</v>
      </c>
      <c r="G34" s="759"/>
      <c r="H34" s="759">
        <v>0</v>
      </c>
      <c r="I34" s="759"/>
      <c r="J34" s="759">
        <v>0</v>
      </c>
      <c r="K34" s="759"/>
      <c r="L34" s="759">
        <v>0</v>
      </c>
      <c r="M34" s="759"/>
      <c r="N34" s="759">
        <v>0</v>
      </c>
      <c r="BK34" s="781"/>
    </row>
    <row r="35" spans="1:63" ht="12.75" customHeight="1" hidden="1">
      <c r="A35" s="710" t="s">
        <v>448</v>
      </c>
      <c r="B35" s="760"/>
      <c r="C35" s="760"/>
      <c r="D35" s="760"/>
      <c r="E35" s="760"/>
      <c r="F35" s="760"/>
      <c r="G35" s="760"/>
      <c r="H35" s="760"/>
      <c r="I35" s="760"/>
      <c r="J35" s="760"/>
      <c r="K35" s="760"/>
      <c r="L35" s="760"/>
      <c r="M35" s="760"/>
      <c r="N35" s="760"/>
      <c r="BK35" s="781"/>
    </row>
    <row r="36" spans="1:63" ht="12.75" customHeight="1">
      <c r="A36" s="709" t="s">
        <v>529</v>
      </c>
      <c r="B36" s="761"/>
      <c r="C36" s="761"/>
      <c r="D36" s="761"/>
      <c r="E36" s="761"/>
      <c r="F36" s="761"/>
      <c r="G36" s="761"/>
      <c r="H36" s="762"/>
      <c r="I36" s="761"/>
      <c r="J36" s="762"/>
      <c r="K36" s="761"/>
      <c r="L36" s="762"/>
      <c r="M36" s="761"/>
      <c r="N36" s="762"/>
      <c r="BK36" s="781"/>
    </row>
    <row r="37" spans="1:63" ht="12.75" customHeight="1">
      <c r="A37" s="710" t="s">
        <v>461</v>
      </c>
      <c r="B37" s="755">
        <v>5900</v>
      </c>
      <c r="C37" s="759"/>
      <c r="D37" s="762">
        <v>0</v>
      </c>
      <c r="E37" s="759"/>
      <c r="F37" s="759">
        <v>5900</v>
      </c>
      <c r="G37" s="759"/>
      <c r="H37" s="762">
        <v>0</v>
      </c>
      <c r="I37" s="759"/>
      <c r="J37" s="762">
        <v>0</v>
      </c>
      <c r="K37" s="759"/>
      <c r="L37" s="762">
        <v>0</v>
      </c>
      <c r="M37" s="759"/>
      <c r="N37" s="762">
        <v>0</v>
      </c>
      <c r="BK37" s="781"/>
    </row>
    <row r="38" spans="1:63" ht="12.75" customHeight="1">
      <c r="A38" s="710" t="s">
        <v>448</v>
      </c>
      <c r="B38" s="760">
        <v>0.0613</v>
      </c>
      <c r="C38" s="760"/>
      <c r="D38" s="762">
        <v>0</v>
      </c>
      <c r="E38" s="760"/>
      <c r="F38" s="760">
        <v>0.0613</v>
      </c>
      <c r="G38" s="760"/>
      <c r="H38" s="762">
        <v>0</v>
      </c>
      <c r="I38" s="760"/>
      <c r="J38" s="762">
        <v>0</v>
      </c>
      <c r="K38" s="760"/>
      <c r="L38" s="762">
        <v>0</v>
      </c>
      <c r="M38" s="760"/>
      <c r="N38" s="762">
        <v>0</v>
      </c>
      <c r="BK38" s="781"/>
    </row>
    <row r="39" spans="1:63" ht="12.75" customHeight="1">
      <c r="A39" s="710" t="s">
        <v>462</v>
      </c>
      <c r="B39" s="762">
        <v>0</v>
      </c>
      <c r="C39" s="755"/>
      <c r="D39" s="763">
        <v>0</v>
      </c>
      <c r="E39" s="755"/>
      <c r="F39" s="763">
        <v>0</v>
      </c>
      <c r="G39" s="755"/>
      <c r="H39" s="763">
        <v>0</v>
      </c>
      <c r="I39" s="755"/>
      <c r="J39" s="763">
        <v>0</v>
      </c>
      <c r="K39" s="755"/>
      <c r="L39" s="755">
        <v>3750</v>
      </c>
      <c r="M39" s="755"/>
      <c r="N39" s="755">
        <v>2150</v>
      </c>
      <c r="BK39" s="781"/>
    </row>
    <row r="40" spans="1:63" ht="12.75" customHeight="1">
      <c r="A40" s="710" t="s">
        <v>448</v>
      </c>
      <c r="B40" s="762">
        <v>0</v>
      </c>
      <c r="C40" s="764"/>
      <c r="D40" s="762">
        <v>0</v>
      </c>
      <c r="E40" s="764"/>
      <c r="F40" s="762">
        <v>0</v>
      </c>
      <c r="G40" s="764"/>
      <c r="H40" s="762">
        <v>0</v>
      </c>
      <c r="I40" s="764"/>
      <c r="J40" s="762">
        <v>0</v>
      </c>
      <c r="K40" s="764"/>
      <c r="L40" s="764">
        <v>0.0599</v>
      </c>
      <c r="M40" s="764"/>
      <c r="N40" s="764">
        <v>0.0637</v>
      </c>
      <c r="BK40" s="781"/>
    </row>
    <row r="41" spans="1:63" ht="15" customHeight="1" thickBot="1">
      <c r="A41" s="714" t="s">
        <v>450</v>
      </c>
      <c r="B41" s="765">
        <f>B15+B19+B23+B26+B28+B31+B34+B37+B39</f>
        <v>29463</v>
      </c>
      <c r="C41" s="765"/>
      <c r="D41" s="765"/>
      <c r="E41" s="765"/>
      <c r="F41" s="765"/>
      <c r="G41" s="765"/>
      <c r="H41" s="765"/>
      <c r="I41" s="765"/>
      <c r="J41" s="765"/>
      <c r="K41" s="765"/>
      <c r="L41" s="765"/>
      <c r="M41" s="765"/>
      <c r="N41" s="765"/>
      <c r="BK41" s="781"/>
    </row>
    <row r="42" spans="1:63" ht="9" customHeight="1" thickTop="1">
      <c r="A42" s="800"/>
      <c r="B42" s="805"/>
      <c r="C42" s="805"/>
      <c r="D42" s="805"/>
      <c r="E42" s="805"/>
      <c r="F42" s="805"/>
      <c r="G42" s="805"/>
      <c r="H42" s="805"/>
      <c r="I42" s="805"/>
      <c r="J42" s="805"/>
      <c r="K42" s="805"/>
      <c r="L42" s="805"/>
      <c r="M42" s="805"/>
      <c r="N42" s="805"/>
      <c r="BK42" s="781"/>
    </row>
    <row r="43" spans="1:63" ht="12.75" customHeight="1">
      <c r="A43" s="708" t="s">
        <v>492</v>
      </c>
      <c r="B43" s="767"/>
      <c r="C43" s="767"/>
      <c r="D43" s="767"/>
      <c r="E43" s="767"/>
      <c r="F43" s="767"/>
      <c r="G43" s="767"/>
      <c r="H43" s="767"/>
      <c r="I43" s="767"/>
      <c r="J43" s="767"/>
      <c r="K43" s="767"/>
      <c r="L43" s="767"/>
      <c r="M43" s="767"/>
      <c r="N43" s="767"/>
      <c r="BK43" s="781"/>
    </row>
    <row r="44" spans="1:63" ht="12.75" customHeight="1" hidden="1">
      <c r="A44" s="709" t="s">
        <v>465</v>
      </c>
      <c r="B44" s="757"/>
      <c r="C44" s="757"/>
      <c r="D44" s="757"/>
      <c r="E44" s="757"/>
      <c r="F44" s="757"/>
      <c r="G44" s="757"/>
      <c r="H44" s="757"/>
      <c r="I44" s="757"/>
      <c r="J44" s="757"/>
      <c r="K44" s="757"/>
      <c r="L44" s="757"/>
      <c r="M44" s="757"/>
      <c r="N44" s="757"/>
      <c r="BK44" s="781"/>
    </row>
    <row r="45" spans="1:63" ht="12.75" customHeight="1" hidden="1">
      <c r="A45" s="710" t="s">
        <v>458</v>
      </c>
      <c r="B45" s="755">
        <f>SUM(D45:N45)</f>
        <v>0</v>
      </c>
      <c r="C45" s="755"/>
      <c r="D45" s="755">
        <v>0</v>
      </c>
      <c r="E45" s="755"/>
      <c r="F45" s="755">
        <v>0</v>
      </c>
      <c r="G45" s="755"/>
      <c r="H45" s="755">
        <v>0</v>
      </c>
      <c r="I45" s="755"/>
      <c r="J45" s="755">
        <v>0</v>
      </c>
      <c r="K45" s="755"/>
      <c r="L45" s="755">
        <v>0</v>
      </c>
      <c r="M45" s="755"/>
      <c r="N45" s="755">
        <v>0</v>
      </c>
      <c r="BK45" s="781"/>
    </row>
    <row r="46" spans="1:63" ht="12.75" customHeight="1" hidden="1">
      <c r="A46" s="710" t="s">
        <v>459</v>
      </c>
      <c r="B46" s="760"/>
      <c r="C46" s="760"/>
      <c r="D46" s="760"/>
      <c r="E46" s="760"/>
      <c r="F46" s="760"/>
      <c r="G46" s="760"/>
      <c r="H46" s="760"/>
      <c r="I46" s="760"/>
      <c r="J46" s="760"/>
      <c r="K46" s="760"/>
      <c r="L46" s="760"/>
      <c r="M46" s="760"/>
      <c r="N46" s="760"/>
      <c r="BK46" s="781"/>
    </row>
    <row r="47" spans="1:63" ht="12.75" customHeight="1" hidden="1">
      <c r="A47" s="710" t="s">
        <v>460</v>
      </c>
      <c r="B47" s="760"/>
      <c r="C47" s="760"/>
      <c r="D47" s="760"/>
      <c r="E47" s="760"/>
      <c r="F47" s="760"/>
      <c r="G47" s="760"/>
      <c r="H47" s="760"/>
      <c r="I47" s="760"/>
      <c r="J47" s="760"/>
      <c r="K47" s="760"/>
      <c r="L47" s="760"/>
      <c r="M47" s="760"/>
      <c r="N47" s="760"/>
      <c r="BK47" s="781"/>
    </row>
    <row r="48" spans="1:63" ht="12.75" customHeight="1" hidden="1">
      <c r="A48" s="709" t="s">
        <v>466</v>
      </c>
      <c r="B48" s="761"/>
      <c r="C48" s="761"/>
      <c r="D48" s="761"/>
      <c r="E48" s="761"/>
      <c r="F48" s="761"/>
      <c r="G48" s="761"/>
      <c r="H48" s="761"/>
      <c r="I48" s="761"/>
      <c r="J48" s="761"/>
      <c r="K48" s="761"/>
      <c r="L48" s="761"/>
      <c r="M48" s="761"/>
      <c r="N48" s="761"/>
      <c r="BK48" s="781"/>
    </row>
    <row r="49" spans="1:63" ht="12.75" customHeight="1" hidden="1">
      <c r="A49" s="710" t="s">
        <v>458</v>
      </c>
      <c r="B49" s="755">
        <f>SUM(D49:N49)</f>
        <v>0</v>
      </c>
      <c r="C49" s="759"/>
      <c r="D49" s="759">
        <v>0</v>
      </c>
      <c r="E49" s="759"/>
      <c r="F49" s="759">
        <v>0</v>
      </c>
      <c r="G49" s="759"/>
      <c r="H49" s="759">
        <v>0</v>
      </c>
      <c r="I49" s="759"/>
      <c r="J49" s="759">
        <v>0</v>
      </c>
      <c r="K49" s="759"/>
      <c r="L49" s="759">
        <v>0</v>
      </c>
      <c r="M49" s="759"/>
      <c r="N49" s="759">
        <v>0</v>
      </c>
      <c r="BK49" s="781"/>
    </row>
    <row r="50" spans="1:63" ht="12.75" customHeight="1" hidden="1">
      <c r="A50" s="710" t="s">
        <v>459</v>
      </c>
      <c r="B50" s="760"/>
      <c r="C50" s="760"/>
      <c r="D50" s="760"/>
      <c r="E50" s="760"/>
      <c r="F50" s="760"/>
      <c r="G50" s="760"/>
      <c r="H50" s="760"/>
      <c r="I50" s="760"/>
      <c r="J50" s="760"/>
      <c r="K50" s="760"/>
      <c r="L50" s="760"/>
      <c r="M50" s="760"/>
      <c r="N50" s="760"/>
      <c r="BK50" s="781"/>
    </row>
    <row r="51" spans="1:63" ht="12.75" customHeight="1" hidden="1">
      <c r="A51" s="710" t="s">
        <v>460</v>
      </c>
      <c r="B51" s="760"/>
      <c r="C51" s="760"/>
      <c r="D51" s="760"/>
      <c r="E51" s="760"/>
      <c r="F51" s="760"/>
      <c r="G51" s="760"/>
      <c r="H51" s="760"/>
      <c r="I51" s="760"/>
      <c r="J51" s="760"/>
      <c r="K51" s="760"/>
      <c r="L51" s="760"/>
      <c r="M51" s="760"/>
      <c r="N51" s="760"/>
      <c r="BK51" s="781"/>
    </row>
    <row r="52" spans="1:63" ht="12.75" customHeight="1" hidden="1">
      <c r="A52" s="709" t="s">
        <v>467</v>
      </c>
      <c r="B52" s="761"/>
      <c r="C52" s="761"/>
      <c r="D52" s="761"/>
      <c r="E52" s="761"/>
      <c r="F52" s="761"/>
      <c r="G52" s="761"/>
      <c r="H52" s="761"/>
      <c r="I52" s="761"/>
      <c r="J52" s="761"/>
      <c r="K52" s="761"/>
      <c r="L52" s="761"/>
      <c r="M52" s="761"/>
      <c r="N52" s="761"/>
      <c r="BK52" s="781"/>
    </row>
    <row r="53" spans="1:63" ht="12.75" customHeight="1" hidden="1">
      <c r="A53" s="710" t="s">
        <v>458</v>
      </c>
      <c r="B53" s="755">
        <f>SUM(D53:N53)</f>
        <v>0</v>
      </c>
      <c r="C53" s="759"/>
      <c r="D53" s="759">
        <v>0</v>
      </c>
      <c r="E53" s="759"/>
      <c r="F53" s="759">
        <v>0</v>
      </c>
      <c r="G53" s="759"/>
      <c r="H53" s="759">
        <v>0</v>
      </c>
      <c r="I53" s="759"/>
      <c r="J53" s="759">
        <v>0</v>
      </c>
      <c r="K53" s="759"/>
      <c r="L53" s="759">
        <v>0</v>
      </c>
      <c r="M53" s="759"/>
      <c r="N53" s="759">
        <v>0</v>
      </c>
      <c r="BK53" s="781"/>
    </row>
    <row r="54" spans="1:63" ht="12.75" customHeight="1" hidden="1">
      <c r="A54" s="710" t="s">
        <v>448</v>
      </c>
      <c r="B54" s="760"/>
      <c r="C54" s="760"/>
      <c r="D54" s="760"/>
      <c r="E54" s="760"/>
      <c r="F54" s="760"/>
      <c r="G54" s="760"/>
      <c r="H54" s="760"/>
      <c r="I54" s="760"/>
      <c r="J54" s="760"/>
      <c r="K54" s="760"/>
      <c r="L54" s="760"/>
      <c r="M54" s="760"/>
      <c r="N54" s="760"/>
      <c r="BK54" s="781"/>
    </row>
    <row r="55" spans="1:63" ht="12.75" customHeight="1" hidden="1">
      <c r="A55" s="709" t="s">
        <v>468</v>
      </c>
      <c r="B55" s="761"/>
      <c r="C55" s="761"/>
      <c r="D55" s="761"/>
      <c r="E55" s="761"/>
      <c r="F55" s="761"/>
      <c r="G55" s="761"/>
      <c r="H55" s="761"/>
      <c r="I55" s="761"/>
      <c r="J55" s="761"/>
      <c r="K55" s="761"/>
      <c r="L55" s="761"/>
      <c r="M55" s="761"/>
      <c r="N55" s="761"/>
      <c r="BK55" s="781"/>
    </row>
    <row r="56" spans="1:63" ht="12.75" customHeight="1" hidden="1">
      <c r="A56" s="710" t="s">
        <v>461</v>
      </c>
      <c r="B56" s="755">
        <f>SUM(D56:N56)</f>
        <v>0</v>
      </c>
      <c r="C56" s="759"/>
      <c r="D56" s="759">
        <v>0</v>
      </c>
      <c r="E56" s="759"/>
      <c r="F56" s="759">
        <v>0</v>
      </c>
      <c r="G56" s="759"/>
      <c r="H56" s="759">
        <v>0</v>
      </c>
      <c r="I56" s="759"/>
      <c r="J56" s="759">
        <v>0</v>
      </c>
      <c r="K56" s="759"/>
      <c r="L56" s="759">
        <v>0</v>
      </c>
      <c r="M56" s="759"/>
      <c r="N56" s="759">
        <v>0</v>
      </c>
      <c r="BK56" s="781"/>
    </row>
    <row r="57" spans="1:63" ht="12.75" customHeight="1" hidden="1">
      <c r="A57" s="710" t="s">
        <v>448</v>
      </c>
      <c r="B57" s="760"/>
      <c r="C57" s="760"/>
      <c r="D57" s="760"/>
      <c r="E57" s="760"/>
      <c r="F57" s="760"/>
      <c r="G57" s="760"/>
      <c r="H57" s="760"/>
      <c r="I57" s="760"/>
      <c r="J57" s="760"/>
      <c r="K57" s="760"/>
      <c r="L57" s="760"/>
      <c r="M57" s="760"/>
      <c r="N57" s="760"/>
      <c r="BK57" s="781"/>
    </row>
    <row r="58" spans="1:63" ht="12.75" customHeight="1" hidden="1">
      <c r="A58" s="710" t="s">
        <v>462</v>
      </c>
      <c r="B58" s="755">
        <f>SUM(D58:N58)</f>
        <v>0</v>
      </c>
      <c r="C58" s="759"/>
      <c r="D58" s="759">
        <v>0</v>
      </c>
      <c r="E58" s="759"/>
      <c r="F58" s="759">
        <v>0</v>
      </c>
      <c r="G58" s="759"/>
      <c r="H58" s="759">
        <v>0</v>
      </c>
      <c r="I58" s="759"/>
      <c r="J58" s="759">
        <v>0</v>
      </c>
      <c r="K58" s="759"/>
      <c r="L58" s="759">
        <v>0</v>
      </c>
      <c r="M58" s="759"/>
      <c r="N58" s="759">
        <v>0</v>
      </c>
      <c r="BK58" s="781"/>
    </row>
    <row r="59" spans="1:63" ht="12.75" customHeight="1" hidden="1">
      <c r="A59" s="710" t="s">
        <v>448</v>
      </c>
      <c r="B59" s="760"/>
      <c r="C59" s="760"/>
      <c r="D59" s="760"/>
      <c r="E59" s="760"/>
      <c r="F59" s="760"/>
      <c r="G59" s="760"/>
      <c r="H59" s="760"/>
      <c r="I59" s="760"/>
      <c r="J59" s="760"/>
      <c r="K59" s="760"/>
      <c r="L59" s="760"/>
      <c r="M59" s="760"/>
      <c r="N59" s="760"/>
      <c r="BK59" s="781"/>
    </row>
    <row r="60" spans="1:63" ht="12.75" customHeight="1" hidden="1">
      <c r="A60" s="709" t="s">
        <v>482</v>
      </c>
      <c r="B60" s="761"/>
      <c r="C60" s="761"/>
      <c r="D60" s="761"/>
      <c r="E60" s="761"/>
      <c r="F60" s="761"/>
      <c r="G60" s="761"/>
      <c r="H60" s="761"/>
      <c r="I60" s="761"/>
      <c r="J60" s="761"/>
      <c r="K60" s="761"/>
      <c r="L60" s="761"/>
      <c r="M60" s="761"/>
      <c r="N60" s="761"/>
      <c r="BK60" s="781"/>
    </row>
    <row r="61" spans="1:63" ht="12.75" customHeight="1" hidden="1">
      <c r="A61" s="710" t="s">
        <v>458</v>
      </c>
      <c r="B61" s="738">
        <v>0</v>
      </c>
      <c r="C61" s="759"/>
      <c r="D61" s="762">
        <v>0</v>
      </c>
      <c r="E61" s="759"/>
      <c r="F61" s="762">
        <v>0</v>
      </c>
      <c r="G61" s="759"/>
      <c r="H61" s="738">
        <v>0</v>
      </c>
      <c r="I61" s="759"/>
      <c r="J61" s="762">
        <v>0</v>
      </c>
      <c r="K61" s="759"/>
      <c r="L61" s="762">
        <v>0</v>
      </c>
      <c r="M61" s="759"/>
      <c r="N61" s="762">
        <v>0</v>
      </c>
      <c r="BK61" s="781"/>
    </row>
    <row r="62" spans="1:63" ht="12.75" customHeight="1" hidden="1">
      <c r="A62" s="710" t="s">
        <v>448</v>
      </c>
      <c r="B62" s="738">
        <v>0</v>
      </c>
      <c r="C62" s="806"/>
      <c r="D62" s="762">
        <v>0</v>
      </c>
      <c r="E62" s="806"/>
      <c r="F62" s="762">
        <v>0</v>
      </c>
      <c r="G62" s="806"/>
      <c r="H62" s="738">
        <v>0</v>
      </c>
      <c r="I62" s="806"/>
      <c r="J62" s="762">
        <v>0</v>
      </c>
      <c r="K62" s="806"/>
      <c r="L62" s="762">
        <v>0</v>
      </c>
      <c r="M62" s="806"/>
      <c r="N62" s="762">
        <v>0</v>
      </c>
      <c r="BK62" s="781"/>
    </row>
    <row r="63" spans="1:63" ht="12.75" customHeight="1">
      <c r="A63" s="709" t="s">
        <v>513</v>
      </c>
      <c r="B63" s="761"/>
      <c r="C63" s="761"/>
      <c r="D63" s="761"/>
      <c r="E63" s="761"/>
      <c r="F63" s="761"/>
      <c r="G63" s="761"/>
      <c r="H63" s="761"/>
      <c r="I63" s="761"/>
      <c r="J63" s="761"/>
      <c r="K63" s="761"/>
      <c r="L63" s="761"/>
      <c r="M63" s="761"/>
      <c r="N63" s="761"/>
      <c r="BK63" s="781"/>
    </row>
    <row r="64" spans="1:63" ht="12.75" customHeight="1">
      <c r="A64" s="710" t="s">
        <v>458</v>
      </c>
      <c r="B64" s="755">
        <v>2300</v>
      </c>
      <c r="C64" s="759"/>
      <c r="D64" s="762">
        <v>0</v>
      </c>
      <c r="E64" s="759"/>
      <c r="F64" s="762">
        <v>0</v>
      </c>
      <c r="G64" s="759"/>
      <c r="H64" s="762">
        <v>0</v>
      </c>
      <c r="I64" s="759"/>
      <c r="J64" s="759">
        <v>2300</v>
      </c>
      <c r="K64" s="759"/>
      <c r="L64" s="762">
        <v>0</v>
      </c>
      <c r="M64" s="759"/>
      <c r="N64" s="762">
        <v>0</v>
      </c>
      <c r="BK64" s="781"/>
    </row>
    <row r="65" spans="1:63" ht="12.75" customHeight="1">
      <c r="A65" s="711" t="s">
        <v>448</v>
      </c>
      <c r="B65" s="764">
        <v>0.0512</v>
      </c>
      <c r="C65" s="764"/>
      <c r="D65" s="768">
        <v>0</v>
      </c>
      <c r="E65" s="764"/>
      <c r="F65" s="768">
        <v>0</v>
      </c>
      <c r="G65" s="764"/>
      <c r="H65" s="768">
        <v>0</v>
      </c>
      <c r="I65" s="764"/>
      <c r="J65" s="764">
        <v>0.0512</v>
      </c>
      <c r="K65" s="764"/>
      <c r="L65" s="768">
        <v>0</v>
      </c>
      <c r="M65" s="764"/>
      <c r="N65" s="768">
        <v>0</v>
      </c>
      <c r="BK65" s="781"/>
    </row>
    <row r="66" spans="1:63" ht="12.75" customHeight="1" hidden="1">
      <c r="A66" s="709" t="s">
        <v>514</v>
      </c>
      <c r="B66" s="761"/>
      <c r="C66" s="761"/>
      <c r="D66" s="761"/>
      <c r="E66" s="761"/>
      <c r="F66" s="761"/>
      <c r="G66" s="761"/>
      <c r="H66" s="761"/>
      <c r="I66" s="761"/>
      <c r="J66" s="761"/>
      <c r="K66" s="761"/>
      <c r="L66" s="761"/>
      <c r="M66" s="761"/>
      <c r="N66" s="761"/>
      <c r="BK66" s="781"/>
    </row>
    <row r="67" spans="1:63" ht="12.75" customHeight="1" hidden="1">
      <c r="A67" s="710" t="s">
        <v>461</v>
      </c>
      <c r="B67" s="755">
        <f>SUM(D67:N67)</f>
        <v>0</v>
      </c>
      <c r="C67" s="759"/>
      <c r="D67" s="759">
        <v>0</v>
      </c>
      <c r="E67" s="759"/>
      <c r="F67" s="759">
        <v>0</v>
      </c>
      <c r="G67" s="759"/>
      <c r="H67" s="759">
        <v>0</v>
      </c>
      <c r="I67" s="759"/>
      <c r="J67" s="759">
        <v>0</v>
      </c>
      <c r="K67" s="759"/>
      <c r="L67" s="759">
        <v>0</v>
      </c>
      <c r="M67" s="759"/>
      <c r="N67" s="759">
        <v>0</v>
      </c>
      <c r="BK67" s="781"/>
    </row>
    <row r="68" spans="1:63" ht="12.75" customHeight="1" hidden="1">
      <c r="A68" s="710" t="s">
        <v>448</v>
      </c>
      <c r="B68" s="760"/>
      <c r="C68" s="760"/>
      <c r="D68" s="760"/>
      <c r="E68" s="760"/>
      <c r="F68" s="760"/>
      <c r="G68" s="760"/>
      <c r="H68" s="760"/>
      <c r="I68" s="760"/>
      <c r="J68" s="760"/>
      <c r="K68" s="760"/>
      <c r="L68" s="760"/>
      <c r="M68" s="760"/>
      <c r="N68" s="760"/>
      <c r="BK68" s="781"/>
    </row>
    <row r="69" spans="1:63" ht="12.75" customHeight="1" hidden="1">
      <c r="A69" s="710" t="s">
        <v>462</v>
      </c>
      <c r="B69" s="755">
        <f>SUM(D69:N69)</f>
        <v>0</v>
      </c>
      <c r="C69" s="755"/>
      <c r="D69" s="755">
        <v>0</v>
      </c>
      <c r="E69" s="755"/>
      <c r="F69" s="755">
        <v>0</v>
      </c>
      <c r="G69" s="755"/>
      <c r="H69" s="755">
        <v>0</v>
      </c>
      <c r="I69" s="755"/>
      <c r="J69" s="755">
        <v>0</v>
      </c>
      <c r="K69" s="755"/>
      <c r="L69" s="755">
        <v>0</v>
      </c>
      <c r="M69" s="755"/>
      <c r="N69" s="755">
        <v>0</v>
      </c>
      <c r="BK69" s="781"/>
    </row>
    <row r="70" spans="1:63" ht="12.75" customHeight="1" hidden="1">
      <c r="A70" s="711" t="s">
        <v>459</v>
      </c>
      <c r="B70" s="764"/>
      <c r="C70" s="764"/>
      <c r="D70" s="764"/>
      <c r="E70" s="764"/>
      <c r="F70" s="764"/>
      <c r="G70" s="764"/>
      <c r="H70" s="764"/>
      <c r="I70" s="764"/>
      <c r="J70" s="764"/>
      <c r="K70" s="764"/>
      <c r="L70" s="764"/>
      <c r="M70" s="764"/>
      <c r="N70" s="764"/>
      <c r="BK70" s="781"/>
    </row>
    <row r="71" spans="1:63" ht="15" customHeight="1" thickBot="1">
      <c r="A71" s="712" t="s">
        <v>494</v>
      </c>
      <c r="B71" s="769">
        <f>B45+B49+B53+B56+B58+B61+B64+B67+B69</f>
        <v>2300</v>
      </c>
      <c r="C71" s="769"/>
      <c r="D71" s="769"/>
      <c r="E71" s="769"/>
      <c r="F71" s="769"/>
      <c r="G71" s="769"/>
      <c r="H71" s="769"/>
      <c r="I71" s="769"/>
      <c r="J71" s="769"/>
      <c r="K71" s="769"/>
      <c r="L71" s="769"/>
      <c r="M71" s="769"/>
      <c r="N71" s="769"/>
      <c r="BK71" s="781"/>
    </row>
    <row r="72" spans="1:63" ht="8.25" customHeight="1" thickTop="1">
      <c r="A72" s="709"/>
      <c r="B72" s="770"/>
      <c r="C72" s="770"/>
      <c r="D72" s="770"/>
      <c r="E72" s="770"/>
      <c r="F72" s="770"/>
      <c r="G72" s="770"/>
      <c r="H72" s="770"/>
      <c r="I72" s="770"/>
      <c r="J72" s="770"/>
      <c r="K72" s="770"/>
      <c r="L72" s="770"/>
      <c r="M72" s="770"/>
      <c r="N72" s="770"/>
      <c r="BK72" s="781"/>
    </row>
    <row r="73" spans="1:63" ht="12.75" customHeight="1" thickBot="1">
      <c r="A73" s="707" t="s">
        <v>449</v>
      </c>
      <c r="B73" s="769">
        <f>B71+B41</f>
        <v>31763</v>
      </c>
      <c r="C73" s="801" t="s">
        <v>368</v>
      </c>
      <c r="D73" s="769"/>
      <c r="E73" s="769"/>
      <c r="F73" s="769"/>
      <c r="G73" s="769"/>
      <c r="H73" s="769"/>
      <c r="I73" s="769"/>
      <c r="J73" s="769"/>
      <c r="K73" s="769"/>
      <c r="L73" s="769"/>
      <c r="M73" s="769"/>
      <c r="N73" s="769"/>
      <c r="BK73" s="781"/>
    </row>
    <row r="74" spans="1:13" ht="18" customHeight="1" thickTop="1">
      <c r="A74" s="804" t="s">
        <v>530</v>
      </c>
      <c r="B74" s="803"/>
      <c r="C74" s="803"/>
      <c r="D74" s="803"/>
      <c r="E74" s="803"/>
      <c r="F74" s="803"/>
      <c r="G74" s="803"/>
      <c r="H74" s="803"/>
      <c r="I74" s="803"/>
      <c r="J74" s="803"/>
      <c r="K74" s="803"/>
      <c r="L74" s="799"/>
      <c r="M74" s="799"/>
    </row>
    <row r="75" spans="1:13" ht="12.75" customHeight="1">
      <c r="A75" s="804" t="s">
        <v>516</v>
      </c>
      <c r="B75" s="803"/>
      <c r="C75" s="803"/>
      <c r="D75" s="803"/>
      <c r="E75" s="803"/>
      <c r="F75" s="803"/>
      <c r="G75" s="803"/>
      <c r="H75" s="803"/>
      <c r="I75" s="803"/>
      <c r="J75" s="803"/>
      <c r="K75" s="803"/>
      <c r="L75" s="799"/>
      <c r="M75" s="799"/>
    </row>
    <row r="76" spans="1:13" ht="12.75" customHeight="1">
      <c r="A76" s="803" t="s">
        <v>515</v>
      </c>
      <c r="B76" s="803"/>
      <c r="C76" s="803"/>
      <c r="D76" s="803"/>
      <c r="E76" s="803"/>
      <c r="F76" s="803"/>
      <c r="G76" s="803"/>
      <c r="H76" s="803"/>
      <c r="I76" s="803"/>
      <c r="J76" s="803"/>
      <c r="K76" s="803"/>
      <c r="L76" s="799"/>
      <c r="M76" s="799"/>
    </row>
    <row r="77" spans="1:13" ht="12.75" customHeight="1">
      <c r="A77" s="802" t="s">
        <v>531</v>
      </c>
      <c r="B77" s="803"/>
      <c r="C77" s="803"/>
      <c r="D77" s="803"/>
      <c r="E77" s="803"/>
      <c r="F77" s="803"/>
      <c r="G77" s="803"/>
      <c r="H77" s="803"/>
      <c r="I77" s="803"/>
      <c r="J77" s="803"/>
      <c r="K77" s="803"/>
      <c r="L77" s="799"/>
      <c r="M77" s="799"/>
    </row>
    <row r="78" ht="12.75" customHeight="1"/>
    <row r="79" ht="18">
      <c r="A79" s="802"/>
    </row>
  </sheetData>
  <mergeCells count="6">
    <mergeCell ref="B9:N9"/>
    <mergeCell ref="B10:N10"/>
    <mergeCell ref="A1:N1"/>
    <mergeCell ref="A2:N2"/>
    <mergeCell ref="A3:N3"/>
    <mergeCell ref="A4:N4"/>
  </mergeCells>
  <printOptions horizontalCentered="1"/>
  <pageMargins left="0.32" right="0.38" top="0.5" bottom="0.34" header="0.28" footer="0.19"/>
  <pageSetup firstPageNumber="16" useFirstPageNumber="1" orientation="portrait" scale="75" r:id="rId1"/>
  <headerFooter alignWithMargins="0">
    <oddHeader>&amp;L&amp;"Times New Roman,Bold Italic"
WM - &amp;P
&amp;C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J60"/>
  <sheetViews>
    <sheetView workbookViewId="0" topLeftCell="A1">
      <selection activeCell="C15" sqref="C15"/>
    </sheetView>
  </sheetViews>
  <sheetFormatPr defaultColWidth="10.625" defaultRowHeight="12.75"/>
  <cols>
    <col min="1" max="1" width="50.50390625" style="102" customWidth="1"/>
    <col min="2" max="2" width="2.625" style="102" customWidth="1"/>
    <col min="3" max="3" width="8.50390625" style="102" customWidth="1"/>
    <col min="4" max="4" width="2.625" style="102" customWidth="1"/>
    <col min="5" max="5" width="8.625" style="102" customWidth="1"/>
    <col min="6" max="6" width="2.625" style="102" customWidth="1"/>
    <col min="7" max="7" width="9.125" style="102" customWidth="1"/>
    <col min="8" max="8" width="2.625" style="102" customWidth="1"/>
    <col min="9" max="11" width="10.625" style="102" customWidth="1"/>
    <col min="12" max="14" width="15.625" style="102" customWidth="1"/>
    <col min="15" max="15" width="12.625" style="102" customWidth="1"/>
    <col min="16" max="16384" width="10.625" style="102" customWidth="1"/>
  </cols>
  <sheetData>
    <row r="1" spans="1:8" ht="12.75" customHeight="1">
      <c r="A1" s="810" t="s">
        <v>0</v>
      </c>
      <c r="B1" s="810"/>
      <c r="C1" s="810"/>
      <c r="D1" s="810"/>
      <c r="E1" s="810"/>
      <c r="F1" s="810"/>
      <c r="G1" s="810"/>
      <c r="H1" s="265"/>
    </row>
    <row r="2" spans="1:8" ht="12.75" customHeight="1">
      <c r="A2" s="810" t="s">
        <v>225</v>
      </c>
      <c r="B2" s="810"/>
      <c r="C2" s="810"/>
      <c r="D2" s="810"/>
      <c r="E2" s="810"/>
      <c r="F2" s="810"/>
      <c r="G2" s="810"/>
      <c r="H2" s="265"/>
    </row>
    <row r="3" spans="1:8" ht="12.75" customHeight="1">
      <c r="A3" s="811" t="s">
        <v>226</v>
      </c>
      <c r="B3" s="811"/>
      <c r="C3" s="811"/>
      <c r="D3" s="811"/>
      <c r="E3" s="811"/>
      <c r="F3" s="811"/>
      <c r="G3" s="811"/>
      <c r="H3" s="1"/>
    </row>
    <row r="4" spans="1:8" ht="12.75" customHeight="1">
      <c r="A4" s="811" t="s">
        <v>1</v>
      </c>
      <c r="B4" s="811"/>
      <c r="C4" s="811"/>
      <c r="D4" s="811"/>
      <c r="E4" s="811"/>
      <c r="F4" s="811"/>
      <c r="G4" s="811"/>
      <c r="H4" s="365"/>
    </row>
    <row r="5" spans="1:8" ht="12.75" customHeight="1">
      <c r="A5" s="365"/>
      <c r="B5" s="365"/>
      <c r="C5" s="365"/>
      <c r="D5" s="365"/>
      <c r="E5" s="365"/>
      <c r="F5" s="365"/>
      <c r="G5" s="365"/>
      <c r="H5" s="365"/>
    </row>
    <row r="6" spans="1:8" ht="12.75" customHeight="1">
      <c r="A6" s="365"/>
      <c r="B6" s="365"/>
      <c r="C6" s="365"/>
      <c r="D6" s="365"/>
      <c r="E6" s="365"/>
      <c r="F6" s="365"/>
      <c r="G6" s="365"/>
      <c r="H6" s="365"/>
    </row>
    <row r="7" spans="1:8" ht="12.75" customHeight="1">
      <c r="A7" s="365"/>
      <c r="B7" s="365"/>
      <c r="C7" s="365"/>
      <c r="D7" s="365"/>
      <c r="E7" s="365"/>
      <c r="F7" s="365"/>
      <c r="G7" s="365"/>
      <c r="H7" s="365"/>
    </row>
    <row r="8" spans="1:8" s="330" customFormat="1" ht="12.75" customHeight="1">
      <c r="A8" s="355"/>
      <c r="B8" s="355"/>
      <c r="C8" s="356" t="s">
        <v>321</v>
      </c>
      <c r="D8" s="356"/>
      <c r="E8" s="356" t="s">
        <v>246</v>
      </c>
      <c r="F8" s="357"/>
      <c r="G8" s="558" t="s">
        <v>322</v>
      </c>
      <c r="H8" s="359"/>
    </row>
    <row r="9" spans="1:8" ht="12.75" customHeight="1">
      <c r="A9" s="29" t="s">
        <v>15</v>
      </c>
      <c r="B9" s="29"/>
      <c r="C9" s="31"/>
      <c r="D9" s="31"/>
      <c r="E9" s="31"/>
      <c r="F9" s="31"/>
      <c r="G9" s="142"/>
      <c r="H9" s="142"/>
    </row>
    <row r="10" spans="1:8" ht="12.75" customHeight="1">
      <c r="A10" s="37" t="s">
        <v>190</v>
      </c>
      <c r="B10" s="29"/>
      <c r="C10" s="433">
        <v>8052</v>
      </c>
      <c r="D10" s="433"/>
      <c r="E10" s="433">
        <v>6044</v>
      </c>
      <c r="F10" s="433"/>
      <c r="G10" s="433">
        <v>2963</v>
      </c>
      <c r="H10" s="164"/>
    </row>
    <row r="11" spans="1:8" ht="12.75" customHeight="1" hidden="1">
      <c r="A11" s="37" t="s">
        <v>16</v>
      </c>
      <c r="B11" s="37"/>
      <c r="C11" s="266"/>
      <c r="D11" s="266"/>
      <c r="E11" s="266"/>
      <c r="F11" s="266"/>
      <c r="G11" s="164"/>
      <c r="H11" s="266"/>
    </row>
    <row r="12" spans="1:8" ht="12.75" customHeight="1">
      <c r="A12" s="37" t="s">
        <v>197</v>
      </c>
      <c r="B12" s="37"/>
      <c r="C12" s="362"/>
      <c r="D12" s="362"/>
      <c r="E12" s="362"/>
      <c r="F12" s="362"/>
      <c r="G12" s="45"/>
      <c r="H12" s="266"/>
    </row>
    <row r="13" spans="1:8" ht="12.75" customHeight="1">
      <c r="A13" s="41" t="s">
        <v>355</v>
      </c>
      <c r="B13" s="37"/>
      <c r="C13" s="362">
        <v>24347</v>
      </c>
      <c r="D13" s="362"/>
      <c r="E13" s="362">
        <v>28568</v>
      </c>
      <c r="F13" s="362"/>
      <c r="G13" s="362">
        <v>46483</v>
      </c>
      <c r="H13" s="149"/>
    </row>
    <row r="14" spans="1:8" ht="12.75" customHeight="1">
      <c r="A14" s="37" t="s">
        <v>157</v>
      </c>
      <c r="B14" s="37"/>
      <c r="C14" s="362">
        <v>42951</v>
      </c>
      <c r="D14" s="362"/>
      <c r="E14" s="362">
        <v>29781</v>
      </c>
      <c r="F14" s="362"/>
      <c r="G14" s="362">
        <v>9199</v>
      </c>
      <c r="H14" s="149"/>
    </row>
    <row r="15" spans="1:8" ht="12.75" customHeight="1">
      <c r="A15" s="47" t="s">
        <v>151</v>
      </c>
      <c r="B15" s="41"/>
      <c r="C15" s="362">
        <v>23317</v>
      </c>
      <c r="D15" s="362"/>
      <c r="E15" s="362">
        <v>23842</v>
      </c>
      <c r="F15" s="362"/>
      <c r="G15" s="362">
        <v>13850</v>
      </c>
      <c r="H15" s="149"/>
    </row>
    <row r="16" spans="1:8" ht="12.75" customHeight="1">
      <c r="A16" s="37" t="s">
        <v>17</v>
      </c>
      <c r="B16" s="37"/>
      <c r="C16" s="362"/>
      <c r="D16" s="362"/>
      <c r="E16" s="362"/>
      <c r="F16" s="362"/>
      <c r="G16" s="362"/>
      <c r="H16" s="149"/>
    </row>
    <row r="17" spans="1:8" ht="12.75" customHeight="1">
      <c r="A17" s="37" t="s">
        <v>18</v>
      </c>
      <c r="B17" s="37"/>
      <c r="C17" s="362">
        <v>146364</v>
      </c>
      <c r="D17" s="362"/>
      <c r="E17" s="362">
        <v>132991</v>
      </c>
      <c r="F17" s="362"/>
      <c r="G17" s="362">
        <v>132460</v>
      </c>
      <c r="H17" s="149"/>
    </row>
    <row r="18" spans="1:114" ht="12.75" customHeight="1">
      <c r="A18" s="76" t="s">
        <v>152</v>
      </c>
      <c r="B18" s="76"/>
      <c r="C18" s="362">
        <v>-1621</v>
      </c>
      <c r="D18" s="426"/>
      <c r="E18" s="362">
        <v>-1404</v>
      </c>
      <c r="F18" s="426"/>
      <c r="G18" s="362">
        <v>-1158</v>
      </c>
      <c r="H18" s="361"/>
      <c r="I18" s="139"/>
      <c r="J18" s="139"/>
      <c r="K18" s="139"/>
      <c r="L18" s="139"/>
      <c r="M18" s="139"/>
      <c r="N18" s="139"/>
      <c r="O18" s="139"/>
      <c r="P18" s="139"/>
      <c r="Q18" s="139"/>
      <c r="R18" s="139"/>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c r="BF18" s="267"/>
      <c r="BG18" s="267"/>
      <c r="BH18" s="267"/>
      <c r="BI18" s="267"/>
      <c r="BJ18" s="267"/>
      <c r="BK18" s="267"/>
      <c r="BL18" s="267"/>
      <c r="BM18" s="267"/>
      <c r="BN18" s="267"/>
      <c r="BO18" s="267"/>
      <c r="BP18" s="267"/>
      <c r="BQ18" s="267"/>
      <c r="BR18" s="267"/>
      <c r="BS18" s="267"/>
      <c r="BT18" s="267"/>
      <c r="BU18" s="267"/>
      <c r="BV18" s="267"/>
      <c r="BW18" s="267"/>
      <c r="BX18" s="267"/>
      <c r="BY18" s="267"/>
      <c r="BZ18" s="267"/>
      <c r="CA18" s="267"/>
      <c r="CB18" s="267"/>
      <c r="CC18" s="267"/>
      <c r="CD18" s="267"/>
      <c r="CE18" s="267"/>
      <c r="CF18" s="267"/>
      <c r="CG18" s="267"/>
      <c r="CH18" s="267"/>
      <c r="CI18" s="267"/>
      <c r="CJ18" s="267"/>
      <c r="CK18" s="267"/>
      <c r="CL18" s="267"/>
      <c r="CM18" s="267"/>
      <c r="CN18" s="267"/>
      <c r="CO18" s="267"/>
      <c r="CP18" s="267"/>
      <c r="CQ18" s="267"/>
      <c r="CR18" s="267"/>
      <c r="CS18" s="267"/>
      <c r="CT18" s="267"/>
      <c r="CU18" s="267"/>
      <c r="CV18" s="267"/>
      <c r="CW18" s="267"/>
      <c r="CX18" s="267"/>
      <c r="CY18" s="267"/>
      <c r="CZ18" s="267"/>
      <c r="DA18" s="267"/>
      <c r="DB18" s="267"/>
      <c r="DC18" s="267"/>
      <c r="DD18" s="267"/>
      <c r="DE18" s="267"/>
      <c r="DF18" s="267"/>
      <c r="DG18" s="267"/>
      <c r="DH18" s="267"/>
      <c r="DI18" s="267"/>
      <c r="DJ18" s="267"/>
    </row>
    <row r="19" spans="1:8" ht="12.75" customHeight="1">
      <c r="A19" s="37" t="s">
        <v>218</v>
      </c>
      <c r="B19" s="37"/>
      <c r="C19" s="425">
        <f>SUM(C17:C18)</f>
        <v>144743</v>
      </c>
      <c r="D19" s="425"/>
      <c r="E19" s="425">
        <f>SUM(E17:E18)</f>
        <v>131587</v>
      </c>
      <c r="F19" s="425"/>
      <c r="G19" s="425">
        <f>SUM(G17:G18)</f>
        <v>131302</v>
      </c>
      <c r="H19" s="149"/>
    </row>
    <row r="20" spans="1:8" ht="12.75" customHeight="1">
      <c r="A20" s="37" t="s">
        <v>186</v>
      </c>
      <c r="B20" s="37"/>
      <c r="C20" s="362">
        <v>7955</v>
      </c>
      <c r="D20" s="362"/>
      <c r="E20" s="362">
        <v>6241</v>
      </c>
      <c r="F20" s="362"/>
      <c r="G20" s="362">
        <v>3456</v>
      </c>
      <c r="H20" s="149"/>
    </row>
    <row r="21" spans="1:8" ht="12.75" customHeight="1">
      <c r="A21" s="37" t="s">
        <v>388</v>
      </c>
      <c r="B21" s="37"/>
      <c r="C21" s="362">
        <v>4317</v>
      </c>
      <c r="D21" s="362"/>
      <c r="E21" s="362">
        <v>3873</v>
      </c>
      <c r="F21" s="362"/>
      <c r="G21" s="362">
        <v>3707</v>
      </c>
      <c r="H21" s="149"/>
    </row>
    <row r="22" spans="1:8" ht="12.75" customHeight="1">
      <c r="A22" s="37" t="s">
        <v>358</v>
      </c>
      <c r="B22" s="37"/>
      <c r="C22" s="362">
        <v>5970</v>
      </c>
      <c r="D22" s="362"/>
      <c r="E22" s="362">
        <v>1981</v>
      </c>
      <c r="F22" s="362"/>
      <c r="G22" s="362">
        <v>2011</v>
      </c>
      <c r="H22" s="149"/>
    </row>
    <row r="23" spans="1:8" ht="12.75" customHeight="1">
      <c r="A23" s="37" t="s">
        <v>19</v>
      </c>
      <c r="B23" s="37"/>
      <c r="C23" s="362">
        <v>13571</v>
      </c>
      <c r="D23" s="362"/>
      <c r="E23" s="362">
        <v>10589</v>
      </c>
      <c r="F23" s="362"/>
      <c r="G23" s="362">
        <v>6954</v>
      </c>
      <c r="H23" s="149"/>
    </row>
    <row r="24" spans="1:8" ht="12.75" customHeight="1" thickBot="1">
      <c r="A24" s="268" t="s">
        <v>295</v>
      </c>
      <c r="B24" s="268"/>
      <c r="C24" s="432">
        <f>SUM(C19:C23,C10:C15)</f>
        <v>275223</v>
      </c>
      <c r="D24" s="432"/>
      <c r="E24" s="432">
        <f>SUM(E19:E23,E10:E15)</f>
        <v>242506</v>
      </c>
      <c r="F24" s="432"/>
      <c r="G24" s="432">
        <f>SUM(G19:G23,G10:G15)</f>
        <v>219925</v>
      </c>
      <c r="H24" s="360"/>
    </row>
    <row r="25" spans="1:8" ht="12.75" customHeight="1" thickTop="1">
      <c r="A25" s="13"/>
      <c r="B25" s="13"/>
      <c r="C25" s="266"/>
      <c r="D25" s="266"/>
      <c r="E25" s="266"/>
      <c r="F25" s="13"/>
      <c r="G25" s="13"/>
      <c r="H25" s="13"/>
    </row>
    <row r="26" spans="1:8" ht="12.75" customHeight="1">
      <c r="A26" s="29" t="s">
        <v>20</v>
      </c>
      <c r="B26" s="29"/>
      <c r="C26" s="266"/>
      <c r="D26" s="266"/>
      <c r="E26" s="266"/>
      <c r="F26" s="13"/>
      <c r="G26" s="13"/>
      <c r="H26" s="13"/>
    </row>
    <row r="27" spans="1:8" ht="12.75" customHeight="1">
      <c r="A27" s="37" t="s">
        <v>21</v>
      </c>
      <c r="B27" s="37"/>
      <c r="C27" s="266"/>
      <c r="D27" s="266"/>
      <c r="E27" s="266"/>
      <c r="F27" s="13"/>
      <c r="G27" s="13"/>
      <c r="H27" s="13"/>
    </row>
    <row r="28" spans="1:8" ht="12.75" customHeight="1">
      <c r="A28" s="37" t="s">
        <v>22</v>
      </c>
      <c r="B28" s="37"/>
      <c r="C28" s="433">
        <v>53376</v>
      </c>
      <c r="D28" s="433"/>
      <c r="E28" s="433">
        <v>37736</v>
      </c>
      <c r="F28" s="433"/>
      <c r="G28" s="433">
        <v>19237</v>
      </c>
      <c r="H28" s="60"/>
    </row>
    <row r="29" spans="1:8" ht="12.75" customHeight="1">
      <c r="A29" s="41" t="s">
        <v>356</v>
      </c>
      <c r="B29" s="41"/>
      <c r="C29" s="362">
        <v>34378</v>
      </c>
      <c r="D29" s="362"/>
      <c r="E29" s="362">
        <v>32484</v>
      </c>
      <c r="F29" s="362"/>
      <c r="G29" s="362">
        <v>38792</v>
      </c>
      <c r="H29" s="153"/>
    </row>
    <row r="30" spans="1:8" ht="12.75" customHeight="1">
      <c r="A30" s="41" t="s">
        <v>23</v>
      </c>
      <c r="B30" s="41"/>
      <c r="C30" s="362">
        <v>41256</v>
      </c>
      <c r="D30" s="362"/>
      <c r="E30" s="362">
        <v>36962</v>
      </c>
      <c r="F30" s="362"/>
      <c r="G30" s="362">
        <v>35306</v>
      </c>
      <c r="H30" s="155"/>
    </row>
    <row r="31" spans="1:8" ht="12.75" customHeight="1">
      <c r="A31" s="86" t="s">
        <v>260</v>
      </c>
      <c r="B31" s="86"/>
      <c r="C31" s="425">
        <f>SUM(C28:C30)</f>
        <v>129010</v>
      </c>
      <c r="D31" s="425"/>
      <c r="E31" s="425">
        <f>SUM(E28:E30)</f>
        <v>107182</v>
      </c>
      <c r="F31" s="425"/>
      <c r="G31" s="425">
        <f>SUM(G28:G30)</f>
        <v>93335</v>
      </c>
      <c r="H31" s="153"/>
    </row>
    <row r="32" spans="1:8" ht="12.75" customHeight="1">
      <c r="A32" s="81" t="s">
        <v>24</v>
      </c>
      <c r="B32" s="81"/>
      <c r="C32" s="362">
        <v>4018</v>
      </c>
      <c r="D32" s="362"/>
      <c r="E32" s="362">
        <v>4690</v>
      </c>
      <c r="F32" s="362"/>
      <c r="G32" s="362">
        <v>4030</v>
      </c>
      <c r="H32" s="153"/>
    </row>
    <row r="33" spans="1:8" ht="12.75" customHeight="1">
      <c r="A33" s="81" t="s">
        <v>504</v>
      </c>
      <c r="B33" s="81"/>
      <c r="C33" s="362">
        <v>44789</v>
      </c>
      <c r="D33" s="362"/>
      <c r="E33" s="362">
        <v>39447</v>
      </c>
      <c r="F33" s="362"/>
      <c r="G33" s="362">
        <v>29514</v>
      </c>
      <c r="H33" s="153"/>
    </row>
    <row r="34" spans="1:8" ht="12.75" customHeight="1">
      <c r="A34" s="81" t="s">
        <v>25</v>
      </c>
      <c r="B34" s="81"/>
      <c r="C34" s="362">
        <v>61734</v>
      </c>
      <c r="D34" s="362"/>
      <c r="E34" s="362">
        <v>61182</v>
      </c>
      <c r="F34" s="362"/>
      <c r="G34" s="362">
        <v>66780</v>
      </c>
      <c r="H34" s="153"/>
    </row>
    <row r="35" spans="1:16" ht="12.75" customHeight="1">
      <c r="A35" s="41" t="s">
        <v>26</v>
      </c>
      <c r="B35" s="41"/>
      <c r="C35" s="362">
        <v>14238</v>
      </c>
      <c r="D35" s="362"/>
      <c r="E35" s="362">
        <v>12576</v>
      </c>
      <c r="F35" s="362"/>
      <c r="G35" s="362">
        <v>10216</v>
      </c>
      <c r="H35" s="153"/>
      <c r="P35" s="269"/>
    </row>
    <row r="36" spans="1:16" ht="12.75" customHeight="1">
      <c r="A36" s="92" t="s">
        <v>27</v>
      </c>
      <c r="B36" s="92"/>
      <c r="C36" s="362">
        <v>3204</v>
      </c>
      <c r="D36" s="362"/>
      <c r="E36" s="362">
        <v>3264</v>
      </c>
      <c r="F36" s="362"/>
      <c r="G36" s="362">
        <v>3612</v>
      </c>
      <c r="H36" s="155"/>
      <c r="P36" s="269"/>
    </row>
    <row r="37" spans="1:16" ht="12.75" customHeight="1">
      <c r="A37" s="47" t="s">
        <v>263</v>
      </c>
      <c r="B37" s="47"/>
      <c r="C37" s="425">
        <f>SUM(C31:C36)</f>
        <v>256993</v>
      </c>
      <c r="D37" s="425"/>
      <c r="E37" s="425">
        <f>SUM(E31:E36)</f>
        <v>228341</v>
      </c>
      <c r="F37" s="425"/>
      <c r="G37" s="425">
        <f>SUM(G31:G36)</f>
        <v>207487</v>
      </c>
      <c r="H37" s="153"/>
      <c r="P37" s="269"/>
    </row>
    <row r="38" spans="1:16" ht="12.75" customHeight="1" hidden="1">
      <c r="A38" s="52" t="s">
        <v>28</v>
      </c>
      <c r="B38" s="52"/>
      <c r="C38" s="362">
        <f>'[1]3Q01BSFLUX'!$B41</f>
        <v>0</v>
      </c>
      <c r="D38" s="362"/>
      <c r="E38" s="362">
        <f>'[1]3Q01BSFLUX'!$B41</f>
        <v>0</v>
      </c>
      <c r="F38" s="362"/>
      <c r="G38" s="362">
        <f>'[1]3Q01BSFLUX'!K41</f>
        <v>0</v>
      </c>
      <c r="H38" s="31"/>
      <c r="L38" s="270"/>
      <c r="M38" s="270"/>
      <c r="N38" s="270"/>
      <c r="O38" s="270"/>
      <c r="P38" s="269"/>
    </row>
    <row r="39" spans="1:16" ht="12.75" customHeight="1" hidden="1">
      <c r="A39" s="81" t="s">
        <v>92</v>
      </c>
      <c r="B39" s="81"/>
      <c r="C39" s="362">
        <f>'[1]3Q01BSFLUX'!$B42</f>
        <v>0</v>
      </c>
      <c r="D39" s="362"/>
      <c r="E39" s="362">
        <f>'[1]3Q01BSFLUX'!$B42</f>
        <v>0</v>
      </c>
      <c r="F39" s="362"/>
      <c r="G39" s="362">
        <f>'[1]3Q01BSFLUX'!K42</f>
        <v>0</v>
      </c>
      <c r="H39" s="31"/>
      <c r="L39" s="270"/>
      <c r="M39" s="270"/>
      <c r="N39" s="270"/>
      <c r="O39" s="270"/>
      <c r="P39" s="269"/>
    </row>
    <row r="40" spans="1:16" ht="12.75" customHeight="1" hidden="1">
      <c r="A40" s="271" t="s">
        <v>93</v>
      </c>
      <c r="B40" s="81"/>
      <c r="C40" s="362">
        <f>'[1]3Q01BSFLUX'!$B43</f>
        <v>0</v>
      </c>
      <c r="D40" s="362"/>
      <c r="E40" s="362">
        <f>'[1]3Q01BSFLUX'!$B43</f>
        <v>0</v>
      </c>
      <c r="F40" s="362"/>
      <c r="G40" s="362">
        <f>'[1]3Q01BSFLUX'!K43</f>
        <v>0</v>
      </c>
      <c r="H40" s="27"/>
      <c r="L40" s="270"/>
      <c r="M40" s="270"/>
      <c r="N40" s="270"/>
      <c r="O40" s="270"/>
      <c r="P40" s="269"/>
    </row>
    <row r="41" spans="1:16" ht="12.75" customHeight="1" hidden="1">
      <c r="A41" s="271" t="s">
        <v>94</v>
      </c>
      <c r="B41" s="81"/>
      <c r="C41" s="362">
        <f>'[1]3Q01BSFLUX'!$B44</f>
        <v>0</v>
      </c>
      <c r="D41" s="362"/>
      <c r="E41" s="362">
        <f>'[1]3Q01BSFLUX'!$B44</f>
        <v>0</v>
      </c>
      <c r="F41" s="362"/>
      <c r="G41" s="362">
        <f>'[1]3Q01BSFLUX'!K44</f>
        <v>0</v>
      </c>
      <c r="H41" s="27"/>
      <c r="L41" s="270"/>
      <c r="M41" s="270"/>
      <c r="N41" s="270"/>
      <c r="O41" s="270"/>
      <c r="P41" s="269"/>
    </row>
    <row r="42" spans="1:16" ht="12.75" customHeight="1" hidden="1">
      <c r="A42" s="81" t="s">
        <v>29</v>
      </c>
      <c r="B42" s="81"/>
      <c r="C42" s="362">
        <f>'[1]3Q01BSFLUX'!$B45</f>
        <v>0</v>
      </c>
      <c r="D42" s="362"/>
      <c r="E42" s="362">
        <f>'[1]3Q01BSFLUX'!$B45</f>
        <v>0</v>
      </c>
      <c r="F42" s="362"/>
      <c r="G42" s="362">
        <f>'[1]3Q01BSFLUX'!K45</f>
        <v>0</v>
      </c>
      <c r="H42" s="27"/>
      <c r="L42" s="270"/>
      <c r="M42" s="270"/>
      <c r="N42" s="270"/>
      <c r="O42" s="270"/>
      <c r="P42" s="269"/>
    </row>
    <row r="43" spans="1:16" ht="12.75" customHeight="1" hidden="1">
      <c r="A43" s="271" t="s">
        <v>95</v>
      </c>
      <c r="B43" s="81"/>
      <c r="C43" s="362">
        <f>'[1]3Q01BSFLUX'!$B46</f>
        <v>0</v>
      </c>
      <c r="D43" s="362"/>
      <c r="E43" s="362">
        <f>'[1]3Q01BSFLUX'!$B46</f>
        <v>0</v>
      </c>
      <c r="F43" s="362"/>
      <c r="G43" s="362">
        <f>'[1]3Q01BSFLUX'!K46</f>
        <v>0</v>
      </c>
      <c r="H43" s="53"/>
      <c r="L43" s="270"/>
      <c r="M43" s="270"/>
      <c r="N43" s="270"/>
      <c r="O43" s="270"/>
      <c r="P43" s="269"/>
    </row>
    <row r="44" spans="1:16" ht="12.75" customHeight="1" hidden="1">
      <c r="A44" s="41" t="s">
        <v>30</v>
      </c>
      <c r="B44" s="41"/>
      <c r="C44" s="362">
        <f>'[1]3Q01BSFLUX'!$B47</f>
        <v>0</v>
      </c>
      <c r="D44" s="362"/>
      <c r="E44" s="362">
        <f>'[1]3Q01BSFLUX'!$B47</f>
        <v>0</v>
      </c>
      <c r="F44" s="362"/>
      <c r="G44" s="362">
        <f>'[1]3Q01BSFLUX'!K47</f>
        <v>0</v>
      </c>
      <c r="H44" s="27"/>
      <c r="L44" s="272"/>
      <c r="M44" s="269"/>
      <c r="N44" s="269"/>
      <c r="O44" s="269"/>
      <c r="P44" s="269"/>
    </row>
    <row r="45" spans="1:16" ht="12.75" customHeight="1" hidden="1">
      <c r="A45" s="81" t="s">
        <v>96</v>
      </c>
      <c r="B45" s="81"/>
      <c r="C45" s="362">
        <f>'[1]3Q01BSFLUX'!$B48</f>
        <v>0</v>
      </c>
      <c r="D45" s="362"/>
      <c r="E45" s="362">
        <f>'[1]3Q01BSFLUX'!$B48</f>
        <v>0</v>
      </c>
      <c r="F45" s="362"/>
      <c r="G45" s="362">
        <f>'[1]3Q01BSFLUX'!K48</f>
        <v>0</v>
      </c>
      <c r="H45" s="27"/>
      <c r="L45" s="272"/>
      <c r="M45" s="269"/>
      <c r="N45" s="269"/>
      <c r="O45" s="269"/>
      <c r="P45" s="269"/>
    </row>
    <row r="46" spans="1:16" ht="12.75" customHeight="1" hidden="1">
      <c r="A46" s="37" t="s">
        <v>98</v>
      </c>
      <c r="B46" s="81"/>
      <c r="C46" s="362">
        <f>'[1]3Q01BSFLUX'!$B49</f>
        <v>0</v>
      </c>
      <c r="D46" s="362"/>
      <c r="E46" s="362">
        <f>'[1]3Q01BSFLUX'!$B49</f>
        <v>0</v>
      </c>
      <c r="F46" s="362"/>
      <c r="G46" s="362">
        <f>'[1]3Q01BSFLUX'!K49</f>
        <v>0</v>
      </c>
      <c r="H46" s="27"/>
      <c r="L46" s="272"/>
      <c r="M46" s="269"/>
      <c r="N46" s="269"/>
      <c r="O46" s="269"/>
      <c r="P46" s="269"/>
    </row>
    <row r="47" spans="1:16" ht="12.75" customHeight="1" hidden="1">
      <c r="A47" s="37" t="s">
        <v>97</v>
      </c>
      <c r="B47" s="81"/>
      <c r="C47" s="362">
        <f>'[1]3Q01BSFLUX'!$B50</f>
        <v>0</v>
      </c>
      <c r="D47" s="362"/>
      <c r="E47" s="362">
        <f>'[1]3Q01BSFLUX'!$B50</f>
        <v>0</v>
      </c>
      <c r="F47" s="362"/>
      <c r="G47" s="362">
        <f>'[1]3Q01BSFLUX'!K50</f>
        <v>0</v>
      </c>
      <c r="H47" s="27"/>
      <c r="L47" s="272"/>
      <c r="M47" s="269"/>
      <c r="N47" s="269"/>
      <c r="O47" s="269"/>
      <c r="P47" s="269"/>
    </row>
    <row r="48" spans="1:16" ht="12.75" customHeight="1" hidden="1">
      <c r="A48" s="41" t="s">
        <v>31</v>
      </c>
      <c r="B48" s="81"/>
      <c r="C48" s="362">
        <f>'[1]3Q01BSFLUX'!$B51</f>
        <v>0</v>
      </c>
      <c r="D48" s="362"/>
      <c r="E48" s="362">
        <f>'[1]3Q01BSFLUX'!$B51</f>
        <v>0</v>
      </c>
      <c r="F48" s="362"/>
      <c r="G48" s="362">
        <f>'[1]3Q01BSFLUX'!K51</f>
        <v>0</v>
      </c>
      <c r="H48" s="27"/>
      <c r="L48" s="272"/>
      <c r="M48" s="269"/>
      <c r="N48" s="269"/>
      <c r="O48" s="269"/>
      <c r="P48" s="269"/>
    </row>
    <row r="49" spans="1:16" ht="12.75" customHeight="1" hidden="1">
      <c r="A49" s="47" t="s">
        <v>32</v>
      </c>
      <c r="B49" s="47"/>
      <c r="C49" s="362">
        <f>'[1]3Q01BSFLUX'!$B52</f>
        <v>0</v>
      </c>
      <c r="D49" s="362"/>
      <c r="E49" s="362">
        <f>'[1]3Q01BSFLUX'!$B52</f>
        <v>0</v>
      </c>
      <c r="F49" s="362"/>
      <c r="G49" s="362">
        <f>'[1]3Q01BSFLUX'!K52</f>
        <v>0</v>
      </c>
      <c r="H49" s="64"/>
      <c r="P49" s="269"/>
    </row>
    <row r="50" spans="1:16" ht="12.75" customHeight="1">
      <c r="A50" s="47" t="s">
        <v>323</v>
      </c>
      <c r="B50" s="47"/>
      <c r="C50" s="362">
        <v>102</v>
      </c>
      <c r="D50" s="362"/>
      <c r="E50" s="362">
        <v>102</v>
      </c>
      <c r="F50" s="362"/>
      <c r="G50" s="362">
        <v>102</v>
      </c>
      <c r="H50" s="64"/>
      <c r="P50" s="269"/>
    </row>
    <row r="51" spans="1:16" ht="12.75" customHeight="1">
      <c r="A51" s="262" t="s">
        <v>99</v>
      </c>
      <c r="B51" s="14"/>
      <c r="C51" s="362">
        <v>18128</v>
      </c>
      <c r="D51" s="362"/>
      <c r="E51" s="362">
        <v>14063</v>
      </c>
      <c r="F51" s="362"/>
      <c r="G51" s="362">
        <v>12336</v>
      </c>
      <c r="H51" s="155"/>
      <c r="P51" s="269"/>
    </row>
    <row r="52" spans="1:16" ht="12.75" customHeight="1" thickBot="1">
      <c r="A52" s="273" t="s">
        <v>296</v>
      </c>
      <c r="B52" s="268"/>
      <c r="C52" s="432">
        <f>C51+C37+C50</f>
        <v>275223</v>
      </c>
      <c r="D52" s="432"/>
      <c r="E52" s="432">
        <f>E51+E37+E50</f>
        <v>242506</v>
      </c>
      <c r="F52" s="432"/>
      <c r="G52" s="432">
        <f>G51+G37+G50</f>
        <v>219925</v>
      </c>
      <c r="H52" s="360"/>
      <c r="L52" s="274"/>
      <c r="M52" s="269"/>
      <c r="N52" s="269"/>
      <c r="O52" s="269"/>
      <c r="P52" s="269"/>
    </row>
    <row r="53" spans="1:8" ht="12.75" customHeight="1" thickTop="1">
      <c r="A53" s="13"/>
      <c r="B53" s="13"/>
      <c r="C53" s="31"/>
      <c r="D53" s="31"/>
      <c r="E53" s="31"/>
      <c r="F53" s="31"/>
      <c r="G53" s="31"/>
      <c r="H53" s="31"/>
    </row>
    <row r="54" spans="1:8" ht="15.75">
      <c r="A54" s="13" t="s">
        <v>386</v>
      </c>
      <c r="B54" s="13"/>
      <c r="C54" s="362">
        <v>973590</v>
      </c>
      <c r="D54" s="362"/>
      <c r="E54" s="362">
        <v>873089</v>
      </c>
      <c r="F54" s="362"/>
      <c r="G54" s="362">
        <v>877131</v>
      </c>
      <c r="H54" s="31"/>
    </row>
    <row r="55" spans="1:8" ht="15.75">
      <c r="A55" s="37" t="s">
        <v>237</v>
      </c>
      <c r="B55" s="37"/>
      <c r="C55" s="176">
        <v>18.97</v>
      </c>
      <c r="D55" s="364"/>
      <c r="E55" s="176">
        <v>16.45</v>
      </c>
      <c r="F55" s="364"/>
      <c r="G55" s="176">
        <v>14.36</v>
      </c>
      <c r="H55" s="94"/>
    </row>
    <row r="56" spans="1:8" ht="15.75">
      <c r="A56" s="37" t="s">
        <v>238</v>
      </c>
      <c r="B56" s="37"/>
      <c r="C56" s="171">
        <v>12.55</v>
      </c>
      <c r="D56" s="363"/>
      <c r="E56" s="171">
        <v>14.18</v>
      </c>
      <c r="F56" s="363"/>
      <c r="G56" s="171">
        <v>12.14</v>
      </c>
      <c r="H56" s="95"/>
    </row>
    <row r="57" spans="1:8" ht="12.75" customHeight="1">
      <c r="A57" s="37"/>
      <c r="B57" s="37"/>
      <c r="C57" s="362"/>
      <c r="D57" s="31"/>
      <c r="E57" s="362"/>
      <c r="F57" s="31"/>
      <c r="G57" s="362"/>
      <c r="H57" s="95"/>
    </row>
    <row r="58" spans="1:8" ht="12.75" customHeight="1">
      <c r="A58" s="37" t="s">
        <v>309</v>
      </c>
      <c r="B58" s="37"/>
      <c r="C58" s="362">
        <v>49039</v>
      </c>
      <c r="D58" s="362"/>
      <c r="E58" s="362">
        <v>39465</v>
      </c>
      <c r="F58" s="362"/>
      <c r="G58" s="362">
        <v>33525</v>
      </c>
      <c r="H58" s="141"/>
    </row>
    <row r="59" spans="1:6" ht="15.75">
      <c r="A59" s="32" t="s">
        <v>311</v>
      </c>
      <c r="B59" s="32"/>
      <c r="C59" s="32"/>
      <c r="D59" s="32"/>
      <c r="E59" s="32"/>
      <c r="F59" s="32"/>
    </row>
    <row r="60" ht="15.75">
      <c r="A60" s="573" t="s">
        <v>310</v>
      </c>
    </row>
  </sheetData>
  <mergeCells count="4">
    <mergeCell ref="A1:G1"/>
    <mergeCell ref="A2:G2"/>
    <mergeCell ref="A3:G3"/>
    <mergeCell ref="A4:G4"/>
  </mergeCells>
  <printOptions horizontalCentered="1"/>
  <pageMargins left="0.43" right="0.4" top="1" bottom="0.17" header="0.41" footer="0"/>
  <pageSetup firstPageNumber="2" useFirstPageNumber="1" fitToHeight="1" fitToWidth="1" orientation="portrait" r:id="rId1"/>
  <headerFooter alignWithMargins="0">
    <oddHeader>&amp;L&amp;"Times New Roman,Bold Italic"
WM-&amp;P
&amp;C
</oddHeader>
  </headerFooter>
</worksheet>
</file>

<file path=xl/worksheets/sheet3.xml><?xml version="1.0" encoding="utf-8"?>
<worksheet xmlns="http://schemas.openxmlformats.org/spreadsheetml/2006/main" xmlns:r="http://schemas.openxmlformats.org/officeDocument/2006/relationships">
  <dimension ref="A1:I55"/>
  <sheetViews>
    <sheetView workbookViewId="0" topLeftCell="A1">
      <selection activeCell="A42" sqref="A42"/>
    </sheetView>
  </sheetViews>
  <sheetFormatPr defaultColWidth="9.00390625" defaultRowHeight="12.75"/>
  <cols>
    <col min="1" max="1" width="49.25390625" style="1" customWidth="1"/>
    <col min="2" max="2" width="11.125" style="1" customWidth="1"/>
    <col min="3" max="3" width="2.125" style="1" customWidth="1"/>
    <col min="4" max="4" width="9.375" style="1" customWidth="1"/>
    <col min="5" max="5" width="2.125" style="1" customWidth="1"/>
    <col min="6" max="6" width="9.00390625" style="1" customWidth="1"/>
    <col min="7" max="7" width="2.125" style="1" customWidth="1"/>
    <col min="8" max="16384" width="9.00390625" style="1" customWidth="1"/>
  </cols>
  <sheetData>
    <row r="1" spans="1:7" ht="12.75">
      <c r="A1" s="808" t="s">
        <v>0</v>
      </c>
      <c r="B1" s="808"/>
      <c r="C1" s="808"/>
      <c r="D1" s="808"/>
      <c r="E1" s="808"/>
      <c r="F1" s="808"/>
      <c r="G1" s="582"/>
    </row>
    <row r="2" spans="1:7" ht="12.75">
      <c r="A2" s="808" t="s">
        <v>33</v>
      </c>
      <c r="B2" s="808"/>
      <c r="C2" s="808"/>
      <c r="D2" s="808"/>
      <c r="E2" s="808"/>
      <c r="F2" s="808"/>
      <c r="G2" s="582"/>
    </row>
    <row r="3" spans="1:7" ht="12.75">
      <c r="A3" s="809" t="s">
        <v>519</v>
      </c>
      <c r="B3" s="809"/>
      <c r="C3" s="809"/>
      <c r="D3" s="809"/>
      <c r="E3" s="809"/>
      <c r="F3" s="809"/>
      <c r="G3" s="317"/>
    </row>
    <row r="4" spans="1:7" ht="12.75">
      <c r="A4" s="809" t="s">
        <v>1</v>
      </c>
      <c r="B4" s="809"/>
      <c r="C4" s="809"/>
      <c r="D4" s="809"/>
      <c r="E4" s="809"/>
      <c r="F4" s="809"/>
      <c r="G4" s="317"/>
    </row>
    <row r="5" spans="1:7" ht="12.75">
      <c r="A5" s="101"/>
      <c r="B5" s="101"/>
      <c r="C5" s="101"/>
      <c r="D5" s="101"/>
      <c r="E5" s="101"/>
      <c r="F5" s="101"/>
      <c r="G5" s="101"/>
    </row>
    <row r="6" spans="1:7" ht="12.75">
      <c r="A6" s="101"/>
      <c r="B6" s="101"/>
      <c r="C6" s="101"/>
      <c r="D6" s="101"/>
      <c r="E6" s="101"/>
      <c r="F6" s="101"/>
      <c r="G6" s="101"/>
    </row>
    <row r="7" spans="1:9" s="3" customFormat="1" ht="12" customHeight="1">
      <c r="A7" s="313"/>
      <c r="B7" s="313"/>
      <c r="C7" s="313"/>
      <c r="D7" s="313"/>
      <c r="E7" s="313"/>
      <c r="F7" s="321"/>
      <c r="G7" s="321"/>
      <c r="H7" s="7"/>
      <c r="I7" s="72"/>
    </row>
    <row r="8" spans="1:9" s="3" customFormat="1" ht="12.75" customHeight="1">
      <c r="A8" s="313"/>
      <c r="B8" s="313"/>
      <c r="C8" s="313"/>
      <c r="D8" s="313"/>
      <c r="E8" s="313"/>
      <c r="F8" s="321"/>
      <c r="G8" s="322"/>
      <c r="H8" s="7"/>
      <c r="I8" s="72"/>
    </row>
    <row r="9" spans="1:9" s="3" customFormat="1" ht="12.75" customHeight="1">
      <c r="A9" s="313"/>
      <c r="B9" s="313"/>
      <c r="C9" s="313"/>
      <c r="D9" s="313"/>
      <c r="E9" s="313"/>
      <c r="F9" s="321"/>
      <c r="G9" s="322"/>
      <c r="H9" s="7"/>
      <c r="I9" s="72"/>
    </row>
    <row r="10" spans="1:9" s="3" customFormat="1" ht="16.5" customHeight="1">
      <c r="A10" s="555"/>
      <c r="B10" s="555"/>
      <c r="C10" s="555"/>
      <c r="D10" s="557" t="s">
        <v>2</v>
      </c>
      <c r="E10" s="555"/>
      <c r="F10" s="167"/>
      <c r="G10" s="556"/>
      <c r="H10" s="7"/>
      <c r="I10" s="72"/>
    </row>
    <row r="11" spans="1:9" s="3" customFormat="1" ht="12.75" customHeight="1">
      <c r="A11" s="193"/>
      <c r="B11" s="554" t="s">
        <v>34</v>
      </c>
      <c r="C11" s="320"/>
      <c r="D11" s="320" t="s">
        <v>35</v>
      </c>
      <c r="E11" s="193"/>
      <c r="F11" s="554" t="s">
        <v>34</v>
      </c>
      <c r="G11" s="175"/>
      <c r="H11" s="7"/>
      <c r="I11" s="72"/>
    </row>
    <row r="12" spans="1:9" s="3" customFormat="1" ht="12.75" customHeight="1">
      <c r="A12" s="262"/>
      <c r="B12" s="579" t="s">
        <v>320</v>
      </c>
      <c r="C12" s="558"/>
      <c r="D12" s="396" t="s">
        <v>205</v>
      </c>
      <c r="E12" s="262"/>
      <c r="F12" s="579" t="s">
        <v>205</v>
      </c>
      <c r="G12" s="318"/>
      <c r="H12" s="7"/>
      <c r="I12" s="72"/>
    </row>
    <row r="13" spans="1:9" s="3" customFormat="1" ht="12.75" customHeight="1">
      <c r="A13" s="118" t="s">
        <v>298</v>
      </c>
      <c r="B13" s="55"/>
      <c r="C13" s="55"/>
      <c r="D13" s="55"/>
      <c r="E13" s="118"/>
      <c r="F13" s="118"/>
      <c r="G13" s="194"/>
      <c r="H13" s="7"/>
      <c r="I13" s="72"/>
    </row>
    <row r="14" spans="1:9" s="3" customFormat="1" ht="12.75" customHeight="1">
      <c r="A14" s="37"/>
      <c r="B14" s="437"/>
      <c r="C14" s="437"/>
      <c r="D14" s="437"/>
      <c r="E14" s="37"/>
      <c r="F14" s="37"/>
      <c r="G14" s="42"/>
      <c r="H14" s="7"/>
      <c r="I14" s="72"/>
    </row>
    <row r="15" spans="1:9" s="3" customFormat="1" ht="12.75" customHeight="1">
      <c r="A15" s="13" t="s">
        <v>299</v>
      </c>
      <c r="B15" s="427">
        <v>947653</v>
      </c>
      <c r="C15" s="427"/>
      <c r="D15" s="427">
        <v>856014</v>
      </c>
      <c r="E15" s="550"/>
      <c r="F15" s="550">
        <v>827139</v>
      </c>
      <c r="G15" s="550"/>
      <c r="H15" s="7"/>
      <c r="I15" s="72"/>
    </row>
    <row r="16" spans="1:9" s="3" customFormat="1" ht="12.75" customHeight="1">
      <c r="A16" s="13" t="s">
        <v>300</v>
      </c>
      <c r="B16" s="427"/>
      <c r="C16" s="427"/>
      <c r="D16" s="427"/>
      <c r="E16" s="550"/>
      <c r="F16" s="550"/>
      <c r="G16" s="550"/>
      <c r="H16" s="7"/>
      <c r="I16" s="72"/>
    </row>
    <row r="17" spans="1:9" s="3" customFormat="1" ht="12.75" customHeight="1">
      <c r="A17" s="13" t="s">
        <v>301</v>
      </c>
      <c r="B17" s="427">
        <v>8602</v>
      </c>
      <c r="C17" s="427"/>
      <c r="D17" s="427">
        <v>6726</v>
      </c>
      <c r="E17" s="550"/>
      <c r="F17" s="550">
        <v>9183</v>
      </c>
      <c r="G17" s="550"/>
      <c r="H17" s="7"/>
      <c r="I17" s="72"/>
    </row>
    <row r="18" spans="1:9" s="3" customFormat="1" ht="12.75" customHeight="1">
      <c r="A18" s="13" t="s">
        <v>302</v>
      </c>
      <c r="B18" s="427">
        <v>1360</v>
      </c>
      <c r="C18" s="427"/>
      <c r="D18" s="427">
        <v>1268</v>
      </c>
      <c r="E18" s="550"/>
      <c r="F18" s="553">
        <v>803</v>
      </c>
      <c r="G18" s="550"/>
      <c r="H18" s="7"/>
      <c r="I18" s="72"/>
    </row>
    <row r="19" spans="1:9" s="3" customFormat="1" ht="12.75" customHeight="1">
      <c r="A19" s="13" t="s">
        <v>303</v>
      </c>
      <c r="B19" s="423">
        <v>5627</v>
      </c>
      <c r="C19" s="423"/>
      <c r="D19" s="423">
        <v>4943</v>
      </c>
      <c r="E19" s="423"/>
      <c r="F19" s="552">
        <v>0</v>
      </c>
      <c r="G19" s="423"/>
      <c r="H19" s="7"/>
      <c r="I19" s="72"/>
    </row>
    <row r="20" spans="1:9" s="3" customFormat="1" ht="12.75" customHeight="1">
      <c r="A20" s="560"/>
      <c r="B20" s="427">
        <f>SUM(B17:B19)</f>
        <v>15589</v>
      </c>
      <c r="C20" s="427"/>
      <c r="D20" s="427">
        <f>SUM(D17:D19)</f>
        <v>12937</v>
      </c>
      <c r="E20" s="427"/>
      <c r="F20" s="427">
        <f>SUM(F17:F19)</f>
        <v>9986</v>
      </c>
      <c r="G20" s="427"/>
      <c r="H20" s="7"/>
      <c r="I20" s="72"/>
    </row>
    <row r="21" spans="1:9" s="3" customFormat="1" ht="12.75" customHeight="1" thickBot="1">
      <c r="A21" s="487" t="s">
        <v>498</v>
      </c>
      <c r="B21" s="551">
        <f>SUM(B15+B20)</f>
        <v>963242</v>
      </c>
      <c r="C21" s="551"/>
      <c r="D21" s="551">
        <f>SUM(D15+D20)</f>
        <v>868951</v>
      </c>
      <c r="E21" s="551"/>
      <c r="F21" s="551">
        <f>SUM(F15+F20)</f>
        <v>837125</v>
      </c>
      <c r="G21" s="551"/>
      <c r="H21" s="7"/>
      <c r="I21" s="72"/>
    </row>
    <row r="22" spans="1:9" s="3" customFormat="1" ht="12.75" customHeight="1" thickTop="1">
      <c r="A22" s="313"/>
      <c r="B22" s="689"/>
      <c r="C22" s="313"/>
      <c r="D22" s="313"/>
      <c r="E22" s="313"/>
      <c r="F22" s="321"/>
      <c r="G22" s="322"/>
      <c r="H22" s="7"/>
      <c r="I22" s="72"/>
    </row>
    <row r="23" spans="1:9" s="3" customFormat="1" ht="12.75" customHeight="1" hidden="1">
      <c r="A23" s="17"/>
      <c r="B23" s="17"/>
      <c r="C23" s="17"/>
      <c r="D23" s="17"/>
      <c r="E23" s="17"/>
      <c r="F23" s="17"/>
      <c r="G23" s="47"/>
      <c r="H23" s="200"/>
      <c r="I23" s="200"/>
    </row>
    <row r="24" spans="1:9" s="3" customFormat="1" ht="12.75" customHeight="1" hidden="1">
      <c r="A24" s="10" t="s">
        <v>202</v>
      </c>
      <c r="B24" s="16"/>
      <c r="C24" s="10"/>
      <c r="D24" s="10"/>
      <c r="E24" s="10"/>
      <c r="F24" s="10"/>
      <c r="G24" s="41"/>
      <c r="H24" s="315"/>
      <c r="I24" s="315"/>
    </row>
    <row r="25" spans="1:9" s="3" customFormat="1" ht="12.75" customHeight="1" hidden="1">
      <c r="A25" s="10" t="s">
        <v>203</v>
      </c>
      <c r="B25" s="16"/>
      <c r="C25" s="10"/>
      <c r="D25" s="10"/>
      <c r="E25" s="10"/>
      <c r="F25" s="10"/>
      <c r="G25" s="41"/>
      <c r="H25" s="315"/>
      <c r="I25" s="315"/>
    </row>
    <row r="26" spans="1:9" s="3" customFormat="1" ht="12.75" customHeight="1" hidden="1">
      <c r="A26" s="10" t="s">
        <v>199</v>
      </c>
      <c r="B26" s="16"/>
      <c r="C26" s="10"/>
      <c r="D26" s="10"/>
      <c r="E26" s="10"/>
      <c r="F26" s="10"/>
      <c r="G26" s="177"/>
      <c r="H26" s="177"/>
      <c r="I26" s="177">
        <v>813086</v>
      </c>
    </row>
    <row r="27" spans="1:9" s="3" customFormat="1" ht="12.75" customHeight="1" hidden="1">
      <c r="A27" s="312" t="s">
        <v>200</v>
      </c>
      <c r="B27" s="18"/>
      <c r="C27" s="312"/>
      <c r="D27" s="312"/>
      <c r="E27" s="312"/>
      <c r="F27" s="312"/>
      <c r="G27" s="316"/>
      <c r="H27" s="316"/>
      <c r="I27" s="316">
        <v>1533</v>
      </c>
    </row>
    <row r="28" spans="1:9" s="3" customFormat="1" ht="12.75" customHeight="1" hidden="1">
      <c r="A28" s="12" t="s">
        <v>201</v>
      </c>
      <c r="B28" s="17"/>
      <c r="C28" s="12"/>
      <c r="D28" s="12"/>
      <c r="E28" s="12"/>
      <c r="F28" s="12"/>
      <c r="G28" s="177"/>
      <c r="H28" s="177"/>
      <c r="I28" s="177">
        <f>I26+I27</f>
        <v>814619</v>
      </c>
    </row>
    <row r="29" ht="12.75" hidden="1">
      <c r="B29" s="7"/>
    </row>
    <row r="30" ht="12.75" hidden="1">
      <c r="B30" s="7"/>
    </row>
    <row r="31" ht="12.75" hidden="1">
      <c r="B31" s="7"/>
    </row>
    <row r="32" ht="12.75" hidden="1">
      <c r="B32" s="7"/>
    </row>
    <row r="33" ht="12.75" hidden="1">
      <c r="B33" s="7"/>
    </row>
    <row r="34" ht="12.75" hidden="1">
      <c r="B34" s="7"/>
    </row>
    <row r="35" ht="12.75">
      <c r="B35" s="7"/>
    </row>
    <row r="36" ht="12.75">
      <c r="B36" s="7"/>
    </row>
    <row r="37" ht="12.75">
      <c r="B37" s="7"/>
    </row>
    <row r="38" spans="1:7" s="102" customFormat="1" ht="12.75" customHeight="1">
      <c r="A38" s="96"/>
      <c r="B38" s="47"/>
      <c r="C38" s="96"/>
      <c r="D38" s="96"/>
      <c r="E38" s="96"/>
      <c r="F38" s="194"/>
      <c r="G38" s="155"/>
    </row>
    <row r="39" spans="1:7" s="102" customFormat="1" ht="12.75" customHeight="1">
      <c r="A39" s="170"/>
      <c r="B39" s="110"/>
      <c r="C39" s="743"/>
      <c r="D39" s="812" t="s">
        <v>2</v>
      </c>
      <c r="E39" s="812"/>
      <c r="F39" s="812"/>
      <c r="G39" s="25"/>
    </row>
    <row r="40" spans="1:7" s="102" customFormat="1" ht="12.75" customHeight="1">
      <c r="A40" s="262"/>
      <c r="B40" s="396"/>
      <c r="C40" s="318"/>
      <c r="D40" s="396" t="s">
        <v>321</v>
      </c>
      <c r="E40" s="262"/>
      <c r="F40" s="396" t="s">
        <v>322</v>
      </c>
      <c r="G40" s="559"/>
    </row>
    <row r="41" spans="1:7" s="102" customFormat="1" ht="12.75" customHeight="1">
      <c r="A41" s="118" t="s">
        <v>177</v>
      </c>
      <c r="B41" s="55"/>
      <c r="C41" s="55"/>
      <c r="D41" s="55"/>
      <c r="E41" s="118"/>
      <c r="F41" s="55"/>
      <c r="G41" s="194"/>
    </row>
    <row r="42" spans="1:7" s="102" customFormat="1" ht="12.75" customHeight="1">
      <c r="A42" s="37" t="s">
        <v>207</v>
      </c>
      <c r="B42" s="437"/>
      <c r="C42" s="437"/>
      <c r="D42" s="437">
        <v>14063</v>
      </c>
      <c r="E42" s="96"/>
      <c r="F42" s="437">
        <v>10166</v>
      </c>
      <c r="G42" s="194"/>
    </row>
    <row r="43" spans="1:7" s="102" customFormat="1" ht="12.75" customHeight="1">
      <c r="A43" s="13" t="s">
        <v>170</v>
      </c>
      <c r="B43" s="427"/>
      <c r="C43" s="427"/>
      <c r="D43" s="427">
        <v>950</v>
      </c>
      <c r="E43" s="25"/>
      <c r="F43" s="427">
        <v>641</v>
      </c>
      <c r="G43" s="25"/>
    </row>
    <row r="44" spans="1:7" s="102" customFormat="1" ht="12.75" customHeight="1">
      <c r="A44" s="13" t="s">
        <v>276</v>
      </c>
      <c r="B44" s="427"/>
      <c r="C44" s="427"/>
      <c r="D44" s="427">
        <v>-412</v>
      </c>
      <c r="E44" s="25"/>
      <c r="F44" s="427">
        <v>225</v>
      </c>
      <c r="G44" s="25"/>
    </row>
    <row r="45" spans="1:7" s="102" customFormat="1" ht="12.75" customHeight="1">
      <c r="A45" s="13" t="s">
        <v>171</v>
      </c>
      <c r="B45" s="427"/>
      <c r="C45" s="427"/>
      <c r="D45" s="427">
        <v>-243</v>
      </c>
      <c r="E45" s="25"/>
      <c r="F45" s="427">
        <v>-168</v>
      </c>
      <c r="G45" s="25"/>
    </row>
    <row r="46" spans="1:7" s="102" customFormat="1" ht="12.75" customHeight="1">
      <c r="A46" s="13" t="s">
        <v>204</v>
      </c>
      <c r="B46" s="427"/>
      <c r="C46" s="427"/>
      <c r="D46" s="427">
        <v>-2</v>
      </c>
      <c r="E46" s="25"/>
      <c r="F46" s="427">
        <v>-1</v>
      </c>
      <c r="G46" s="25"/>
    </row>
    <row r="47" spans="1:7" s="102" customFormat="1" ht="12.75" customHeight="1">
      <c r="A47" s="13" t="s">
        <v>220</v>
      </c>
      <c r="B47" s="427"/>
      <c r="C47" s="427"/>
      <c r="D47" s="427">
        <v>0</v>
      </c>
      <c r="E47" s="25"/>
      <c r="F47" s="427">
        <v>0</v>
      </c>
      <c r="G47" s="25"/>
    </row>
    <row r="48" spans="1:7" s="102" customFormat="1" ht="12.75" customHeight="1">
      <c r="A48" s="13" t="s">
        <v>387</v>
      </c>
      <c r="B48" s="427"/>
      <c r="C48" s="427"/>
      <c r="D48" s="427">
        <v>0</v>
      </c>
      <c r="E48" s="25"/>
      <c r="F48" s="427">
        <v>0</v>
      </c>
      <c r="G48" s="25"/>
    </row>
    <row r="49" spans="1:7" s="102" customFormat="1" ht="12.75" customHeight="1">
      <c r="A49" s="13" t="s">
        <v>351</v>
      </c>
      <c r="B49" s="427"/>
      <c r="C49" s="427"/>
      <c r="D49" s="427">
        <v>3685</v>
      </c>
      <c r="E49" s="25"/>
      <c r="F49" s="427">
        <v>1389</v>
      </c>
      <c r="G49" s="25"/>
    </row>
    <row r="50" spans="1:7" s="102" customFormat="1" ht="12.75" customHeight="1">
      <c r="A50" s="13" t="s">
        <v>224</v>
      </c>
      <c r="B50" s="427"/>
      <c r="C50" s="427"/>
      <c r="D50" s="427">
        <v>87</v>
      </c>
      <c r="E50" s="25"/>
      <c r="F50" s="427">
        <v>84</v>
      </c>
      <c r="G50" s="25"/>
    </row>
    <row r="51" spans="1:7" s="102" customFormat="1" ht="12.75" customHeight="1" hidden="1">
      <c r="A51" s="13" t="s">
        <v>223</v>
      </c>
      <c r="B51" s="427"/>
      <c r="C51" s="427"/>
      <c r="D51" s="427"/>
      <c r="E51" s="25"/>
      <c r="F51" s="427"/>
      <c r="G51" s="25"/>
    </row>
    <row r="52" spans="1:7" s="102" customFormat="1" ht="12.75" customHeight="1" thickBot="1">
      <c r="A52" s="174" t="s">
        <v>208</v>
      </c>
      <c r="B52" s="438"/>
      <c r="C52" s="438"/>
      <c r="D52" s="438">
        <f>SUM(D42:D51)</f>
        <v>18128</v>
      </c>
      <c r="E52" s="174"/>
      <c r="F52" s="438">
        <f>SUM(F42:F51)</f>
        <v>12336</v>
      </c>
      <c r="G52" s="25"/>
    </row>
    <row r="53" spans="1:7" s="102" customFormat="1" ht="12.75" customHeight="1" thickTop="1">
      <c r="A53" s="13"/>
      <c r="B53" s="13"/>
      <c r="C53" s="13"/>
      <c r="D53" s="13"/>
      <c r="E53" s="13"/>
      <c r="F53" s="173"/>
      <c r="G53" s="173"/>
    </row>
    <row r="54" spans="1:3" s="324" customFormat="1" ht="11.25">
      <c r="A54" s="323"/>
      <c r="B54" s="323"/>
      <c r="C54" s="323"/>
    </row>
    <row r="55" spans="1:3" s="324" customFormat="1" ht="11.25">
      <c r="A55" s="325"/>
      <c r="B55" s="325"/>
      <c r="C55" s="325"/>
    </row>
  </sheetData>
  <mergeCells count="5">
    <mergeCell ref="D39:F39"/>
    <mergeCell ref="A1:F1"/>
    <mergeCell ref="A2:F2"/>
    <mergeCell ref="A3:F3"/>
    <mergeCell ref="A4:F4"/>
  </mergeCells>
  <printOptions horizontalCentered="1"/>
  <pageMargins left="0.62" right="0.61" top="1" bottom="1" header="0.5" footer="0.5"/>
  <pageSetup firstPageNumber="3" useFirstPageNumber="1" horizontalDpi="600" verticalDpi="600" orientation="portrait" scale="95" r:id="rId1"/>
  <headerFooter alignWithMargins="0">
    <oddHeader>&amp;L&amp;"Times New Roman,Bold Italic"
WM - &amp;P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N206"/>
  <sheetViews>
    <sheetView workbookViewId="0" topLeftCell="A1">
      <pane xSplit="1" topLeftCell="B1" activePane="topRight" state="frozen"/>
      <selection pane="topLeft" activeCell="A13" sqref="A13"/>
      <selection pane="topRight" activeCell="B17" sqref="B17"/>
    </sheetView>
  </sheetViews>
  <sheetFormatPr defaultColWidth="10.625" defaultRowHeight="12.75"/>
  <cols>
    <col min="1" max="1" width="47.75390625" style="167" customWidth="1"/>
    <col min="2" max="2" width="9.875" style="167" customWidth="1"/>
    <col min="3" max="3" width="2.625" style="167" customWidth="1"/>
    <col min="4" max="4" width="8.625" style="167" customWidth="1"/>
    <col min="5" max="5" width="2.625" style="167" customWidth="1"/>
    <col min="6" max="6" width="8.625" style="166" customWidth="1"/>
    <col min="7" max="7" width="2.625" style="167" customWidth="1"/>
    <col min="8" max="8" width="8.625" style="167" customWidth="1"/>
    <col min="9" max="9" width="2.625" style="167" customWidth="1"/>
    <col min="10" max="11" width="11.625" style="1" customWidth="1"/>
    <col min="12" max="12" width="11.25390625" style="1" customWidth="1"/>
    <col min="13" max="13" width="7.625" style="1" customWidth="1"/>
    <col min="14" max="14" width="2.625" style="1" customWidth="1"/>
    <col min="15" max="15" width="7.625" style="1" customWidth="1"/>
    <col min="16" max="17" width="2.625" style="1" customWidth="1"/>
    <col min="18" max="18" width="7.375" style="1" bestFit="1" customWidth="1"/>
    <col min="19" max="19" width="2.625" style="1" customWidth="1"/>
    <col min="20" max="20" width="6.50390625" style="1" bestFit="1" customWidth="1"/>
    <col min="21" max="21" width="10.625" style="1" customWidth="1"/>
    <col min="22" max="24" width="15.625" style="1" customWidth="1"/>
    <col min="25" max="25" width="12.625" style="1" customWidth="1"/>
    <col min="26" max="16384" width="10.625" style="1" customWidth="1"/>
  </cols>
  <sheetData>
    <row r="1" spans="1:15" ht="12.75">
      <c r="A1" s="813" t="s">
        <v>0</v>
      </c>
      <c r="B1" s="813"/>
      <c r="C1" s="813"/>
      <c r="D1" s="813"/>
      <c r="E1" s="813"/>
      <c r="F1" s="813"/>
      <c r="G1" s="813"/>
      <c r="H1" s="813"/>
      <c r="I1" s="581"/>
      <c r="J1" s="581"/>
      <c r="K1" s="581"/>
      <c r="L1" s="581"/>
      <c r="M1" s="581"/>
      <c r="N1" s="581"/>
      <c r="O1" s="581"/>
    </row>
    <row r="2" spans="1:15" ht="12.75">
      <c r="A2" s="813" t="s">
        <v>33</v>
      </c>
      <c r="B2" s="813"/>
      <c r="C2" s="813"/>
      <c r="D2" s="813"/>
      <c r="E2" s="813"/>
      <c r="F2" s="813"/>
      <c r="G2" s="813"/>
      <c r="H2" s="813"/>
      <c r="I2" s="581"/>
      <c r="J2" s="581"/>
      <c r="K2" s="581"/>
      <c r="L2" s="581"/>
      <c r="M2" s="581"/>
      <c r="N2" s="581"/>
      <c r="O2" s="581"/>
    </row>
    <row r="3" spans="1:15" ht="12.75">
      <c r="A3" s="814" t="s">
        <v>148</v>
      </c>
      <c r="B3" s="814"/>
      <c r="C3" s="814"/>
      <c r="D3" s="814"/>
      <c r="E3" s="814"/>
      <c r="F3" s="814"/>
      <c r="G3" s="814"/>
      <c r="H3" s="814"/>
      <c r="I3" s="107"/>
      <c r="J3" s="107"/>
      <c r="K3" s="107"/>
      <c r="L3" s="107"/>
      <c r="M3" s="107"/>
      <c r="N3" s="107"/>
      <c r="O3" s="107"/>
    </row>
    <row r="4" spans="1:15" ht="12.75">
      <c r="A4" s="814" t="s">
        <v>1</v>
      </c>
      <c r="B4" s="814"/>
      <c r="C4" s="814"/>
      <c r="D4" s="814"/>
      <c r="E4" s="814"/>
      <c r="F4" s="814"/>
      <c r="G4" s="814"/>
      <c r="H4" s="814"/>
      <c r="I4" s="107"/>
      <c r="J4" s="107"/>
      <c r="K4" s="107"/>
      <c r="L4" s="107"/>
      <c r="M4" s="107"/>
      <c r="N4" s="107"/>
      <c r="O4" s="107"/>
    </row>
    <row r="5" spans="1:15" ht="12.75">
      <c r="A5" s="107"/>
      <c r="B5" s="107"/>
      <c r="C5" s="107"/>
      <c r="D5" s="107"/>
      <c r="E5" s="107"/>
      <c r="F5" s="107"/>
      <c r="G5" s="107"/>
      <c r="H5" s="107"/>
      <c r="I5" s="107"/>
      <c r="J5" s="107"/>
      <c r="K5" s="107"/>
      <c r="L5" s="107"/>
      <c r="M5" s="107"/>
      <c r="N5" s="107"/>
      <c r="O5" s="107"/>
    </row>
    <row r="6" spans="1:9" ht="12.75">
      <c r="A6" s="108"/>
      <c r="B6" s="108"/>
      <c r="C6" s="108"/>
      <c r="D6" s="108"/>
      <c r="E6" s="108"/>
      <c r="F6" s="215"/>
      <c r="G6" s="108"/>
      <c r="H6" s="1"/>
      <c r="I6" s="1"/>
    </row>
    <row r="7" spans="1:9" ht="12.75">
      <c r="A7" s="37"/>
      <c r="B7" s="37"/>
      <c r="C7" s="37"/>
      <c r="D7" s="140"/>
      <c r="E7" s="140"/>
      <c r="F7" s="97"/>
      <c r="G7" s="97"/>
      <c r="H7" s="1"/>
      <c r="I7" s="1"/>
    </row>
    <row r="8" spans="1:9" ht="12.75">
      <c r="A8" s="76"/>
      <c r="B8" s="76"/>
      <c r="C8" s="76"/>
      <c r="D8" s="807" t="s">
        <v>2</v>
      </c>
      <c r="E8" s="807"/>
      <c r="F8" s="807"/>
      <c r="G8" s="807"/>
      <c r="H8" s="807"/>
      <c r="I8" s="366"/>
    </row>
    <row r="9" spans="1:40" s="5" customFormat="1" ht="12.75">
      <c r="A9" s="278"/>
      <c r="B9" s="278"/>
      <c r="C9" s="278"/>
      <c r="D9" s="400" t="str">
        <f>+'p.1 IncStmt'!B7</f>
        <v>Mar. 31,</v>
      </c>
      <c r="E9" s="400"/>
      <c r="F9" s="401" t="str">
        <f>+'p.1 IncStmt'!D7</f>
        <v>Dec. 31,</v>
      </c>
      <c r="G9" s="401"/>
      <c r="H9" s="400" t="str">
        <f>+'p.1 IncStmt'!F7</f>
        <v>Mar. 31,</v>
      </c>
      <c r="I9" s="401"/>
      <c r="AG9" s="21"/>
      <c r="AH9" s="21"/>
      <c r="AI9" s="21"/>
      <c r="AJ9" s="21"/>
      <c r="AK9" s="21"/>
      <c r="AL9" s="21"/>
      <c r="AM9" s="21"/>
      <c r="AN9" s="21"/>
    </row>
    <row r="10" spans="1:40" s="5" customFormat="1" ht="12.75">
      <c r="A10" s="188"/>
      <c r="B10" s="188"/>
      <c r="C10" s="188"/>
      <c r="D10" s="28">
        <v>2002</v>
      </c>
      <c r="E10" s="28"/>
      <c r="F10" s="28">
        <v>2001</v>
      </c>
      <c r="G10" s="28"/>
      <c r="H10" s="28">
        <v>2001</v>
      </c>
      <c r="I10" s="28"/>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row>
    <row r="11" spans="1:40" ht="12.75">
      <c r="A11" s="276" t="s">
        <v>37</v>
      </c>
      <c r="B11" s="276"/>
      <c r="C11" s="276"/>
      <c r="D11" s="41"/>
      <c r="E11" s="41"/>
      <c r="F11" s="37"/>
      <c r="G11" s="37"/>
      <c r="H11" s="37"/>
      <c r="I11" s="37"/>
      <c r="AG11" s="6"/>
      <c r="AH11" s="6"/>
      <c r="AI11" s="6"/>
      <c r="AJ11" s="6"/>
      <c r="AK11" s="6"/>
      <c r="AL11" s="6"/>
      <c r="AM11" s="6"/>
      <c r="AN11" s="6"/>
    </row>
    <row r="12" spans="1:40" ht="12.75">
      <c r="A12" s="276"/>
      <c r="B12" s="276"/>
      <c r="C12" s="276"/>
      <c r="D12" s="41"/>
      <c r="E12" s="41"/>
      <c r="F12" s="37"/>
      <c r="G12" s="37"/>
      <c r="H12" s="37"/>
      <c r="I12" s="37"/>
      <c r="AG12" s="6"/>
      <c r="AH12" s="6"/>
      <c r="AI12" s="6"/>
      <c r="AJ12" s="6"/>
      <c r="AK12" s="6"/>
      <c r="AL12" s="6"/>
      <c r="AM12" s="6"/>
      <c r="AN12" s="6"/>
    </row>
    <row r="13" spans="1:9" ht="12.75" customHeight="1">
      <c r="A13" s="279" t="s">
        <v>10</v>
      </c>
      <c r="B13" s="279"/>
      <c r="C13" s="279"/>
      <c r="D13" s="434">
        <v>950</v>
      </c>
      <c r="E13" s="368"/>
      <c r="F13" s="434">
        <v>842</v>
      </c>
      <c r="G13" s="683"/>
      <c r="H13" s="434">
        <v>641</v>
      </c>
      <c r="I13" s="673"/>
    </row>
    <row r="14" spans="1:9" ht="12.75" customHeight="1">
      <c r="A14" s="279" t="s">
        <v>195</v>
      </c>
      <c r="B14" s="279"/>
      <c r="C14" s="279"/>
      <c r="D14" s="369">
        <v>1</v>
      </c>
      <c r="E14" s="369"/>
      <c r="F14" s="369">
        <v>0.98</v>
      </c>
      <c r="G14" s="684"/>
      <c r="H14" s="369">
        <v>0.77</v>
      </c>
      <c r="I14" s="674"/>
    </row>
    <row r="15" spans="1:9" ht="12.75">
      <c r="A15" s="37" t="s">
        <v>38</v>
      </c>
      <c r="B15" s="37"/>
      <c r="C15" s="37"/>
      <c r="D15" s="370">
        <v>0.98</v>
      </c>
      <c r="E15" s="370"/>
      <c r="F15" s="370">
        <v>0.97</v>
      </c>
      <c r="G15" s="685"/>
      <c r="H15" s="370">
        <v>0.76</v>
      </c>
      <c r="I15" s="675"/>
    </row>
    <row r="16" spans="1:9" ht="12.75">
      <c r="A16" s="37"/>
      <c r="B16" s="37"/>
      <c r="C16" s="37"/>
      <c r="D16" s="49"/>
      <c r="E16" s="49"/>
      <c r="F16" s="49"/>
      <c r="G16" s="676"/>
      <c r="H16" s="57"/>
      <c r="I16" s="676"/>
    </row>
    <row r="17" spans="1:9" ht="12.75">
      <c r="A17" s="37" t="s">
        <v>91</v>
      </c>
      <c r="B17" s="37"/>
      <c r="C17" s="37"/>
      <c r="D17" s="33"/>
      <c r="E17" s="33"/>
      <c r="F17" s="33"/>
      <c r="G17" s="677"/>
      <c r="H17" s="33"/>
      <c r="I17" s="677"/>
    </row>
    <row r="18" spans="1:10" ht="12.75">
      <c r="A18" s="37" t="s">
        <v>11</v>
      </c>
      <c r="B18" s="37"/>
      <c r="C18" s="37"/>
      <c r="D18" s="50">
        <v>0.0134</v>
      </c>
      <c r="E18" s="371"/>
      <c r="F18" s="50">
        <v>0.0143</v>
      </c>
      <c r="G18" s="686"/>
      <c r="H18" s="50">
        <v>0.0121</v>
      </c>
      <c r="I18" s="677"/>
      <c r="J18" s="371"/>
    </row>
    <row r="19" spans="1:9" ht="12.75" customHeight="1" hidden="1">
      <c r="A19" s="37" t="s">
        <v>12</v>
      </c>
      <c r="B19" s="37"/>
      <c r="C19" s="37"/>
      <c r="D19" s="26"/>
      <c r="E19" s="371"/>
      <c r="F19" s="26"/>
      <c r="G19" s="686"/>
      <c r="H19" s="26"/>
      <c r="I19" s="677"/>
    </row>
    <row r="20" spans="1:9" ht="12.75" customHeight="1" hidden="1">
      <c r="A20" s="37" t="s">
        <v>12</v>
      </c>
      <c r="B20" s="37"/>
      <c r="C20" s="37"/>
      <c r="D20" s="26"/>
      <c r="E20" s="371"/>
      <c r="F20" s="26"/>
      <c r="G20" s="686"/>
      <c r="H20" s="26"/>
      <c r="I20" s="677"/>
    </row>
    <row r="21" spans="1:9" ht="12.75">
      <c r="A21" s="37" t="s">
        <v>13</v>
      </c>
      <c r="B21" s="37"/>
      <c r="C21" s="37"/>
      <c r="D21" s="26">
        <v>20.68</v>
      </c>
      <c r="E21" s="371"/>
      <c r="F21" s="26">
        <v>23.36</v>
      </c>
      <c r="G21" s="686"/>
      <c r="H21" s="26">
        <v>22.34</v>
      </c>
      <c r="I21" s="677"/>
    </row>
    <row r="22" spans="1:9" ht="13.5">
      <c r="A22" s="37" t="s">
        <v>389</v>
      </c>
      <c r="B22" s="37"/>
      <c r="C22" s="37"/>
      <c r="D22" s="26">
        <v>46.96</v>
      </c>
      <c r="E22" s="354"/>
      <c r="F22" s="26">
        <v>44.99</v>
      </c>
      <c r="G22" s="678" t="s">
        <v>206</v>
      </c>
      <c r="H22" s="26">
        <v>46.33</v>
      </c>
      <c r="I22" s="678" t="s">
        <v>206</v>
      </c>
    </row>
    <row r="23" spans="1:11" s="102" customFormat="1" ht="12.75" customHeight="1">
      <c r="A23" s="37" t="s">
        <v>359</v>
      </c>
      <c r="B23" s="37"/>
      <c r="C23" s="37"/>
      <c r="D23" s="26">
        <v>47.75</v>
      </c>
      <c r="E23" s="354"/>
      <c r="F23" s="26">
        <v>46.58</v>
      </c>
      <c r="G23" s="678" t="s">
        <v>368</v>
      </c>
      <c r="H23" s="26">
        <v>48.04</v>
      </c>
      <c r="I23" s="678" t="s">
        <v>368</v>
      </c>
      <c r="J23" s="1"/>
      <c r="K23" s="1"/>
    </row>
    <row r="24" spans="1:9" ht="12.75">
      <c r="A24" s="37"/>
      <c r="B24" s="37"/>
      <c r="C24" s="37"/>
      <c r="D24" s="41"/>
      <c r="E24" s="41"/>
      <c r="F24" s="41"/>
      <c r="G24" s="41"/>
      <c r="H24" s="140"/>
      <c r="I24" s="47"/>
    </row>
    <row r="25" spans="1:9" ht="12.75" customHeight="1" hidden="1">
      <c r="A25" s="276" t="s">
        <v>108</v>
      </c>
      <c r="B25" s="276"/>
      <c r="C25" s="276"/>
      <c r="D25" s="280"/>
      <c r="E25" s="280"/>
      <c r="F25" s="280"/>
      <c r="G25" s="280"/>
      <c r="H25" s="41"/>
      <c r="I25" s="41"/>
    </row>
    <row r="26" spans="1:9" ht="4.5" customHeight="1" hidden="1">
      <c r="A26" s="276"/>
      <c r="B26" s="276"/>
      <c r="C26" s="276"/>
      <c r="D26" s="280"/>
      <c r="E26" s="280"/>
      <c r="F26" s="280"/>
      <c r="G26" s="280"/>
      <c r="H26" s="41"/>
      <c r="I26" s="41"/>
    </row>
    <row r="27" spans="1:9" ht="12.75" customHeight="1" hidden="1">
      <c r="A27" s="37" t="s">
        <v>39</v>
      </c>
      <c r="B27" s="37"/>
      <c r="C27" s="37"/>
      <c r="D27" s="157"/>
      <c r="E27" s="157"/>
      <c r="F27" s="157">
        <f>+'p.1 IncStmt'!D41</f>
        <v>830</v>
      </c>
      <c r="G27" s="157"/>
      <c r="H27" s="148">
        <f>+'p.1 IncStmt'!F41</f>
        <v>1014</v>
      </c>
      <c r="I27" s="41"/>
    </row>
    <row r="28" spans="1:9" ht="12.75" customHeight="1" hidden="1">
      <c r="A28" s="76" t="s">
        <v>6</v>
      </c>
      <c r="B28" s="76"/>
      <c r="C28" s="76"/>
      <c r="D28" s="158"/>
      <c r="E28" s="158"/>
      <c r="F28" s="158" t="e">
        <f>+'p.1 IncStmt'!#REF!</f>
        <v>#REF!</v>
      </c>
      <c r="G28" s="158"/>
      <c r="H28" s="82" t="e">
        <f>+'p.1 IncStmt'!#REF!</f>
        <v>#REF!</v>
      </c>
      <c r="I28" s="41"/>
    </row>
    <row r="29" spans="1:9" ht="12.75" customHeight="1" hidden="1">
      <c r="A29" s="96" t="s">
        <v>107</v>
      </c>
      <c r="B29" s="96"/>
      <c r="C29" s="96"/>
      <c r="D29" s="159"/>
      <c r="E29" s="159"/>
      <c r="F29" s="159" t="e">
        <f>SUM(F27:F28)</f>
        <v>#REF!</v>
      </c>
      <c r="G29" s="159"/>
      <c r="H29" s="93" t="e">
        <f>SUM(H27:H28)</f>
        <v>#REF!</v>
      </c>
      <c r="I29" s="41"/>
    </row>
    <row r="30" spans="1:9" ht="12.75" customHeight="1" hidden="1">
      <c r="A30" s="76" t="s">
        <v>106</v>
      </c>
      <c r="B30" s="76"/>
      <c r="C30" s="76"/>
      <c r="D30" s="160"/>
      <c r="E30" s="160"/>
      <c r="F30" s="160">
        <f>+'p.1 IncStmt'!D42</f>
        <v>295</v>
      </c>
      <c r="G30" s="160"/>
      <c r="H30" s="62">
        <f>+'p.1 IncStmt'!F42</f>
        <v>373</v>
      </c>
      <c r="I30" s="41"/>
    </row>
    <row r="31" spans="1:9" ht="13.5" customHeight="1" hidden="1" thickBot="1">
      <c r="A31" s="282" t="s">
        <v>143</v>
      </c>
      <c r="B31" s="282"/>
      <c r="C31" s="282"/>
      <c r="D31" s="161"/>
      <c r="E31" s="161"/>
      <c r="F31" s="161" t="e">
        <f>F29-F30</f>
        <v>#REF!</v>
      </c>
      <c r="G31" s="161"/>
      <c r="H31" s="151" t="e">
        <f>H29-H30</f>
        <v>#REF!</v>
      </c>
      <c r="I31" s="138"/>
    </row>
    <row r="32" spans="1:9" ht="13.5" customHeight="1" hidden="1" thickTop="1">
      <c r="A32" s="194"/>
      <c r="B32" s="194"/>
      <c r="C32" s="194"/>
      <c r="D32" s="105"/>
      <c r="E32" s="105"/>
      <c r="F32" s="105"/>
      <c r="G32" s="105"/>
      <c r="H32" s="36"/>
      <c r="I32" s="47"/>
    </row>
    <row r="33" spans="1:9" ht="12.75" customHeight="1" hidden="1">
      <c r="A33" s="96" t="s">
        <v>109</v>
      </c>
      <c r="B33" s="96"/>
      <c r="C33" s="96"/>
      <c r="D33" s="38"/>
      <c r="E33" s="38"/>
      <c r="F33" s="38">
        <f>F15</f>
        <v>0.97</v>
      </c>
      <c r="G33" s="38"/>
      <c r="H33" s="38">
        <f>H15</f>
        <v>0.76</v>
      </c>
      <c r="I33" s="47"/>
    </row>
    <row r="34" spans="1:9" ht="9" customHeight="1" hidden="1">
      <c r="A34" s="37"/>
      <c r="B34" s="37"/>
      <c r="C34" s="37"/>
      <c r="D34" s="49"/>
      <c r="E34" s="49"/>
      <c r="F34" s="49"/>
      <c r="G34" s="49"/>
      <c r="H34" s="41"/>
      <c r="I34" s="41"/>
    </row>
    <row r="35" spans="1:9" ht="12.75" customHeight="1" hidden="1">
      <c r="A35" s="283" t="s">
        <v>111</v>
      </c>
      <c r="B35" s="283"/>
      <c r="C35" s="283"/>
      <c r="D35" s="49"/>
      <c r="E35" s="49"/>
      <c r="F35" s="49"/>
      <c r="G35" s="49"/>
      <c r="H35" s="41"/>
      <c r="I35" s="41"/>
    </row>
    <row r="36" spans="1:9" ht="12.75" customHeight="1" hidden="1">
      <c r="A36" s="37" t="s">
        <v>11</v>
      </c>
      <c r="B36" s="37"/>
      <c r="C36" s="37"/>
      <c r="D36" s="33"/>
      <c r="E36" s="33"/>
      <c r="F36" s="33"/>
      <c r="G36" s="33"/>
      <c r="H36" s="33" t="e">
        <f>(H31*4)/'p.5 averages'!#REF!</f>
        <v>#REF!</v>
      </c>
      <c r="I36" s="677">
        <v>0.0108</v>
      </c>
    </row>
    <row r="37" spans="1:9" ht="12.75" customHeight="1" hidden="1">
      <c r="A37" s="37" t="s">
        <v>12</v>
      </c>
      <c r="B37" s="37"/>
      <c r="C37" s="37"/>
      <c r="D37" s="26"/>
      <c r="E37" s="26"/>
      <c r="F37" s="26"/>
      <c r="G37" s="26"/>
      <c r="H37" s="26" t="e">
        <f>(H31*4)/'p.5 averages'!J43*100</f>
        <v>#REF!</v>
      </c>
      <c r="I37" s="290">
        <v>18.09</v>
      </c>
    </row>
    <row r="38" spans="1:9" ht="12" customHeight="1" hidden="1">
      <c r="A38" s="37" t="s">
        <v>13</v>
      </c>
      <c r="B38" s="37"/>
      <c r="C38" s="37"/>
      <c r="D38" s="165"/>
      <c r="E38" s="165"/>
      <c r="F38" s="165"/>
      <c r="G38" s="165"/>
      <c r="H38" s="165" t="e">
        <f>('p.1 IncStmt'!F47*4)/'p.5 averages'!J43*100</f>
        <v>#DIV/0!</v>
      </c>
      <c r="I38" s="290">
        <v>18.09</v>
      </c>
    </row>
    <row r="39" spans="1:9" ht="12.75" customHeight="1" hidden="1">
      <c r="A39" s="37" t="s">
        <v>110</v>
      </c>
      <c r="B39" s="37"/>
      <c r="C39" s="37"/>
      <c r="D39" s="26"/>
      <c r="E39" s="26"/>
      <c r="F39" s="26"/>
      <c r="G39" s="26"/>
      <c r="H39" s="26">
        <f>('p.1 IncStmt'!F40-'p.1 IncStmt'!F35)/('p.1 IncStmt'!F18+'p.1 IncStmt'!F29)*100</f>
        <v>46.65718349928876</v>
      </c>
      <c r="I39" s="290">
        <v>46.77</v>
      </c>
    </row>
    <row r="40" spans="4:9" ht="12.75" customHeight="1" hidden="1">
      <c r="D40" s="169"/>
      <c r="F40" s="167"/>
      <c r="I40" s="679"/>
    </row>
    <row r="41" spans="1:9" ht="13.5" customHeight="1">
      <c r="A41" s="194"/>
      <c r="B41" s="194"/>
      <c r="C41" s="194"/>
      <c r="D41" s="105"/>
      <c r="E41" s="105"/>
      <c r="F41" s="36"/>
      <c r="G41" s="36"/>
      <c r="H41" s="36"/>
      <c r="I41" s="680"/>
    </row>
    <row r="42" spans="1:9" ht="13.5" customHeight="1">
      <c r="A42" s="76"/>
      <c r="B42" s="76"/>
      <c r="C42" s="76"/>
      <c r="D42" s="807" t="s">
        <v>2</v>
      </c>
      <c r="E42" s="807"/>
      <c r="F42" s="807"/>
      <c r="G42" s="807"/>
      <c r="H42" s="807"/>
      <c r="I42" s="47"/>
    </row>
    <row r="43" spans="1:9" ht="13.5" customHeight="1">
      <c r="A43" s="278"/>
      <c r="B43" s="278"/>
      <c r="C43" s="278"/>
      <c r="D43" s="401" t="s">
        <v>34</v>
      </c>
      <c r="E43" s="400"/>
      <c r="F43" s="401" t="s">
        <v>35</v>
      </c>
      <c r="G43" s="401"/>
      <c r="H43" s="401" t="s">
        <v>369</v>
      </c>
      <c r="I43" s="681"/>
    </row>
    <row r="44" spans="1:9" ht="13.5" customHeight="1">
      <c r="A44" s="188"/>
      <c r="B44" s="188"/>
      <c r="C44" s="188"/>
      <c r="D44" s="28">
        <v>2002</v>
      </c>
      <c r="E44" s="28"/>
      <c r="F44" s="28">
        <v>2001</v>
      </c>
      <c r="G44" s="28"/>
      <c r="H44" s="28">
        <v>2001</v>
      </c>
      <c r="I44" s="181"/>
    </row>
    <row r="45" spans="1:9" ht="13.5" customHeight="1">
      <c r="A45" s="118" t="s">
        <v>370</v>
      </c>
      <c r="B45" s="194"/>
      <c r="C45" s="194"/>
      <c r="D45" s="105"/>
      <c r="E45" s="105"/>
      <c r="F45" s="36"/>
      <c r="G45" s="36"/>
      <c r="H45" s="36"/>
      <c r="I45" s="680"/>
    </row>
    <row r="46" spans="1:9" ht="13.5" customHeight="1">
      <c r="A46" s="96" t="s">
        <v>307</v>
      </c>
      <c r="B46" s="194"/>
      <c r="C46" s="194"/>
      <c r="D46" s="435">
        <v>1425</v>
      </c>
      <c r="E46" s="105"/>
      <c r="F46" s="435">
        <v>830</v>
      </c>
      <c r="G46" s="36"/>
      <c r="H46" s="435">
        <v>1014</v>
      </c>
      <c r="I46" s="680"/>
    </row>
    <row r="47" spans="1:9" ht="13.5" customHeight="1">
      <c r="A47" s="76" t="s">
        <v>308</v>
      </c>
      <c r="B47" s="170"/>
      <c r="C47" s="170"/>
      <c r="D47" s="530">
        <v>0</v>
      </c>
      <c r="E47" s="606"/>
      <c r="F47" s="530">
        <v>34</v>
      </c>
      <c r="G47" s="607"/>
      <c r="H47" s="530">
        <v>29</v>
      </c>
      <c r="I47" s="682"/>
    </row>
    <row r="48" spans="1:9" ht="13.5" customHeight="1">
      <c r="A48" s="96" t="s">
        <v>241</v>
      </c>
      <c r="B48" s="194"/>
      <c r="C48" s="194"/>
      <c r="D48" s="436">
        <f>SUM(D46:D47)</f>
        <v>1425</v>
      </c>
      <c r="E48" s="436"/>
      <c r="F48" s="436">
        <f>SUM(F46:F47)</f>
        <v>864</v>
      </c>
      <c r="G48" s="436"/>
      <c r="H48" s="436">
        <f>SUM(H46:H47)</f>
        <v>1043</v>
      </c>
      <c r="I48" s="680"/>
    </row>
    <row r="49" spans="1:9" ht="13.5" customHeight="1">
      <c r="A49" s="76" t="s">
        <v>193</v>
      </c>
      <c r="B49" s="170"/>
      <c r="C49" s="170"/>
      <c r="D49" s="530">
        <v>-521</v>
      </c>
      <c r="E49" s="606"/>
      <c r="F49" s="530">
        <v>-298</v>
      </c>
      <c r="G49" s="607"/>
      <c r="H49" s="530">
        <v>-376</v>
      </c>
      <c r="I49" s="682"/>
    </row>
    <row r="50" spans="1:9" ht="13.5" customHeight="1">
      <c r="A50" s="96" t="s">
        <v>371</v>
      </c>
      <c r="B50" s="194"/>
      <c r="C50" s="194"/>
      <c r="D50" s="436">
        <f>SUM(D48:D49)</f>
        <v>904</v>
      </c>
      <c r="E50" s="436"/>
      <c r="F50" s="436">
        <f>SUM(F48:F49)</f>
        <v>566</v>
      </c>
      <c r="G50" s="436"/>
      <c r="H50" s="436">
        <f>SUM(H48:H49)</f>
        <v>667</v>
      </c>
      <c r="I50" s="680"/>
    </row>
    <row r="51" spans="1:9" ht="13.5" customHeight="1">
      <c r="A51" s="96" t="s">
        <v>243</v>
      </c>
      <c r="B51" s="194"/>
      <c r="C51" s="194"/>
      <c r="D51" s="436">
        <v>46</v>
      </c>
      <c r="E51" s="105"/>
      <c r="F51" s="436">
        <v>307</v>
      </c>
      <c r="G51" s="36"/>
      <c r="H51" s="436">
        <v>0</v>
      </c>
      <c r="I51" s="680"/>
    </row>
    <row r="52" spans="1:9" ht="13.5" customHeight="1">
      <c r="A52" s="76" t="s">
        <v>194</v>
      </c>
      <c r="B52" s="170"/>
      <c r="C52" s="170"/>
      <c r="D52" s="530">
        <v>-2</v>
      </c>
      <c r="E52" s="606"/>
      <c r="F52" s="530">
        <v>-2</v>
      </c>
      <c r="G52" s="607"/>
      <c r="H52" s="530">
        <v>-1</v>
      </c>
      <c r="I52" s="682"/>
    </row>
    <row r="53" spans="1:9" ht="13.5" customHeight="1" thickBot="1">
      <c r="A53" s="268" t="s">
        <v>372</v>
      </c>
      <c r="B53" s="594"/>
      <c r="C53" s="594"/>
      <c r="D53" s="430">
        <f>SUM(D50:D52)</f>
        <v>948</v>
      </c>
      <c r="E53" s="430"/>
      <c r="F53" s="430">
        <f>SUM(F50:F52)</f>
        <v>871</v>
      </c>
      <c r="G53" s="430"/>
      <c r="H53" s="430">
        <f>SUM(H50:H52)</f>
        <v>666</v>
      </c>
      <c r="I53" s="608"/>
    </row>
    <row r="54" spans="1:9" ht="20.25" customHeight="1" thickTop="1">
      <c r="A54" s="215" t="s">
        <v>196</v>
      </c>
      <c r="B54" s="73"/>
      <c r="C54" s="73"/>
      <c r="D54" s="609">
        <v>0.98</v>
      </c>
      <c r="E54" s="610"/>
      <c r="F54" s="609">
        <v>1</v>
      </c>
      <c r="G54" s="220"/>
      <c r="H54" s="609">
        <v>0.79</v>
      </c>
      <c r="I54" s="220"/>
    </row>
    <row r="55" spans="1:16" ht="15.75" hidden="1">
      <c r="A55" s="528" t="s">
        <v>264</v>
      </c>
      <c r="B55" s="528"/>
      <c r="C55" s="528"/>
      <c r="D55" s="31"/>
      <c r="E55" s="168"/>
      <c r="F55" s="168"/>
      <c r="G55" s="34"/>
      <c r="H55" s="34"/>
      <c r="I55" s="34"/>
      <c r="J55" s="31"/>
      <c r="K55" s="31"/>
      <c r="L55" s="31"/>
      <c r="M55" s="31"/>
      <c r="N55" s="31"/>
      <c r="O55" s="169"/>
      <c r="P55" s="36"/>
    </row>
    <row r="56" spans="1:16" ht="12.75" hidden="1">
      <c r="A56" s="31" t="s">
        <v>307</v>
      </c>
      <c r="B56" s="31"/>
      <c r="C56" s="31"/>
      <c r="D56" s="529"/>
      <c r="E56" s="168"/>
      <c r="F56" s="168"/>
      <c r="G56" s="34"/>
      <c r="H56" s="437"/>
      <c r="I56" s="34"/>
      <c r="J56" s="31"/>
      <c r="K56" s="31"/>
      <c r="L56" s="31"/>
      <c r="M56" s="31"/>
      <c r="N56" s="31"/>
      <c r="O56" s="571">
        <v>4311</v>
      </c>
      <c r="P56" s="36"/>
    </row>
    <row r="57" spans="1:16" ht="12.75" hidden="1">
      <c r="A57" s="447" t="s">
        <v>308</v>
      </c>
      <c r="B57" s="447"/>
      <c r="C57" s="447"/>
      <c r="D57" s="447"/>
      <c r="E57" s="168"/>
      <c r="F57" s="168"/>
      <c r="G57" s="34"/>
      <c r="H57" s="34"/>
      <c r="I57" s="447"/>
      <c r="J57" s="447"/>
      <c r="K57" s="447"/>
      <c r="L57" s="447"/>
      <c r="M57" s="447"/>
      <c r="N57" s="447"/>
      <c r="O57" s="413">
        <v>136</v>
      </c>
      <c r="P57" s="36"/>
    </row>
    <row r="58" spans="1:16" ht="12.75" hidden="1">
      <c r="A58" s="31" t="s">
        <v>241</v>
      </c>
      <c r="B58" s="31"/>
      <c r="C58" s="31"/>
      <c r="D58" s="572">
        <f>SUM(D56:D57)</f>
        <v>0</v>
      </c>
      <c r="E58" s="168"/>
      <c r="F58" s="168"/>
      <c r="G58" s="162"/>
      <c r="H58" s="572"/>
      <c r="I58" s="446"/>
      <c r="J58" s="362"/>
      <c r="K58" s="362"/>
      <c r="L58" s="362"/>
      <c r="M58" s="362"/>
      <c r="N58" s="572"/>
      <c r="O58" s="572">
        <f>SUM(O56:O57)</f>
        <v>4447</v>
      </c>
      <c r="P58" s="36"/>
    </row>
    <row r="59" spans="1:16" ht="12.75" hidden="1">
      <c r="A59" s="447" t="s">
        <v>193</v>
      </c>
      <c r="B59" s="447"/>
      <c r="C59" s="447"/>
      <c r="D59" s="530"/>
      <c r="E59" s="168"/>
      <c r="F59" s="168"/>
      <c r="G59" s="159"/>
      <c r="H59" s="436"/>
      <c r="I59" s="463"/>
      <c r="J59" s="362"/>
      <c r="K59" s="362"/>
      <c r="L59" s="362"/>
      <c r="M59" s="362"/>
      <c r="N59" s="530"/>
      <c r="O59" s="530">
        <v>-1594</v>
      </c>
      <c r="P59" s="36"/>
    </row>
    <row r="60" spans="1:16" ht="12.75" hidden="1">
      <c r="A60" s="31" t="s">
        <v>242</v>
      </c>
      <c r="B60" s="31"/>
      <c r="C60" s="31"/>
      <c r="D60" s="436">
        <f>+D58+D59</f>
        <v>0</v>
      </c>
      <c r="E60" s="168"/>
      <c r="F60" s="168"/>
      <c r="G60" s="159"/>
      <c r="H60" s="436"/>
      <c r="I60" s="446"/>
      <c r="J60" s="362"/>
      <c r="K60" s="362"/>
      <c r="L60" s="362"/>
      <c r="M60" s="362"/>
      <c r="N60" s="436"/>
      <c r="O60" s="436">
        <f>+O58+O59</f>
        <v>2853</v>
      </c>
      <c r="P60" s="36"/>
    </row>
    <row r="61" spans="1:16" ht="12.75" hidden="1">
      <c r="A61" s="31" t="s">
        <v>243</v>
      </c>
      <c r="B61" s="31"/>
      <c r="C61" s="31"/>
      <c r="D61" s="436"/>
      <c r="E61" s="168"/>
      <c r="F61" s="168"/>
      <c r="G61" s="159"/>
      <c r="H61" s="436"/>
      <c r="I61" s="446"/>
      <c r="J61" s="362"/>
      <c r="K61" s="362"/>
      <c r="L61" s="362"/>
      <c r="M61" s="362"/>
      <c r="N61" s="436"/>
      <c r="O61" s="436">
        <v>382</v>
      </c>
      <c r="P61" s="36"/>
    </row>
    <row r="62" spans="1:16" ht="12.75" hidden="1">
      <c r="A62" s="447" t="s">
        <v>194</v>
      </c>
      <c r="B62" s="34"/>
      <c r="C62" s="34"/>
      <c r="D62" s="530"/>
      <c r="E62" s="168"/>
      <c r="F62" s="168"/>
      <c r="G62" s="159"/>
      <c r="H62" s="436"/>
      <c r="I62" s="463"/>
      <c r="J62" s="362"/>
      <c r="K62" s="362"/>
      <c r="L62" s="362"/>
      <c r="M62" s="362"/>
      <c r="N62" s="530"/>
      <c r="O62" s="530">
        <v>-7</v>
      </c>
      <c r="P62" s="36"/>
    </row>
    <row r="63" spans="1:16" ht="12.75" hidden="1">
      <c r="A63" s="464" t="s">
        <v>209</v>
      </c>
      <c r="B63" s="464"/>
      <c r="C63" s="464"/>
      <c r="D63" s="531"/>
      <c r="E63" s="168"/>
      <c r="F63" s="168"/>
      <c r="G63" s="159"/>
      <c r="H63" s="436"/>
      <c r="I63" s="446"/>
      <c r="J63" s="362"/>
      <c r="K63" s="362"/>
      <c r="L63" s="362"/>
      <c r="M63" s="362"/>
      <c r="N63" s="531"/>
      <c r="O63" s="531"/>
      <c r="P63" s="36"/>
    </row>
    <row r="64" spans="1:16" ht="13.5" hidden="1" thickBot="1">
      <c r="A64" s="448" t="s">
        <v>210</v>
      </c>
      <c r="B64" s="448"/>
      <c r="C64" s="448"/>
      <c r="D64" s="430">
        <f>+D60+D62+D61</f>
        <v>0</v>
      </c>
      <c r="E64" s="168"/>
      <c r="F64" s="168"/>
      <c r="G64" s="583"/>
      <c r="H64" s="431"/>
      <c r="I64" s="532"/>
      <c r="J64" s="529"/>
      <c r="K64" s="529"/>
      <c r="L64" s="529"/>
      <c r="M64" s="529"/>
      <c r="N64" s="430"/>
      <c r="O64" s="430">
        <f>+O60+O62+O61</f>
        <v>3228</v>
      </c>
      <c r="P64" s="36"/>
    </row>
    <row r="65" spans="1:16" ht="12.75" hidden="1">
      <c r="A65" s="34"/>
      <c r="B65" s="34"/>
      <c r="C65" s="34"/>
      <c r="D65" s="169"/>
      <c r="E65" s="169"/>
      <c r="F65" s="159"/>
      <c r="G65" s="159"/>
      <c r="H65" s="159"/>
      <c r="I65" s="34"/>
      <c r="J65" s="31"/>
      <c r="K65" s="31"/>
      <c r="L65" s="31"/>
      <c r="M65" s="31"/>
      <c r="N65" s="162"/>
      <c r="O65" s="7"/>
      <c r="P65" s="36"/>
    </row>
    <row r="66" spans="1:15" ht="12.75" hidden="1">
      <c r="A66" s="31" t="s">
        <v>196</v>
      </c>
      <c r="B66" s="31"/>
      <c r="C66" s="31"/>
      <c r="D66" s="169"/>
      <c r="E66" s="169"/>
      <c r="F66" s="38"/>
      <c r="G66" s="38"/>
      <c r="H66" s="372"/>
      <c r="I66" s="533"/>
      <c r="J66" s="534"/>
      <c r="K66" s="534"/>
      <c r="L66" s="534"/>
      <c r="M66" s="534"/>
      <c r="N66" s="535"/>
      <c r="O66" s="536">
        <v>3.73</v>
      </c>
    </row>
    <row r="67" spans="1:14" ht="12.75">
      <c r="A67" s="13" t="s">
        <v>313</v>
      </c>
      <c r="B67" s="13"/>
      <c r="C67" s="13"/>
      <c r="E67" s="13"/>
      <c r="F67" s="13"/>
      <c r="G67" s="25"/>
      <c r="H67" s="13"/>
      <c r="I67" s="31"/>
      <c r="J67" s="13"/>
      <c r="K67" s="13"/>
      <c r="N67" s="162"/>
    </row>
    <row r="68" spans="1:16" ht="16.5" customHeight="1">
      <c r="A68" s="574" t="s">
        <v>478</v>
      </c>
      <c r="B68" s="574"/>
      <c r="C68" s="574"/>
      <c r="D68" s="574"/>
      <c r="E68" s="574"/>
      <c r="F68" s="167"/>
      <c r="G68" s="13"/>
      <c r="H68" s="13"/>
      <c r="I68" s="25"/>
      <c r="J68" s="13"/>
      <c r="K68" s="13"/>
      <c r="L68" s="13"/>
      <c r="M68" s="13"/>
      <c r="P68" s="162"/>
    </row>
    <row r="69" spans="1:9" ht="13.5">
      <c r="A69" s="574" t="s">
        <v>367</v>
      </c>
      <c r="B69" s="13"/>
      <c r="C69" s="13"/>
      <c r="D69" s="13"/>
      <c r="E69" s="25"/>
      <c r="F69" s="13"/>
      <c r="G69" s="31"/>
      <c r="H69" s="13"/>
      <c r="I69" s="13"/>
    </row>
    <row r="70" spans="1:9" ht="13.5">
      <c r="A70" s="574" t="s">
        <v>366</v>
      </c>
      <c r="B70" s="13"/>
      <c r="C70" s="13"/>
      <c r="D70" s="13"/>
      <c r="E70" s="25"/>
      <c r="F70" s="13"/>
      <c r="G70" s="31"/>
      <c r="H70" s="13"/>
      <c r="I70" s="13"/>
    </row>
    <row r="71" spans="1:9" ht="13.5">
      <c r="A71" s="574" t="s">
        <v>390</v>
      </c>
      <c r="B71" s="13"/>
      <c r="C71" s="13"/>
      <c r="D71" s="13"/>
      <c r="E71" s="25"/>
      <c r="F71" s="13"/>
      <c r="G71" s="31"/>
      <c r="H71" s="13"/>
      <c r="I71" s="13"/>
    </row>
    <row r="72" spans="1:9" ht="12.75">
      <c r="A72" s="604" t="s">
        <v>404</v>
      </c>
      <c r="B72" s="13"/>
      <c r="C72" s="13"/>
      <c r="D72" s="13"/>
      <c r="E72" s="25"/>
      <c r="F72" s="13"/>
      <c r="G72" s="31"/>
      <c r="H72" s="13"/>
      <c r="I72" s="13"/>
    </row>
    <row r="73" spans="1:9" ht="12.75">
      <c r="A73" s="604" t="s">
        <v>391</v>
      </c>
      <c r="B73" s="13"/>
      <c r="C73" s="13"/>
      <c r="D73" s="13"/>
      <c r="E73" s="25"/>
      <c r="F73" s="13"/>
      <c r="G73" s="31"/>
      <c r="H73" s="13"/>
      <c r="I73" s="13"/>
    </row>
    <row r="74" spans="1:9" ht="12.75">
      <c r="A74" s="13"/>
      <c r="B74" s="13"/>
      <c r="C74" s="13"/>
      <c r="D74" s="13"/>
      <c r="E74" s="25"/>
      <c r="F74" s="13"/>
      <c r="G74" s="31"/>
      <c r="H74" s="13"/>
      <c r="I74" s="13"/>
    </row>
    <row r="75" spans="1:11" ht="12.75" hidden="1">
      <c r="A75" s="284" t="s">
        <v>191</v>
      </c>
      <c r="B75" s="13"/>
      <c r="C75" s="13"/>
      <c r="D75" s="13"/>
      <c r="E75" s="25"/>
      <c r="F75" s="13"/>
      <c r="G75" s="31"/>
      <c r="H75" s="13"/>
      <c r="I75" s="13"/>
      <c r="K75" s="275"/>
    </row>
    <row r="76" spans="1:11" ht="9.75" customHeight="1">
      <c r="A76" s="13"/>
      <c r="B76" s="13"/>
      <c r="C76" s="13"/>
      <c r="D76" s="13"/>
      <c r="E76" s="25"/>
      <c r="F76" s="13"/>
      <c r="G76" s="31"/>
      <c r="H76" s="13"/>
      <c r="I76" s="13"/>
      <c r="K76" s="275"/>
    </row>
    <row r="77" spans="1:9" ht="12.75">
      <c r="A77" s="13"/>
      <c r="B77" s="13"/>
      <c r="C77" s="13"/>
      <c r="D77" s="13"/>
      <c r="E77" s="25"/>
      <c r="F77" s="13"/>
      <c r="G77" s="31"/>
      <c r="H77" s="13"/>
      <c r="I77" s="13"/>
    </row>
    <row r="78" spans="1:9" ht="12.75">
      <c r="A78" s="13"/>
      <c r="B78" s="13"/>
      <c r="C78" s="13"/>
      <c r="D78" s="13"/>
      <c r="E78" s="25"/>
      <c r="F78" s="13"/>
      <c r="G78" s="31"/>
      <c r="H78" s="13"/>
      <c r="I78" s="13"/>
    </row>
    <row r="79" spans="1:9" ht="12.75">
      <c r="A79" s="13"/>
      <c r="B79" s="13"/>
      <c r="C79" s="13"/>
      <c r="D79" s="13"/>
      <c r="E79" s="25"/>
      <c r="F79" s="13"/>
      <c r="G79" s="31"/>
      <c r="H79" s="13"/>
      <c r="I79" s="13"/>
    </row>
    <row r="80" spans="1:9" ht="12.75">
      <c r="A80" s="13"/>
      <c r="B80" s="13"/>
      <c r="C80" s="13"/>
      <c r="D80" s="13"/>
      <c r="E80" s="25"/>
      <c r="F80" s="13"/>
      <c r="G80" s="31"/>
      <c r="H80" s="13"/>
      <c r="I80" s="13"/>
    </row>
    <row r="81" spans="5:9" ht="12.75">
      <c r="E81" s="166"/>
      <c r="F81" s="167"/>
      <c r="G81" s="169"/>
      <c r="I81" s="1"/>
    </row>
    <row r="82" spans="5:9" ht="12.75">
      <c r="E82" s="166"/>
      <c r="F82" s="167"/>
      <c r="G82" s="169"/>
      <c r="I82" s="1"/>
    </row>
    <row r="83" spans="5:9" ht="12.75">
      <c r="E83" s="166"/>
      <c r="F83" s="167"/>
      <c r="G83" s="169"/>
      <c r="I83" s="1"/>
    </row>
    <row r="84" ht="12.75">
      <c r="H84" s="169"/>
    </row>
    <row r="85" ht="12.75">
      <c r="H85" s="169"/>
    </row>
    <row r="86" ht="12.75">
      <c r="H86" s="169"/>
    </row>
    <row r="87" ht="12.75">
      <c r="H87" s="169"/>
    </row>
    <row r="88" ht="12.75">
      <c r="H88" s="169"/>
    </row>
    <row r="89" ht="12.75">
      <c r="H89" s="169"/>
    </row>
    <row r="90" ht="12.75">
      <c r="H90" s="169"/>
    </row>
    <row r="91" ht="12.75">
      <c r="H91" s="169"/>
    </row>
    <row r="92" ht="12.75">
      <c r="H92" s="169"/>
    </row>
    <row r="93" ht="12.75">
      <c r="H93" s="169"/>
    </row>
    <row r="94" ht="12.75">
      <c r="H94" s="169"/>
    </row>
    <row r="95" ht="12.75">
      <c r="H95" s="169"/>
    </row>
    <row r="96" ht="12.75">
      <c r="H96" s="169"/>
    </row>
    <row r="97" ht="12.75">
      <c r="H97" s="169"/>
    </row>
    <row r="98" ht="12.75">
      <c r="H98" s="169"/>
    </row>
    <row r="99" ht="12.75">
      <c r="H99" s="169"/>
    </row>
    <row r="100" ht="12.75">
      <c r="H100" s="169"/>
    </row>
    <row r="101" ht="12.75">
      <c r="H101" s="169"/>
    </row>
    <row r="102" ht="12.75">
      <c r="H102" s="169"/>
    </row>
    <row r="103" ht="12.75">
      <c r="H103" s="169"/>
    </row>
    <row r="104" ht="12.75">
      <c r="H104" s="169"/>
    </row>
    <row r="105" ht="12.75">
      <c r="H105" s="169"/>
    </row>
    <row r="106" ht="12.75">
      <c r="H106" s="169"/>
    </row>
    <row r="107" ht="12.75">
      <c r="H107" s="169"/>
    </row>
    <row r="108" ht="12.75">
      <c r="H108" s="169"/>
    </row>
    <row r="109" ht="12.75">
      <c r="H109" s="169"/>
    </row>
    <row r="110" ht="12.75">
      <c r="H110" s="169"/>
    </row>
    <row r="111" ht="12.75">
      <c r="H111" s="169"/>
    </row>
    <row r="112" ht="12.75">
      <c r="H112" s="169"/>
    </row>
    <row r="113" ht="12.75">
      <c r="H113" s="169"/>
    </row>
    <row r="114" ht="12.75">
      <c r="H114" s="169"/>
    </row>
    <row r="115" ht="12.75">
      <c r="H115" s="169"/>
    </row>
    <row r="116" ht="12.75">
      <c r="H116" s="169"/>
    </row>
    <row r="117" ht="12.75">
      <c r="H117" s="169"/>
    </row>
    <row r="118" ht="12.75">
      <c r="H118" s="169"/>
    </row>
    <row r="119" ht="12.75">
      <c r="H119" s="169"/>
    </row>
    <row r="120" ht="12.75">
      <c r="H120" s="169"/>
    </row>
    <row r="121" ht="12.75">
      <c r="H121" s="169"/>
    </row>
    <row r="122" ht="12.75">
      <c r="H122" s="169"/>
    </row>
    <row r="123" ht="12.75">
      <c r="H123" s="169"/>
    </row>
    <row r="124" ht="12.75">
      <c r="H124" s="169"/>
    </row>
    <row r="125" ht="12.75">
      <c r="H125" s="169"/>
    </row>
    <row r="126" ht="12.75">
      <c r="H126" s="169"/>
    </row>
    <row r="127" ht="12.75">
      <c r="H127" s="169"/>
    </row>
    <row r="128" ht="12.75">
      <c r="H128" s="169"/>
    </row>
    <row r="129" ht="12.75">
      <c r="H129" s="169"/>
    </row>
    <row r="130" ht="12.75">
      <c r="H130" s="169"/>
    </row>
    <row r="131" ht="12.75">
      <c r="H131" s="169"/>
    </row>
    <row r="132" ht="12.75">
      <c r="H132" s="169"/>
    </row>
    <row r="133" ht="12.75">
      <c r="H133" s="169"/>
    </row>
    <row r="134" ht="12.75">
      <c r="H134" s="169"/>
    </row>
    <row r="135" ht="12.75">
      <c r="H135" s="169"/>
    </row>
    <row r="136" ht="12.75">
      <c r="H136" s="169"/>
    </row>
    <row r="137" ht="12.75">
      <c r="H137" s="169"/>
    </row>
    <row r="138" ht="12.75">
      <c r="H138" s="169"/>
    </row>
    <row r="139" ht="12.75">
      <c r="H139" s="169"/>
    </row>
    <row r="140" ht="12.75">
      <c r="H140" s="169"/>
    </row>
    <row r="141" ht="12.75">
      <c r="H141" s="169"/>
    </row>
    <row r="142" ht="12.75">
      <c r="H142" s="169"/>
    </row>
    <row r="143" ht="12.75">
      <c r="H143" s="169"/>
    </row>
    <row r="144" ht="12.75">
      <c r="H144" s="169"/>
    </row>
    <row r="145" ht="12.75">
      <c r="H145" s="169"/>
    </row>
    <row r="146" ht="12.75">
      <c r="H146" s="169"/>
    </row>
    <row r="147" ht="12.75">
      <c r="H147" s="169"/>
    </row>
    <row r="148" ht="12.75">
      <c r="H148" s="169"/>
    </row>
    <row r="149" ht="12.75">
      <c r="H149" s="169"/>
    </row>
    <row r="150" ht="12.75">
      <c r="H150" s="169"/>
    </row>
    <row r="151" ht="12.75">
      <c r="H151" s="169"/>
    </row>
    <row r="152" ht="12.75">
      <c r="H152" s="169"/>
    </row>
    <row r="153" ht="12.75">
      <c r="H153" s="169"/>
    </row>
    <row r="154" ht="12.75">
      <c r="H154" s="169"/>
    </row>
    <row r="155" ht="12.75">
      <c r="H155" s="169"/>
    </row>
    <row r="156" ht="12.75">
      <c r="H156" s="169"/>
    </row>
    <row r="157" ht="12.75">
      <c r="H157" s="169"/>
    </row>
    <row r="158" ht="12.75">
      <c r="H158" s="169"/>
    </row>
    <row r="159" ht="12.75">
      <c r="H159" s="169"/>
    </row>
    <row r="160" ht="12.75">
      <c r="H160" s="169"/>
    </row>
    <row r="161" ht="12.75">
      <c r="H161" s="169"/>
    </row>
    <row r="162" ht="12.75">
      <c r="H162" s="169"/>
    </row>
    <row r="163" ht="12.75">
      <c r="H163" s="169"/>
    </row>
    <row r="164" ht="12.75">
      <c r="H164" s="169"/>
    </row>
    <row r="165" ht="12.75">
      <c r="H165" s="169"/>
    </row>
    <row r="166" ht="12.75">
      <c r="H166" s="169"/>
    </row>
    <row r="167" ht="12.75">
      <c r="H167" s="169"/>
    </row>
    <row r="168" ht="12.75">
      <c r="H168" s="169"/>
    </row>
    <row r="169" ht="12.75">
      <c r="H169" s="169"/>
    </row>
    <row r="170" ht="12.75">
      <c r="H170" s="169"/>
    </row>
    <row r="171" ht="12.75">
      <c r="H171" s="169"/>
    </row>
    <row r="172" ht="12.75">
      <c r="H172" s="169"/>
    </row>
    <row r="173" ht="12.75">
      <c r="H173" s="169"/>
    </row>
    <row r="174" ht="12.75">
      <c r="H174" s="169"/>
    </row>
    <row r="175" ht="12.75">
      <c r="H175" s="169"/>
    </row>
    <row r="176" ht="12.75">
      <c r="H176" s="169"/>
    </row>
    <row r="177" ht="12.75">
      <c r="H177" s="169"/>
    </row>
    <row r="178" ht="12.75">
      <c r="H178" s="169"/>
    </row>
    <row r="179" ht="12.75">
      <c r="H179" s="169"/>
    </row>
    <row r="180" ht="12.75">
      <c r="H180" s="169"/>
    </row>
    <row r="181" ht="12.75">
      <c r="H181" s="169"/>
    </row>
    <row r="182" ht="12.75">
      <c r="H182" s="169"/>
    </row>
    <row r="183" ht="12.75">
      <c r="H183" s="169"/>
    </row>
    <row r="184" ht="12.75">
      <c r="H184" s="169"/>
    </row>
    <row r="185" ht="12.75">
      <c r="H185" s="169"/>
    </row>
    <row r="186" ht="12.75">
      <c r="H186" s="169"/>
    </row>
    <row r="187" ht="12.75">
      <c r="H187" s="169"/>
    </row>
    <row r="188" ht="12.75">
      <c r="H188" s="169"/>
    </row>
    <row r="189" ht="12.75">
      <c r="H189" s="169"/>
    </row>
    <row r="190" ht="12.75">
      <c r="H190" s="169"/>
    </row>
    <row r="191" ht="12.75">
      <c r="H191" s="169"/>
    </row>
    <row r="192" ht="12.75">
      <c r="H192" s="169"/>
    </row>
    <row r="193" ht="12.75">
      <c r="H193" s="169"/>
    </row>
    <row r="194" ht="12.75">
      <c r="H194" s="169"/>
    </row>
    <row r="195" ht="12.75">
      <c r="H195" s="169"/>
    </row>
    <row r="196" ht="12.75">
      <c r="H196" s="169"/>
    </row>
    <row r="197" ht="12.75">
      <c r="H197" s="169"/>
    </row>
    <row r="198" ht="12.75">
      <c r="H198" s="169"/>
    </row>
    <row r="199" ht="12.75">
      <c r="H199" s="169"/>
    </row>
    <row r="200" ht="12.75">
      <c r="H200" s="169"/>
    </row>
    <row r="201" ht="12.75">
      <c r="H201" s="169"/>
    </row>
    <row r="202" ht="12.75">
      <c r="H202" s="169"/>
    </row>
    <row r="203" ht="12.75">
      <c r="H203" s="169"/>
    </row>
    <row r="204" ht="12.75">
      <c r="H204" s="169"/>
    </row>
    <row r="205" ht="12.75">
      <c r="H205" s="169"/>
    </row>
    <row r="206" ht="12.75">
      <c r="H206" s="169"/>
    </row>
  </sheetData>
  <mergeCells count="6">
    <mergeCell ref="D42:H42"/>
    <mergeCell ref="D8:H8"/>
    <mergeCell ref="A1:H1"/>
    <mergeCell ref="A2:H2"/>
    <mergeCell ref="A3:H3"/>
    <mergeCell ref="A4:H4"/>
  </mergeCells>
  <printOptions horizontalCentered="1"/>
  <pageMargins left="0.73" right="0.71" top="0.7" bottom="0.98" header="0.37" footer="0.5"/>
  <pageSetup firstPageNumber="4" useFirstPageNumber="1" fitToHeight="1" fitToWidth="1" orientation="portrait" scale="89" r:id="rId3"/>
  <headerFooter alignWithMargins="0">
    <oddHeader>&amp;L&amp;"Times New Roman,Bold Italic"
WM - &amp;P
&amp;C
</oddHeader>
  </headerFooter>
  <legacyDrawing r:id="rId2"/>
</worksheet>
</file>

<file path=xl/worksheets/sheet5.xml><?xml version="1.0" encoding="utf-8"?>
<worksheet xmlns="http://schemas.openxmlformats.org/spreadsheetml/2006/main" xmlns:r="http://schemas.openxmlformats.org/officeDocument/2006/relationships">
  <dimension ref="A1:P62"/>
  <sheetViews>
    <sheetView workbookViewId="0" topLeftCell="A1">
      <selection activeCell="K65" sqref="K65"/>
    </sheetView>
  </sheetViews>
  <sheetFormatPr defaultColWidth="10.625" defaultRowHeight="12.75"/>
  <cols>
    <col min="1" max="1" width="38.875" style="102" customWidth="1"/>
    <col min="2" max="2" width="2.625" style="102" customWidth="1"/>
    <col min="3" max="3" width="8.25390625" style="102" customWidth="1"/>
    <col min="4" max="4" width="1.875" style="102" customWidth="1"/>
    <col min="5" max="5" width="5.875" style="102" customWidth="1"/>
    <col min="6" max="6" width="2.625" style="102" customWidth="1"/>
    <col min="7" max="7" width="8.00390625" style="102" customWidth="1"/>
    <col min="8" max="8" width="1.875" style="102" customWidth="1"/>
    <col min="9" max="9" width="5.75390625" style="102" customWidth="1"/>
    <col min="10" max="10" width="2.625" style="102" customWidth="1"/>
    <col min="11" max="11" width="8.625" style="102" bestFit="1" customWidth="1"/>
    <col min="12" max="12" width="2.125" style="102" customWidth="1"/>
    <col min="13" max="13" width="5.75390625" style="102" customWidth="1"/>
    <col min="14" max="14" width="2.625" style="102" customWidth="1"/>
    <col min="15" max="15" width="4.625" style="102" customWidth="1"/>
    <col min="16" max="16" width="2.625" style="102" customWidth="1"/>
    <col min="17" max="17" width="12.625" style="102" customWidth="1"/>
    <col min="18" max="16384" width="10.625" style="102" customWidth="1"/>
  </cols>
  <sheetData>
    <row r="1" spans="1:16" ht="12.75" customHeight="1">
      <c r="A1" s="808" t="s">
        <v>0</v>
      </c>
      <c r="B1" s="808"/>
      <c r="C1" s="808"/>
      <c r="D1" s="808"/>
      <c r="E1" s="808"/>
      <c r="F1" s="808"/>
      <c r="G1" s="808"/>
      <c r="H1" s="808"/>
      <c r="I1" s="808"/>
      <c r="J1" s="808"/>
      <c r="K1" s="808"/>
      <c r="L1" s="808"/>
      <c r="M1" s="808"/>
      <c r="N1" s="580"/>
      <c r="O1" s="580"/>
      <c r="P1" s="580"/>
    </row>
    <row r="2" spans="1:16" ht="12.75" customHeight="1">
      <c r="A2" s="810" t="s">
        <v>33</v>
      </c>
      <c r="B2" s="810"/>
      <c r="C2" s="810"/>
      <c r="D2" s="810"/>
      <c r="E2" s="810"/>
      <c r="F2" s="810"/>
      <c r="G2" s="810"/>
      <c r="H2" s="810"/>
      <c r="I2" s="810"/>
      <c r="J2" s="810"/>
      <c r="K2" s="810"/>
      <c r="L2" s="810"/>
      <c r="M2" s="810"/>
      <c r="N2" s="585"/>
      <c r="O2" s="585"/>
      <c r="P2" s="585"/>
    </row>
    <row r="3" spans="1:16" ht="12.75" customHeight="1">
      <c r="A3" s="786" t="s">
        <v>50</v>
      </c>
      <c r="B3" s="786"/>
      <c r="C3" s="786"/>
      <c r="D3" s="786"/>
      <c r="E3" s="786"/>
      <c r="F3" s="786"/>
      <c r="G3" s="786"/>
      <c r="H3" s="786"/>
      <c r="I3" s="786"/>
      <c r="J3" s="786"/>
      <c r="K3" s="786"/>
      <c r="L3" s="786"/>
      <c r="M3" s="786"/>
      <c r="N3" s="156"/>
      <c r="O3" s="156"/>
      <c r="P3" s="156"/>
    </row>
    <row r="4" spans="1:16" ht="12.75" customHeight="1">
      <c r="A4" s="787" t="s">
        <v>1</v>
      </c>
      <c r="B4" s="787"/>
      <c r="C4" s="787"/>
      <c r="D4" s="787"/>
      <c r="E4" s="787"/>
      <c r="F4" s="787"/>
      <c r="G4" s="787"/>
      <c r="H4" s="787"/>
      <c r="I4" s="787"/>
      <c r="J4" s="787"/>
      <c r="K4" s="787"/>
      <c r="L4" s="787"/>
      <c r="M4" s="787"/>
      <c r="N4" s="113"/>
      <c r="O4" s="113"/>
      <c r="P4" s="113"/>
    </row>
    <row r="5" spans="1:10" ht="6.75" customHeight="1">
      <c r="A5" s="156"/>
      <c r="B5" s="156"/>
      <c r="C5" s="156"/>
      <c r="D5" s="156"/>
      <c r="E5" s="156"/>
      <c r="F5" s="156"/>
      <c r="G5" s="156"/>
      <c r="H5" s="7"/>
      <c r="I5" s="1"/>
      <c r="J5" s="1"/>
    </row>
    <row r="6" spans="1:13" s="139" customFormat="1" ht="12.75" customHeight="1">
      <c r="A6" s="267"/>
      <c r="B6" s="14"/>
      <c r="C6" s="807" t="s">
        <v>2</v>
      </c>
      <c r="D6" s="807"/>
      <c r="E6" s="807"/>
      <c r="F6" s="807"/>
      <c r="G6" s="807"/>
      <c r="H6" s="807"/>
      <c r="I6" s="807"/>
      <c r="J6" s="807"/>
      <c r="K6" s="807"/>
      <c r="L6" s="807"/>
      <c r="M6" s="807"/>
    </row>
    <row r="7" spans="1:15" s="587" customFormat="1" ht="12.75" customHeight="1">
      <c r="A7" s="586"/>
      <c r="B7" s="586"/>
      <c r="C7" s="788" t="s">
        <v>321</v>
      </c>
      <c r="D7" s="788"/>
      <c r="E7" s="788"/>
      <c r="G7" s="788" t="s">
        <v>246</v>
      </c>
      <c r="H7" s="788"/>
      <c r="I7" s="788"/>
      <c r="J7" s="353"/>
      <c r="K7" s="788" t="s">
        <v>322</v>
      </c>
      <c r="L7" s="788"/>
      <c r="M7" s="788"/>
      <c r="N7" s="588"/>
      <c r="O7" s="588"/>
    </row>
    <row r="8" spans="1:16" s="591" customFormat="1" ht="12.75" customHeight="1">
      <c r="A8" s="589"/>
      <c r="B8" s="590"/>
      <c r="C8" s="146" t="s">
        <v>100</v>
      </c>
      <c r="D8" s="146"/>
      <c r="E8" s="146" t="s">
        <v>239</v>
      </c>
      <c r="F8" s="83"/>
      <c r="G8" s="146" t="s">
        <v>100</v>
      </c>
      <c r="H8" s="146"/>
      <c r="I8" s="146" t="s">
        <v>239</v>
      </c>
      <c r="J8" s="146"/>
      <c r="K8" s="146" t="s">
        <v>100</v>
      </c>
      <c r="L8" s="83"/>
      <c r="M8" s="146" t="s">
        <v>239</v>
      </c>
      <c r="N8" s="21"/>
      <c r="O8" s="21"/>
      <c r="P8" s="21"/>
    </row>
    <row r="9" spans="1:15" ht="12.75" customHeight="1">
      <c r="A9" s="19" t="s">
        <v>156</v>
      </c>
      <c r="B9" s="592"/>
      <c r="C9" s="52"/>
      <c r="D9" s="52"/>
      <c r="E9" s="50"/>
      <c r="F9" s="50"/>
      <c r="G9" s="31"/>
      <c r="H9" s="31"/>
      <c r="I9" s="31"/>
      <c r="J9" s="31"/>
      <c r="K9" s="31"/>
      <c r="L9" s="31"/>
      <c r="M9" s="7"/>
      <c r="N9" s="1"/>
      <c r="O9" s="1"/>
    </row>
    <row r="10" spans="1:15" ht="12.75" customHeight="1">
      <c r="A10" s="19" t="s">
        <v>15</v>
      </c>
      <c r="B10" s="592"/>
      <c r="C10" s="52"/>
      <c r="D10" s="52"/>
      <c r="E10" s="50"/>
      <c r="F10" s="50"/>
      <c r="G10" s="31"/>
      <c r="H10" s="31"/>
      <c r="I10" s="31"/>
      <c r="J10" s="31"/>
      <c r="K10" s="31"/>
      <c r="L10" s="31"/>
      <c r="M10" s="7"/>
      <c r="N10" s="1"/>
      <c r="O10" s="1"/>
    </row>
    <row r="11" spans="1:15" ht="12.75" customHeight="1">
      <c r="A11" s="25" t="s">
        <v>396</v>
      </c>
      <c r="B11" s="592"/>
      <c r="C11" s="52"/>
      <c r="D11" s="52"/>
      <c r="E11" s="50"/>
      <c r="F11" s="50"/>
      <c r="G11" s="31"/>
      <c r="H11" s="31"/>
      <c r="I11" s="31"/>
      <c r="J11" s="31"/>
      <c r="K11" s="31"/>
      <c r="L11" s="31"/>
      <c r="M11" s="7"/>
      <c r="N11" s="1"/>
      <c r="O11" s="1"/>
    </row>
    <row r="12" spans="1:15" ht="12.75" customHeight="1">
      <c r="A12" s="37" t="s">
        <v>337</v>
      </c>
      <c r="B12" s="42"/>
      <c r="C12" s="462"/>
      <c r="D12" s="462"/>
      <c r="E12" s="399"/>
      <c r="G12" s="462"/>
      <c r="H12" s="462"/>
      <c r="I12" s="399"/>
      <c r="J12" s="292"/>
      <c r="L12" s="31"/>
      <c r="M12" s="399"/>
      <c r="N12" s="1"/>
      <c r="O12" s="1"/>
    </row>
    <row r="13" spans="1:15" ht="12.75" customHeight="1">
      <c r="A13" s="37" t="s">
        <v>253</v>
      </c>
      <c r="B13" s="42"/>
      <c r="C13" s="433">
        <v>114792</v>
      </c>
      <c r="D13" s="462"/>
      <c r="E13" s="399">
        <v>0.0607</v>
      </c>
      <c r="F13" s="460"/>
      <c r="G13" s="433">
        <v>103594</v>
      </c>
      <c r="H13" s="462"/>
      <c r="I13" s="399">
        <v>0.0639</v>
      </c>
      <c r="J13" s="292"/>
      <c r="K13" s="433">
        <v>91167</v>
      </c>
      <c r="L13" s="31"/>
      <c r="M13" s="399">
        <v>0.0767</v>
      </c>
      <c r="N13" s="1"/>
      <c r="O13" s="1"/>
    </row>
    <row r="14" spans="1:15" ht="12.75" customHeight="1">
      <c r="A14" s="37" t="s">
        <v>338</v>
      </c>
      <c r="B14" s="42"/>
      <c r="C14" s="463">
        <v>10406</v>
      </c>
      <c r="D14" s="462"/>
      <c r="E14" s="147">
        <v>9.59</v>
      </c>
      <c r="F14" s="460"/>
      <c r="G14" s="463">
        <v>10024</v>
      </c>
      <c r="H14" s="462"/>
      <c r="I14" s="147">
        <v>9.97</v>
      </c>
      <c r="J14" s="292"/>
      <c r="K14" s="463">
        <v>7471</v>
      </c>
      <c r="L14" s="31"/>
      <c r="M14" s="147">
        <v>10.23</v>
      </c>
      <c r="N14" s="1"/>
      <c r="O14" s="1"/>
    </row>
    <row r="15" spans="1:15" ht="12.75" customHeight="1">
      <c r="A15" s="192" t="s">
        <v>254</v>
      </c>
      <c r="B15" s="193"/>
      <c r="C15" s="446">
        <f>SUM(C13:C14)</f>
        <v>125198</v>
      </c>
      <c r="D15" s="446">
        <f>SUM(D13:D14)</f>
        <v>0</v>
      </c>
      <c r="E15" s="147">
        <v>6.36</v>
      </c>
      <c r="F15" s="446"/>
      <c r="G15" s="446">
        <f>SUM(G13:G14)</f>
        <v>113618</v>
      </c>
      <c r="H15" s="462"/>
      <c r="I15" s="147">
        <v>6.7</v>
      </c>
      <c r="J15" s="292"/>
      <c r="K15" s="446">
        <f>SUM(K13:K14)</f>
        <v>98638</v>
      </c>
      <c r="L15" s="31"/>
      <c r="M15" s="147">
        <v>7.87</v>
      </c>
      <c r="N15" s="1"/>
      <c r="O15" s="1"/>
    </row>
    <row r="16" spans="1:15" ht="12.75" customHeight="1">
      <c r="A16" s="37" t="s">
        <v>520</v>
      </c>
      <c r="B16" s="42"/>
      <c r="C16" s="833">
        <v>2498</v>
      </c>
      <c r="D16" s="462"/>
      <c r="E16" s="147">
        <v>6.62</v>
      </c>
      <c r="F16" s="460"/>
      <c r="G16" s="362">
        <f>2281+411</f>
        <v>2692</v>
      </c>
      <c r="H16" s="462"/>
      <c r="I16" s="147">
        <v>7.04</v>
      </c>
      <c r="J16" s="292"/>
      <c r="K16" s="362">
        <v>2445</v>
      </c>
      <c r="L16" s="31"/>
      <c r="M16" s="147">
        <v>8.92</v>
      </c>
      <c r="N16" s="1"/>
      <c r="O16" s="1"/>
    </row>
    <row r="17" spans="1:15" ht="12.75" customHeight="1">
      <c r="A17" s="37" t="s">
        <v>336</v>
      </c>
      <c r="B17" s="42"/>
      <c r="C17" s="362"/>
      <c r="D17" s="462"/>
      <c r="E17" s="147"/>
      <c r="F17" s="460"/>
      <c r="G17" s="362"/>
      <c r="H17" s="462"/>
      <c r="I17" s="399" t="s">
        <v>14</v>
      </c>
      <c r="J17" s="292"/>
      <c r="K17" s="362"/>
      <c r="L17" s="31"/>
      <c r="M17" s="399"/>
      <c r="N17" s="1"/>
      <c r="O17" s="1"/>
    </row>
    <row r="18" spans="1:15" ht="12.75" customHeight="1">
      <c r="A18" s="37" t="s">
        <v>408</v>
      </c>
      <c r="B18" s="42"/>
      <c r="C18" s="362">
        <v>14478</v>
      </c>
      <c r="D18" s="462"/>
      <c r="E18" s="147">
        <v>6.84</v>
      </c>
      <c r="F18" s="460"/>
      <c r="G18" s="362">
        <v>10291</v>
      </c>
      <c r="H18" s="462"/>
      <c r="I18" s="147">
        <v>7.71</v>
      </c>
      <c r="J18" s="292"/>
      <c r="K18" s="362">
        <v>8796</v>
      </c>
      <c r="L18" s="31"/>
      <c r="M18" s="147">
        <v>9.03</v>
      </c>
      <c r="N18" s="1"/>
      <c r="O18" s="1"/>
    </row>
    <row r="19" spans="1:15" ht="12.75" customHeight="1">
      <c r="A19" s="37" t="s">
        <v>410</v>
      </c>
      <c r="B19" s="42"/>
      <c r="C19" s="362">
        <v>2557</v>
      </c>
      <c r="D19" s="462"/>
      <c r="E19" s="147">
        <v>16.66</v>
      </c>
      <c r="F19" s="460"/>
      <c r="G19" s="362">
        <v>2576</v>
      </c>
      <c r="H19" s="462"/>
      <c r="I19" s="147">
        <v>15.91</v>
      </c>
      <c r="J19" s="292"/>
      <c r="K19" s="362">
        <v>2510</v>
      </c>
      <c r="L19" s="31"/>
      <c r="M19" s="147">
        <v>16.88</v>
      </c>
      <c r="N19" s="1"/>
      <c r="O19" s="1"/>
    </row>
    <row r="20" spans="1:15" ht="12.75" customHeight="1">
      <c r="A20" s="37" t="s">
        <v>67</v>
      </c>
      <c r="B20" s="42"/>
      <c r="C20" s="362">
        <v>5647</v>
      </c>
      <c r="D20" s="462"/>
      <c r="E20" s="147">
        <v>5.52</v>
      </c>
      <c r="F20" s="460"/>
      <c r="G20" s="362">
        <v>5265</v>
      </c>
      <c r="H20" s="462"/>
      <c r="I20" s="147">
        <v>5.91</v>
      </c>
      <c r="J20" s="292"/>
      <c r="K20" s="362">
        <v>3776</v>
      </c>
      <c r="L20" s="31"/>
      <c r="M20" s="147">
        <v>8.76</v>
      </c>
      <c r="N20" s="1"/>
      <c r="O20" s="1"/>
    </row>
    <row r="21" spans="1:15" ht="12.75" customHeight="1">
      <c r="A21" s="37" t="s">
        <v>120</v>
      </c>
      <c r="B21" s="42"/>
      <c r="C21" s="362"/>
      <c r="D21" s="462"/>
      <c r="E21" s="147"/>
      <c r="F21" s="460"/>
      <c r="G21" s="362"/>
      <c r="H21" s="462"/>
      <c r="I21" s="399"/>
      <c r="J21" s="292"/>
      <c r="K21" s="362"/>
      <c r="L21" s="31"/>
      <c r="M21" s="147"/>
      <c r="N21" s="1"/>
      <c r="O21" s="1"/>
    </row>
    <row r="22" spans="1:15" ht="12.75" customHeight="1">
      <c r="A22" s="37" t="s">
        <v>259</v>
      </c>
      <c r="B22" s="42"/>
      <c r="C22" s="362">
        <v>17552</v>
      </c>
      <c r="D22" s="462"/>
      <c r="E22" s="147">
        <v>6.35</v>
      </c>
      <c r="F22" s="460"/>
      <c r="G22" s="362">
        <v>15929</v>
      </c>
      <c r="H22" s="462"/>
      <c r="I22" s="147">
        <v>7.02</v>
      </c>
      <c r="J22" s="292"/>
      <c r="K22" s="362">
        <v>16578</v>
      </c>
      <c r="L22" s="31"/>
      <c r="M22" s="147">
        <v>8.3</v>
      </c>
      <c r="N22" s="1"/>
      <c r="O22" s="1"/>
    </row>
    <row r="23" spans="1:15" ht="12.75" customHeight="1">
      <c r="A23" s="37" t="s">
        <v>119</v>
      </c>
      <c r="B23" s="42"/>
      <c r="C23" s="463">
        <v>6840</v>
      </c>
      <c r="D23" s="462"/>
      <c r="E23" s="147">
        <v>6.82</v>
      </c>
      <c r="F23" s="460"/>
      <c r="G23" s="463">
        <v>4553</v>
      </c>
      <c r="H23" s="462"/>
      <c r="I23" s="147">
        <v>6.78</v>
      </c>
      <c r="J23" s="292"/>
      <c r="K23" s="463">
        <v>4114</v>
      </c>
      <c r="L23" s="31"/>
      <c r="M23" s="147">
        <v>8.59</v>
      </c>
      <c r="N23" s="1"/>
      <c r="O23" s="1"/>
    </row>
    <row r="24" spans="1:15" ht="12.75" customHeight="1">
      <c r="A24" s="192" t="s">
        <v>255</v>
      </c>
      <c r="B24" s="193"/>
      <c r="C24" s="446">
        <f>SUM(C15:C23)</f>
        <v>174770</v>
      </c>
      <c r="D24" s="446"/>
      <c r="E24" s="147">
        <v>6.54</v>
      </c>
      <c r="F24" s="446"/>
      <c r="G24" s="446">
        <f>SUM(G15:G23)</f>
        <v>154924</v>
      </c>
      <c r="H24" s="462"/>
      <c r="I24" s="147">
        <v>6.94</v>
      </c>
      <c r="J24" s="292"/>
      <c r="K24" s="446">
        <f>SUM(K15:K23)</f>
        <v>136857</v>
      </c>
      <c r="L24" s="31"/>
      <c r="M24" s="147">
        <v>8.22</v>
      </c>
      <c r="N24" s="1"/>
      <c r="O24" s="1"/>
    </row>
    <row r="25" spans="1:16" ht="12.75" customHeight="1">
      <c r="A25" s="37" t="s">
        <v>521</v>
      </c>
      <c r="B25" s="42"/>
      <c r="C25" s="362">
        <v>25248</v>
      </c>
      <c r="D25" s="462"/>
      <c r="E25" s="147">
        <v>5.39</v>
      </c>
      <c r="F25" s="26"/>
      <c r="G25" s="362">
        <v>31188</v>
      </c>
      <c r="H25" s="462"/>
      <c r="I25" s="147">
        <v>6.29</v>
      </c>
      <c r="J25" s="354"/>
      <c r="K25" s="362">
        <v>53909</v>
      </c>
      <c r="L25" s="744"/>
      <c r="M25" s="147">
        <v>7.1</v>
      </c>
      <c r="N25" s="20"/>
      <c r="O25" s="1"/>
      <c r="P25" s="1"/>
    </row>
    <row r="26" spans="1:16" ht="12.75" customHeight="1">
      <c r="A26" s="76" t="s">
        <v>522</v>
      </c>
      <c r="B26" s="170"/>
      <c r="C26" s="463">
        <v>55157</v>
      </c>
      <c r="D26" s="744"/>
      <c r="E26" s="147">
        <v>5.04</v>
      </c>
      <c r="F26" s="26"/>
      <c r="G26" s="463">
        <v>27951</v>
      </c>
      <c r="H26" s="744"/>
      <c r="I26" s="147">
        <v>4.92</v>
      </c>
      <c r="J26" s="354"/>
      <c r="K26" s="463">
        <v>9552</v>
      </c>
      <c r="L26" s="744"/>
      <c r="M26" s="147">
        <v>6.14</v>
      </c>
      <c r="N26" s="20"/>
      <c r="O26" s="1"/>
      <c r="P26" s="1"/>
    </row>
    <row r="27" spans="1:16" ht="12.75" customHeight="1">
      <c r="A27" s="96" t="s">
        <v>397</v>
      </c>
      <c r="B27" s="194"/>
      <c r="C27" s="446">
        <f>SUM(C24:C26)</f>
        <v>255175</v>
      </c>
      <c r="D27" s="744"/>
      <c r="E27" s="147">
        <v>6.11</v>
      </c>
      <c r="F27" s="26"/>
      <c r="G27" s="446">
        <f>SUM(G24:G26)</f>
        <v>214063</v>
      </c>
      <c r="H27" s="744"/>
      <c r="I27" s="147">
        <v>6.58</v>
      </c>
      <c r="J27" s="354"/>
      <c r="K27" s="446">
        <f>SUM(K24:K26)</f>
        <v>200318</v>
      </c>
      <c r="L27" s="744"/>
      <c r="M27" s="147">
        <v>7.82</v>
      </c>
      <c r="N27" s="20"/>
      <c r="O27" s="1"/>
      <c r="P27" s="1"/>
    </row>
    <row r="28" spans="1:16" ht="12.75" customHeight="1">
      <c r="A28" s="96" t="s">
        <v>352</v>
      </c>
      <c r="B28" s="194"/>
      <c r="C28" s="446"/>
      <c r="D28" s="744"/>
      <c r="E28" s="147"/>
      <c r="F28" s="26"/>
      <c r="G28" s="446"/>
      <c r="H28" s="744"/>
      <c r="I28" s="147"/>
      <c r="J28" s="354"/>
      <c r="K28" s="446"/>
      <c r="L28" s="744"/>
      <c r="M28" s="147"/>
      <c r="N28" s="20"/>
      <c r="O28" s="1"/>
      <c r="P28" s="1"/>
    </row>
    <row r="29" spans="1:16" ht="12.75" customHeight="1">
      <c r="A29" s="96" t="s">
        <v>354</v>
      </c>
      <c r="B29" s="194"/>
      <c r="C29" s="446">
        <v>7006</v>
      </c>
      <c r="D29" s="744"/>
      <c r="E29" s="147"/>
      <c r="F29" s="26"/>
      <c r="G29" s="446">
        <v>6517</v>
      </c>
      <c r="H29" s="744"/>
      <c r="I29" s="147"/>
      <c r="J29" s="354"/>
      <c r="K29" s="446">
        <v>2834</v>
      </c>
      <c r="L29" s="744"/>
      <c r="M29" s="147"/>
      <c r="N29" s="20"/>
      <c r="O29" s="1"/>
      <c r="P29" s="1"/>
    </row>
    <row r="30" spans="1:16" ht="12.75" customHeight="1">
      <c r="A30" s="96" t="s">
        <v>353</v>
      </c>
      <c r="B30" s="194"/>
      <c r="C30" s="446">
        <v>5401</v>
      </c>
      <c r="D30" s="744"/>
      <c r="E30" s="147"/>
      <c r="F30" s="26"/>
      <c r="G30" s="446">
        <v>2125</v>
      </c>
      <c r="H30" s="744"/>
      <c r="I30" s="147"/>
      <c r="J30" s="354"/>
      <c r="K30" s="446">
        <v>1351</v>
      </c>
      <c r="L30" s="744"/>
      <c r="M30" s="147"/>
      <c r="N30" s="20"/>
      <c r="O30" s="1"/>
      <c r="P30" s="1"/>
    </row>
    <row r="31" spans="1:16" ht="12.75" customHeight="1">
      <c r="A31" s="76" t="s">
        <v>262</v>
      </c>
      <c r="B31" s="170"/>
      <c r="C31" s="463">
        <v>16626</v>
      </c>
      <c r="D31" s="744"/>
      <c r="E31" s="147"/>
      <c r="F31" s="26"/>
      <c r="G31" s="463">
        <v>13630</v>
      </c>
      <c r="H31" s="744"/>
      <c r="I31" s="147"/>
      <c r="J31" s="354"/>
      <c r="K31" s="463">
        <v>8261</v>
      </c>
      <c r="L31" s="744"/>
      <c r="M31" s="147"/>
      <c r="N31" s="20"/>
      <c r="O31" s="1"/>
      <c r="P31" s="1"/>
    </row>
    <row r="32" spans="1:16" ht="12.75" customHeight="1" thickBot="1">
      <c r="A32" s="593" t="s">
        <v>256</v>
      </c>
      <c r="B32" s="594"/>
      <c r="C32" s="432">
        <f>SUM(C27:C31)</f>
        <v>284208</v>
      </c>
      <c r="D32" s="744"/>
      <c r="E32" s="147"/>
      <c r="F32" s="26"/>
      <c r="G32" s="432">
        <f>SUM(G27:G31)</f>
        <v>236335</v>
      </c>
      <c r="H32" s="744"/>
      <c r="I32" s="147"/>
      <c r="J32" s="354"/>
      <c r="K32" s="432">
        <f>SUM(K27:K31)</f>
        <v>212764</v>
      </c>
      <c r="L32" s="744"/>
      <c r="M32" s="147"/>
      <c r="N32" s="20"/>
      <c r="O32" s="1"/>
      <c r="P32" s="1"/>
    </row>
    <row r="33" spans="1:16" ht="6" customHeight="1" thickTop="1">
      <c r="A33" s="250"/>
      <c r="B33" s="194"/>
      <c r="C33" s="745"/>
      <c r="D33" s="744"/>
      <c r="E33" s="147"/>
      <c r="F33" s="26"/>
      <c r="G33" s="745"/>
      <c r="H33" s="744"/>
      <c r="I33" s="147"/>
      <c r="J33" s="354"/>
      <c r="K33" s="745"/>
      <c r="L33" s="744"/>
      <c r="M33" s="147"/>
      <c r="N33" s="20"/>
      <c r="O33" s="1"/>
      <c r="P33" s="1"/>
    </row>
    <row r="34" spans="1:16" ht="12.75" customHeight="1">
      <c r="A34" s="118" t="s">
        <v>20</v>
      </c>
      <c r="B34" s="194"/>
      <c r="C34" s="153"/>
      <c r="D34" s="744"/>
      <c r="E34" s="147"/>
      <c r="F34" s="26"/>
      <c r="G34" s="153"/>
      <c r="H34" s="744"/>
      <c r="I34" s="147"/>
      <c r="J34" s="354"/>
      <c r="K34" s="153"/>
      <c r="L34" s="153"/>
      <c r="M34" s="147"/>
      <c r="N34" s="20"/>
      <c r="O34" s="1"/>
      <c r="P34" s="1"/>
    </row>
    <row r="35" spans="1:16" ht="12.75" customHeight="1">
      <c r="A35" s="96" t="s">
        <v>326</v>
      </c>
      <c r="B35" s="194"/>
      <c r="C35" s="153"/>
      <c r="D35" s="744"/>
      <c r="E35" s="147"/>
      <c r="F35" s="26"/>
      <c r="G35" s="153"/>
      <c r="H35" s="744"/>
      <c r="I35" s="147"/>
      <c r="J35" s="354"/>
      <c r="K35" s="153"/>
      <c r="L35" s="153"/>
      <c r="M35" s="147"/>
      <c r="N35" s="20"/>
      <c r="O35" s="1"/>
      <c r="P35" s="1"/>
    </row>
    <row r="36" spans="1:16" ht="12.75" customHeight="1">
      <c r="A36" s="41" t="s">
        <v>251</v>
      </c>
      <c r="B36" s="81"/>
      <c r="C36" s="746"/>
      <c r="D36" s="744"/>
      <c r="E36" s="147"/>
      <c r="F36" s="26"/>
      <c r="G36" s="746"/>
      <c r="H36" s="744"/>
      <c r="I36" s="147"/>
      <c r="J36" s="354"/>
      <c r="K36" s="746"/>
      <c r="L36" s="746"/>
      <c r="M36" s="147"/>
      <c r="N36" s="20"/>
      <c r="O36" s="1"/>
      <c r="P36" s="1"/>
    </row>
    <row r="37" spans="1:16" ht="12.75" customHeight="1">
      <c r="A37" s="41" t="s">
        <v>398</v>
      </c>
      <c r="B37" s="81"/>
      <c r="C37" s="433">
        <v>23873</v>
      </c>
      <c r="D37" s="744"/>
      <c r="E37" s="147">
        <v>2.76</v>
      </c>
      <c r="F37" s="26"/>
      <c r="G37" s="433">
        <v>10897</v>
      </c>
      <c r="H37" s="744"/>
      <c r="I37" s="147">
        <v>1.98</v>
      </c>
      <c r="J37" s="354"/>
      <c r="K37" s="433">
        <v>6399</v>
      </c>
      <c r="L37" s="744"/>
      <c r="M37" s="147">
        <v>1.83</v>
      </c>
      <c r="N37" s="20"/>
      <c r="O37" s="1"/>
      <c r="P37" s="1"/>
    </row>
    <row r="38" spans="1:16" ht="12.75" customHeight="1">
      <c r="A38" s="41" t="s">
        <v>357</v>
      </c>
      <c r="B38" s="81"/>
      <c r="C38" s="362">
        <v>36179</v>
      </c>
      <c r="D38" s="744"/>
      <c r="E38" s="147">
        <v>1.57</v>
      </c>
      <c r="F38" s="26"/>
      <c r="G38" s="362">
        <v>34174</v>
      </c>
      <c r="H38" s="744"/>
      <c r="I38" s="147">
        <v>2.11</v>
      </c>
      <c r="J38" s="354"/>
      <c r="K38" s="362">
        <v>34899</v>
      </c>
      <c r="L38" s="744"/>
      <c r="M38" s="147">
        <v>4.08</v>
      </c>
      <c r="N38" s="20"/>
      <c r="O38" s="1"/>
      <c r="P38" s="1"/>
    </row>
    <row r="39" spans="1:16" ht="12.75" customHeight="1">
      <c r="A39" s="92" t="s">
        <v>252</v>
      </c>
      <c r="B39" s="452"/>
      <c r="C39" s="463">
        <v>42033</v>
      </c>
      <c r="D39" s="744"/>
      <c r="E39" s="147">
        <v>3.33</v>
      </c>
      <c r="F39" s="26"/>
      <c r="G39" s="463">
        <v>38863</v>
      </c>
      <c r="H39" s="744"/>
      <c r="I39" s="147">
        <v>4.22</v>
      </c>
      <c r="J39" s="354"/>
      <c r="K39" s="463">
        <v>35609</v>
      </c>
      <c r="L39" s="744"/>
      <c r="M39" s="147">
        <v>5.77</v>
      </c>
      <c r="N39" s="20"/>
      <c r="O39" s="1"/>
      <c r="P39" s="1"/>
    </row>
    <row r="40" spans="1:16" ht="12.75" customHeight="1">
      <c r="A40" s="41" t="s">
        <v>330</v>
      </c>
      <c r="B40" s="81"/>
      <c r="C40" s="446">
        <f>SUM(C37:C39)</f>
        <v>102085</v>
      </c>
      <c r="D40" s="744"/>
      <c r="E40" s="147">
        <v>2.57</v>
      </c>
      <c r="F40" s="26"/>
      <c r="G40" s="446">
        <f>SUM(G37:G39)</f>
        <v>83934</v>
      </c>
      <c r="H40" s="744"/>
      <c r="I40" s="147">
        <v>3.07</v>
      </c>
      <c r="J40" s="354"/>
      <c r="K40" s="446">
        <f>SUM(K37:K39)</f>
        <v>76907</v>
      </c>
      <c r="L40" s="744"/>
      <c r="M40" s="147">
        <v>4.68</v>
      </c>
      <c r="N40" s="20"/>
      <c r="O40" s="1"/>
      <c r="P40" s="1"/>
    </row>
    <row r="41" spans="1:16" ht="12.75" customHeight="1">
      <c r="A41" s="37" t="s">
        <v>392</v>
      </c>
      <c r="B41" s="194"/>
      <c r="C41" s="362">
        <v>53450</v>
      </c>
      <c r="D41" s="744"/>
      <c r="E41" s="147">
        <v>1.62</v>
      </c>
      <c r="F41" s="26"/>
      <c r="G41" s="362">
        <v>29677</v>
      </c>
      <c r="H41" s="744"/>
      <c r="I41" s="147">
        <v>2.31</v>
      </c>
      <c r="J41" s="354"/>
      <c r="K41" s="362">
        <v>31043</v>
      </c>
      <c r="L41" s="747"/>
      <c r="M41" s="147">
        <v>6.02</v>
      </c>
      <c r="N41" s="20"/>
      <c r="O41" s="1"/>
      <c r="P41" s="1"/>
    </row>
    <row r="42" spans="1:16" ht="12.75" customHeight="1">
      <c r="A42" s="37" t="s">
        <v>393</v>
      </c>
      <c r="B42" s="194"/>
      <c r="C42" s="362">
        <v>65302</v>
      </c>
      <c r="D42" s="744"/>
      <c r="E42" s="147">
        <v>2.63</v>
      </c>
      <c r="F42" s="26"/>
      <c r="G42" s="362">
        <v>64338</v>
      </c>
      <c r="H42" s="744"/>
      <c r="I42" s="147">
        <v>3.17</v>
      </c>
      <c r="J42" s="354"/>
      <c r="K42" s="362">
        <v>63747</v>
      </c>
      <c r="L42" s="747"/>
      <c r="M42" s="147">
        <v>6.08</v>
      </c>
      <c r="N42" s="20"/>
      <c r="O42" s="1"/>
      <c r="P42" s="1"/>
    </row>
    <row r="43" spans="1:16" ht="12.75" customHeight="1">
      <c r="A43" s="37" t="s">
        <v>261</v>
      </c>
      <c r="B43" s="194"/>
      <c r="C43" s="362">
        <v>5565</v>
      </c>
      <c r="D43" s="744"/>
      <c r="E43" s="147">
        <v>1.83</v>
      </c>
      <c r="F43" s="26"/>
      <c r="G43" s="362">
        <v>5163</v>
      </c>
      <c r="H43" s="744"/>
      <c r="I43" s="147">
        <v>2.39</v>
      </c>
      <c r="J43" s="354"/>
      <c r="K43" s="362">
        <v>5094</v>
      </c>
      <c r="L43" s="747"/>
      <c r="M43" s="147">
        <v>5.84</v>
      </c>
      <c r="N43" s="20"/>
      <c r="O43" s="1"/>
      <c r="P43" s="1"/>
    </row>
    <row r="44" spans="1:16" ht="12.75" customHeight="1">
      <c r="A44" s="76" t="s">
        <v>262</v>
      </c>
      <c r="B44" s="170"/>
      <c r="C44" s="463">
        <v>14156</v>
      </c>
      <c r="D44" s="744"/>
      <c r="E44" s="147">
        <v>5.1</v>
      </c>
      <c r="F44" s="26"/>
      <c r="G44" s="463">
        <v>14357</v>
      </c>
      <c r="H44" s="744"/>
      <c r="I44" s="147">
        <v>3.61</v>
      </c>
      <c r="J44" s="354"/>
      <c r="K44" s="463">
        <v>10370</v>
      </c>
      <c r="L44" s="747"/>
      <c r="M44" s="147">
        <v>6.98</v>
      </c>
      <c r="N44" s="20"/>
      <c r="O44" s="1"/>
      <c r="P44" s="1"/>
    </row>
    <row r="45" spans="1:16" ht="12.75" customHeight="1">
      <c r="A45" s="192" t="s">
        <v>257</v>
      </c>
      <c r="B45" s="194"/>
      <c r="C45" s="446">
        <f>SUM(C40:C44)</f>
        <v>240558</v>
      </c>
      <c r="D45" s="744"/>
      <c r="E45" s="147">
        <v>2.51</v>
      </c>
      <c r="F45" s="26"/>
      <c r="G45" s="446">
        <f>SUM(G40:G44)</f>
        <v>197469</v>
      </c>
      <c r="H45" s="744"/>
      <c r="I45" s="147">
        <v>3.01</v>
      </c>
      <c r="J45" s="354"/>
      <c r="K45" s="446">
        <f>SUM(K40:K44)</f>
        <v>187161</v>
      </c>
      <c r="L45" s="747"/>
      <c r="M45" s="147">
        <v>5.53</v>
      </c>
      <c r="N45" s="20"/>
      <c r="O45" s="1"/>
      <c r="P45" s="1"/>
    </row>
    <row r="46" spans="1:16" ht="12.75" customHeight="1">
      <c r="A46" s="96" t="s">
        <v>327</v>
      </c>
      <c r="B46" s="194"/>
      <c r="C46" s="747"/>
      <c r="D46" s="747"/>
      <c r="E46" s="748"/>
      <c r="F46" s="51"/>
      <c r="G46" s="747"/>
      <c r="H46" s="747"/>
      <c r="I46" s="748"/>
      <c r="J46" s="749"/>
      <c r="K46" s="747"/>
      <c r="L46" s="747"/>
      <c r="M46" s="147"/>
      <c r="N46" s="20"/>
      <c r="O46" s="1"/>
      <c r="P46" s="1"/>
    </row>
    <row r="47" spans="1:16" ht="12.75" customHeight="1">
      <c r="A47" s="96" t="s">
        <v>331</v>
      </c>
      <c r="B47" s="194"/>
      <c r="C47" s="362">
        <v>21767</v>
      </c>
      <c r="D47" s="744"/>
      <c r="E47" s="147"/>
      <c r="F47" s="26"/>
      <c r="G47" s="362">
        <v>19699</v>
      </c>
      <c r="H47" s="744"/>
      <c r="I47" s="147"/>
      <c r="J47" s="354"/>
      <c r="K47" s="362">
        <v>10739</v>
      </c>
      <c r="L47" s="747"/>
      <c r="M47" s="147" t="s">
        <v>14</v>
      </c>
      <c r="N47" s="20"/>
      <c r="O47" s="1"/>
      <c r="P47" s="1"/>
    </row>
    <row r="48" spans="1:16" ht="12.75" customHeight="1">
      <c r="A48" s="96" t="s">
        <v>332</v>
      </c>
      <c r="B48" s="194"/>
      <c r="C48" s="208">
        <v>3536</v>
      </c>
      <c r="D48" s="744"/>
      <c r="E48" s="147"/>
      <c r="F48" s="26"/>
      <c r="G48" s="362">
        <v>4778</v>
      </c>
      <c r="H48" s="744"/>
      <c r="I48" s="147"/>
      <c r="J48" s="354"/>
      <c r="K48" s="362">
        <v>3408</v>
      </c>
      <c r="L48" s="747"/>
      <c r="M48" s="147"/>
      <c r="N48" s="20"/>
      <c r="O48" s="1"/>
      <c r="P48" s="1"/>
    </row>
    <row r="49" spans="1:15" ht="12.75" customHeight="1">
      <c r="A49" s="595" t="s">
        <v>333</v>
      </c>
      <c r="B49" s="170"/>
      <c r="C49" s="463">
        <v>18347</v>
      </c>
      <c r="D49" s="744"/>
      <c r="E49" s="147"/>
      <c r="F49" s="26"/>
      <c r="G49" s="463">
        <v>14389</v>
      </c>
      <c r="H49" s="744"/>
      <c r="I49" s="147"/>
      <c r="J49" s="354"/>
      <c r="K49" s="463">
        <v>11456</v>
      </c>
      <c r="L49" s="747"/>
      <c r="M49" s="147"/>
      <c r="N49" s="1"/>
      <c r="O49" s="1"/>
    </row>
    <row r="50" spans="1:16" ht="12.75" customHeight="1" thickBot="1">
      <c r="A50" s="268" t="s">
        <v>258</v>
      </c>
      <c r="B50" s="594"/>
      <c r="C50" s="432">
        <f>SUM(C45:C49)</f>
        <v>284208</v>
      </c>
      <c r="D50" s="744"/>
      <c r="E50" s="147"/>
      <c r="F50" s="26"/>
      <c r="G50" s="432">
        <f>SUM(G45:G49)</f>
        <v>236335</v>
      </c>
      <c r="H50" s="744"/>
      <c r="I50" s="147"/>
      <c r="J50" s="354"/>
      <c r="K50" s="432">
        <f>SUM(K45:K49)</f>
        <v>212764</v>
      </c>
      <c r="L50" s="747"/>
      <c r="M50" s="147"/>
      <c r="N50" s="20"/>
      <c r="O50" s="1"/>
      <c r="P50" s="1"/>
    </row>
    <row r="51" spans="1:16" ht="5.25" customHeight="1" thickTop="1">
      <c r="A51" s="96"/>
      <c r="B51" s="194"/>
      <c r="C51" s="750"/>
      <c r="D51" s="744"/>
      <c r="E51" s="147"/>
      <c r="F51" s="26"/>
      <c r="G51" s="750"/>
      <c r="H51" s="744"/>
      <c r="I51" s="147"/>
      <c r="J51" s="354"/>
      <c r="K51" s="745"/>
      <c r="L51" s="747"/>
      <c r="M51" s="147"/>
      <c r="N51" s="20"/>
      <c r="O51" s="1"/>
      <c r="P51" s="1"/>
    </row>
    <row r="52" spans="1:16" ht="10.5" customHeight="1">
      <c r="A52" s="250" t="s">
        <v>334</v>
      </c>
      <c r="B52" s="96"/>
      <c r="C52" s="154"/>
      <c r="D52" s="744"/>
      <c r="E52" s="147">
        <v>3.6</v>
      </c>
      <c r="F52" s="26"/>
      <c r="G52" s="154"/>
      <c r="H52" s="744"/>
      <c r="I52" s="147">
        <v>3.57</v>
      </c>
      <c r="J52" s="147"/>
      <c r="K52" s="154"/>
      <c r="L52" s="154"/>
      <c r="M52" s="147">
        <v>2.29</v>
      </c>
      <c r="N52" s="1"/>
      <c r="O52" s="1"/>
      <c r="P52" s="1"/>
    </row>
    <row r="53" spans="1:16" ht="12.75" customHeight="1">
      <c r="A53" s="250" t="s">
        <v>335</v>
      </c>
      <c r="B53" s="96"/>
      <c r="C53" s="154"/>
      <c r="D53" s="154"/>
      <c r="E53" s="147">
        <f>+E54-E52</f>
        <v>0.14000000000000012</v>
      </c>
      <c r="F53" s="26"/>
      <c r="G53" s="154"/>
      <c r="H53" s="154"/>
      <c r="I53" s="147">
        <f>+I54-I52</f>
        <v>0.22999999999999998</v>
      </c>
      <c r="J53" s="147"/>
      <c r="K53" s="154"/>
      <c r="L53" s="154"/>
      <c r="M53" s="147">
        <f>+M54-M52</f>
        <v>0.3599999999999999</v>
      </c>
      <c r="N53" s="1"/>
      <c r="O53" s="1"/>
      <c r="P53" s="1"/>
    </row>
    <row r="54" spans="1:16" ht="12.75" customHeight="1">
      <c r="A54" s="250" t="s">
        <v>399</v>
      </c>
      <c r="B54" s="96"/>
      <c r="C54" s="154"/>
      <c r="D54" s="154"/>
      <c r="E54" s="147">
        <v>3.74</v>
      </c>
      <c r="F54" s="26"/>
      <c r="G54" s="154"/>
      <c r="H54" s="154"/>
      <c r="I54" s="147">
        <v>3.8</v>
      </c>
      <c r="J54" s="147"/>
      <c r="K54" s="154"/>
      <c r="L54" s="154"/>
      <c r="M54" s="147">
        <v>2.65</v>
      </c>
      <c r="N54" s="1"/>
      <c r="O54" s="1"/>
      <c r="P54" s="1"/>
    </row>
    <row r="55" spans="1:16" ht="8.25" customHeight="1">
      <c r="A55" s="603" t="s">
        <v>365</v>
      </c>
      <c r="B55" s="96"/>
      <c r="C55" s="154"/>
      <c r="D55" s="154"/>
      <c r="E55" s="147"/>
      <c r="F55" s="26"/>
      <c r="G55" s="154"/>
      <c r="H55" s="154"/>
      <c r="I55" s="147"/>
      <c r="J55" s="147"/>
      <c r="K55" s="154"/>
      <c r="L55" s="154"/>
      <c r="M55" s="354"/>
      <c r="N55" s="1"/>
      <c r="O55" s="1"/>
      <c r="P55" s="1"/>
    </row>
    <row r="56" spans="1:16" s="32" customFormat="1" ht="9.75" customHeight="1">
      <c r="A56" s="513" t="s">
        <v>400</v>
      </c>
      <c r="B56" s="96"/>
      <c r="C56" s="154"/>
      <c r="D56" s="154"/>
      <c r="E56" s="147"/>
      <c r="F56" s="26"/>
      <c r="G56" s="154"/>
      <c r="H56" s="154"/>
      <c r="I56" s="147"/>
      <c r="J56" s="147"/>
      <c r="K56" s="154"/>
      <c r="L56" s="154"/>
      <c r="M56" s="354"/>
      <c r="N56" s="13"/>
      <c r="O56" s="13"/>
      <c r="P56" s="13"/>
    </row>
    <row r="57" spans="1:16" s="32" customFormat="1" ht="13.5" customHeight="1">
      <c r="A57" s="596" t="s">
        <v>477</v>
      </c>
      <c r="B57" s="96"/>
      <c r="C57" s="154"/>
      <c r="D57" s="154"/>
      <c r="E57" s="147"/>
      <c r="F57" s="26"/>
      <c r="G57" s="154"/>
      <c r="H57" s="154"/>
      <c r="I57" s="147"/>
      <c r="J57" s="147"/>
      <c r="K57" s="154"/>
      <c r="L57" s="154"/>
      <c r="M57" s="354"/>
      <c r="N57" s="13"/>
      <c r="O57" s="13"/>
      <c r="P57" s="13"/>
    </row>
    <row r="58" spans="1:16" s="32" customFormat="1" ht="9.75" customHeight="1">
      <c r="A58" s="627" t="s">
        <v>339</v>
      </c>
      <c r="B58" s="96"/>
      <c r="C58" s="154"/>
      <c r="D58" s="154"/>
      <c r="E58" s="147"/>
      <c r="F58" s="26"/>
      <c r="G58" s="154"/>
      <c r="H58" s="154"/>
      <c r="I58" s="147"/>
      <c r="J58" s="147"/>
      <c r="K58" s="154"/>
      <c r="L58" s="154"/>
      <c r="M58" s="354"/>
      <c r="N58" s="13"/>
      <c r="O58" s="13"/>
      <c r="P58" s="13"/>
    </row>
    <row r="59" spans="1:16" s="32" customFormat="1" ht="12.75" customHeight="1">
      <c r="A59" s="513" t="s">
        <v>401</v>
      </c>
      <c r="B59" s="96"/>
      <c r="C59" s="154"/>
      <c r="D59" s="154"/>
      <c r="E59" s="147"/>
      <c r="F59" s="26"/>
      <c r="G59" s="154"/>
      <c r="H59" s="154"/>
      <c r="I59" s="51"/>
      <c r="J59" s="51"/>
      <c r="K59" s="154"/>
      <c r="L59" s="154"/>
      <c r="M59" s="51"/>
      <c r="N59" s="13"/>
      <c r="O59" s="13"/>
      <c r="P59" s="13"/>
    </row>
    <row r="60" spans="1:16" s="32" customFormat="1" ht="12" customHeight="1">
      <c r="A60" s="513" t="s">
        <v>496</v>
      </c>
      <c r="B60" s="96"/>
      <c r="C60" s="154"/>
      <c r="D60" s="154"/>
      <c r="E60" s="147"/>
      <c r="F60" s="26"/>
      <c r="G60" s="154"/>
      <c r="H60" s="154"/>
      <c r="I60" s="51"/>
      <c r="J60" s="51"/>
      <c r="K60" s="154"/>
      <c r="L60" s="154"/>
      <c r="M60" s="51"/>
      <c r="N60" s="13"/>
      <c r="O60" s="13"/>
      <c r="P60" s="13"/>
    </row>
    <row r="61" spans="1:16" s="32" customFormat="1" ht="9.75" customHeight="1">
      <c r="A61" s="627" t="s">
        <v>497</v>
      </c>
      <c r="B61" s="96"/>
      <c r="C61" s="154"/>
      <c r="D61" s="154"/>
      <c r="E61" s="147"/>
      <c r="F61" s="26"/>
      <c r="G61" s="154"/>
      <c r="H61" s="154"/>
      <c r="I61" s="51"/>
      <c r="J61" s="51"/>
      <c r="K61" s="154"/>
      <c r="L61" s="154"/>
      <c r="M61" s="51"/>
      <c r="N61" s="13"/>
      <c r="O61" s="13"/>
      <c r="P61" s="13"/>
    </row>
    <row r="62" spans="1:13" s="32" customFormat="1" ht="13.5" customHeight="1">
      <c r="A62" s="513" t="s">
        <v>523</v>
      </c>
      <c r="B62" s="42"/>
      <c r="C62" s="155"/>
      <c r="D62" s="155"/>
      <c r="E62" s="55"/>
      <c r="F62" s="155"/>
      <c r="G62" s="55"/>
      <c r="H62" s="55"/>
      <c r="I62" s="53"/>
      <c r="J62" s="31"/>
      <c r="K62" s="13"/>
      <c r="L62" s="13"/>
      <c r="M62" s="13"/>
    </row>
    <row r="63" ht="12.75" customHeight="1"/>
  </sheetData>
  <mergeCells count="8">
    <mergeCell ref="G7:I7"/>
    <mergeCell ref="C6:M6"/>
    <mergeCell ref="C7:E7"/>
    <mergeCell ref="K7:M7"/>
    <mergeCell ref="A1:M1"/>
    <mergeCell ref="A2:M2"/>
    <mergeCell ref="A3:M3"/>
    <mergeCell ref="A4:M4"/>
  </mergeCells>
  <printOptions horizontalCentered="1"/>
  <pageMargins left="0.45" right="0.43" top="0.43" bottom="0.38" header="0.25" footer="0.18"/>
  <pageSetup firstPageNumber="5" useFirstPageNumber="1" horizontalDpi="1200" verticalDpi="1200" orientation="portrait" scale="85" r:id="rId1"/>
  <headerFooter alignWithMargins="0">
    <oddHeader>&amp;L&amp;"Times New Roman,Bold Italic"
WM - &amp;P
&amp;C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J95"/>
  <sheetViews>
    <sheetView workbookViewId="0" topLeftCell="A1">
      <selection activeCell="E23" sqref="E23"/>
    </sheetView>
  </sheetViews>
  <sheetFormatPr defaultColWidth="10.625" defaultRowHeight="12.75"/>
  <cols>
    <col min="1" max="1" width="35.00390625" style="102" customWidth="1"/>
    <col min="2" max="2" width="6.00390625" style="102" customWidth="1"/>
    <col min="3" max="3" width="5.875" style="102" customWidth="1"/>
    <col min="4" max="4" width="4.625" style="102" customWidth="1"/>
    <col min="5" max="5" width="8.50390625" style="102" customWidth="1"/>
    <col min="6" max="6" width="2.625" style="301" customWidth="1"/>
    <col min="7" max="7" width="8.50390625" style="102" customWidth="1"/>
    <col min="8" max="8" width="2.625" style="102" customWidth="1"/>
    <col min="9" max="9" width="8.50390625" style="102" customWidth="1"/>
    <col min="10" max="10" width="1.625" style="301" customWidth="1"/>
    <col min="11" max="16384" width="10.625" style="102" customWidth="1"/>
  </cols>
  <sheetData>
    <row r="1" spans="1:10" s="1" customFormat="1" ht="12.75">
      <c r="A1" s="813" t="s">
        <v>0</v>
      </c>
      <c r="B1" s="813"/>
      <c r="C1" s="813"/>
      <c r="D1" s="813"/>
      <c r="E1" s="813"/>
      <c r="F1" s="813"/>
      <c r="G1" s="813"/>
      <c r="H1" s="813"/>
      <c r="I1" s="813"/>
      <c r="J1" s="285"/>
    </row>
    <row r="2" spans="1:9" ht="12.75" customHeight="1">
      <c r="A2" s="808" t="s">
        <v>33</v>
      </c>
      <c r="B2" s="808"/>
      <c r="C2" s="808"/>
      <c r="D2" s="808"/>
      <c r="E2" s="808"/>
      <c r="F2" s="808"/>
      <c r="G2" s="808"/>
      <c r="H2" s="808"/>
      <c r="I2" s="808"/>
    </row>
    <row r="3" spans="1:9" ht="12.75" customHeight="1">
      <c r="A3" s="809" t="s">
        <v>1</v>
      </c>
      <c r="B3" s="809"/>
      <c r="C3" s="809"/>
      <c r="D3" s="809"/>
      <c r="E3" s="809"/>
      <c r="F3" s="809"/>
      <c r="G3" s="809"/>
      <c r="H3" s="809"/>
      <c r="I3" s="809"/>
    </row>
    <row r="4" spans="1:7" ht="12.75" customHeight="1">
      <c r="A4" s="317"/>
      <c r="B4" s="4"/>
      <c r="C4" s="4"/>
      <c r="D4" s="4"/>
      <c r="E4" s="4"/>
      <c r="F4" s="285"/>
      <c r="G4" s="4"/>
    </row>
    <row r="5" spans="1:7" ht="12.75" customHeight="1">
      <c r="A5" s="317"/>
      <c r="B5" s="4"/>
      <c r="C5" s="4"/>
      <c r="D5" s="4"/>
      <c r="E5" s="4"/>
      <c r="F5" s="285"/>
      <c r="G5" s="4"/>
    </row>
    <row r="6" spans="1:7" ht="12.75" customHeight="1">
      <c r="A6" s="317"/>
      <c r="B6" s="4"/>
      <c r="C6" s="4"/>
      <c r="D6" s="4"/>
      <c r="E6" s="4"/>
      <c r="F6" s="285"/>
      <c r="G6" s="4"/>
    </row>
    <row r="7" spans="1:9" ht="12.75" customHeight="1">
      <c r="A7" s="13"/>
      <c r="B7" s="13"/>
      <c r="C7" s="32"/>
      <c r="D7" s="32"/>
      <c r="E7" s="315" t="s">
        <v>34</v>
      </c>
      <c r="F7" s="286"/>
      <c r="G7" s="27" t="s">
        <v>35</v>
      </c>
      <c r="H7" s="402"/>
      <c r="I7" s="27" t="s">
        <v>34</v>
      </c>
    </row>
    <row r="8" spans="1:10" ht="12.75" customHeight="1">
      <c r="A8" s="14"/>
      <c r="B8" s="14"/>
      <c r="C8" s="263"/>
      <c r="D8" s="263"/>
      <c r="E8" s="693">
        <v>2002</v>
      </c>
      <c r="F8" s="287"/>
      <c r="G8" s="28">
        <v>2001</v>
      </c>
      <c r="H8" s="403"/>
      <c r="I8" s="28">
        <v>2001</v>
      </c>
      <c r="J8" s="666"/>
    </row>
    <row r="9" spans="1:9" ht="12.75" customHeight="1">
      <c r="A9" s="29" t="s">
        <v>40</v>
      </c>
      <c r="B9" s="29"/>
      <c r="C9" s="32"/>
      <c r="D9" s="32"/>
      <c r="E9" s="52"/>
      <c r="F9" s="29"/>
      <c r="G9" s="52"/>
      <c r="I9" s="52"/>
    </row>
    <row r="10" spans="1:10" ht="12.75" customHeight="1">
      <c r="A10" s="37" t="s">
        <v>131</v>
      </c>
      <c r="B10" s="37"/>
      <c r="C10" s="32"/>
      <c r="D10" s="32"/>
      <c r="E10" s="399">
        <v>0.0659</v>
      </c>
      <c r="F10" s="288"/>
      <c r="G10" s="50">
        <v>0.058</v>
      </c>
      <c r="I10" s="50">
        <v>0.0561</v>
      </c>
      <c r="J10" s="667"/>
    </row>
    <row r="11" spans="1:10" ht="15" customHeight="1">
      <c r="A11" s="37" t="s">
        <v>419</v>
      </c>
      <c r="B11" s="37"/>
      <c r="C11" s="32"/>
      <c r="D11" s="32"/>
      <c r="E11" s="26">
        <v>6.8</v>
      </c>
      <c r="F11" s="290"/>
      <c r="G11" s="26">
        <v>5.89</v>
      </c>
      <c r="I11" s="26">
        <v>5.54</v>
      </c>
      <c r="J11" s="667"/>
    </row>
    <row r="12" spans="1:10" ht="15" customHeight="1">
      <c r="A12" s="37" t="s">
        <v>420</v>
      </c>
      <c r="B12" s="37"/>
      <c r="C12" s="32"/>
      <c r="D12" s="32"/>
      <c r="E12" s="26">
        <v>4.69</v>
      </c>
      <c r="F12" s="288"/>
      <c r="G12" s="26">
        <v>5.14</v>
      </c>
      <c r="I12" s="26">
        <v>4.72</v>
      </c>
      <c r="J12" s="667"/>
    </row>
    <row r="13" spans="1:10" ht="15.75">
      <c r="A13" s="37" t="s">
        <v>421</v>
      </c>
      <c r="B13" s="37"/>
      <c r="C13" s="32"/>
      <c r="D13" s="32"/>
      <c r="E13" s="26">
        <v>11.88</v>
      </c>
      <c r="F13" s="288"/>
      <c r="G13" s="26">
        <v>12.87</v>
      </c>
      <c r="I13" s="26">
        <v>10.75</v>
      </c>
      <c r="J13" s="667"/>
    </row>
    <row r="14" spans="1:10" ht="12.75" customHeight="1" hidden="1">
      <c r="A14" s="37" t="s">
        <v>41</v>
      </c>
      <c r="B14" s="37"/>
      <c r="C14" s="32"/>
      <c r="D14" s="32"/>
      <c r="E14" s="646">
        <f>(('p.2 BalSheet'!E51)/'p.2 BalSheet'!E24)*100</f>
        <v>5.799031776533364</v>
      </c>
      <c r="F14" s="290"/>
      <c r="G14" s="26"/>
      <c r="H14" s="26">
        <v>5.18</v>
      </c>
      <c r="J14" s="667"/>
    </row>
    <row r="15" spans="1:10" ht="12.75" customHeight="1" hidden="1">
      <c r="A15" s="42" t="s">
        <v>42</v>
      </c>
      <c r="B15" s="42"/>
      <c r="C15" s="32"/>
      <c r="D15" s="32"/>
      <c r="E15" s="646">
        <f>(('p.2 BalSheet'!E51-'p.2 BalSheet'!E22+('p.2 BalSheet'!E22*0.53303*0.3725))/('p.2 BalSheet'!E24-'p.2 BalSheet'!E22)*100)</f>
        <v>5.186710250566469</v>
      </c>
      <c r="F15" s="290"/>
      <c r="G15" s="26"/>
      <c r="H15" s="26">
        <v>4.76</v>
      </c>
      <c r="J15" s="667"/>
    </row>
    <row r="16" spans="1:10" ht="9.75" customHeight="1" hidden="1">
      <c r="A16" s="42" t="s">
        <v>43</v>
      </c>
      <c r="B16" s="42"/>
      <c r="C16" s="32"/>
      <c r="D16" s="32"/>
      <c r="E16" s="646"/>
      <c r="F16" s="290"/>
      <c r="G16" s="26"/>
      <c r="H16" s="26"/>
      <c r="J16" s="667"/>
    </row>
    <row r="17" spans="1:10" ht="12.75" customHeight="1" hidden="1">
      <c r="A17" s="291" t="s">
        <v>44</v>
      </c>
      <c r="B17" s="291"/>
      <c r="C17" s="32"/>
      <c r="D17" s="32"/>
      <c r="E17" s="646"/>
      <c r="F17" s="290"/>
      <c r="G17" s="26"/>
      <c r="H17" s="26">
        <v>5.3</v>
      </c>
      <c r="J17" s="667"/>
    </row>
    <row r="18" spans="1:10" ht="15" customHeight="1">
      <c r="A18" s="291" t="s">
        <v>318</v>
      </c>
      <c r="B18" s="291"/>
      <c r="C18" s="32"/>
      <c r="D18" s="32"/>
      <c r="E18" s="292"/>
      <c r="F18" s="291"/>
      <c r="G18" s="292"/>
      <c r="H18" s="26"/>
      <c r="J18" s="667"/>
    </row>
    <row r="19" spans="1:10" ht="15" customHeight="1">
      <c r="A19" s="578" t="s">
        <v>315</v>
      </c>
      <c r="B19" s="291"/>
      <c r="C19" s="32"/>
      <c r="D19" s="32"/>
      <c r="E19" s="292"/>
      <c r="F19" s="291"/>
      <c r="G19" s="292"/>
      <c r="H19" s="26"/>
      <c r="J19" s="667"/>
    </row>
    <row r="20" spans="1:10" ht="15" customHeight="1">
      <c r="A20" s="578" t="s">
        <v>316</v>
      </c>
      <c r="B20" s="291"/>
      <c r="C20" s="32"/>
      <c r="D20" s="32"/>
      <c r="E20" s="292"/>
      <c r="F20" s="291"/>
      <c r="G20" s="292"/>
      <c r="H20" s="26"/>
      <c r="J20" s="667"/>
    </row>
    <row r="21" spans="1:10" ht="12.75" customHeight="1">
      <c r="A21" s="578" t="s">
        <v>317</v>
      </c>
      <c r="B21" s="291"/>
      <c r="C21" s="32"/>
      <c r="D21" s="32"/>
      <c r="E21" s="292"/>
      <c r="F21" s="291"/>
      <c r="G21" s="292"/>
      <c r="H21" s="26"/>
      <c r="J21" s="667"/>
    </row>
    <row r="22" spans="1:10" ht="12.75" customHeight="1">
      <c r="A22" s="577" t="s">
        <v>142</v>
      </c>
      <c r="B22" s="291"/>
      <c r="C22" s="32"/>
      <c r="D22" s="32"/>
      <c r="E22" s="292"/>
      <c r="F22" s="291"/>
      <c r="G22" s="292"/>
      <c r="H22" s="26"/>
      <c r="J22" s="667"/>
    </row>
    <row r="23" spans="2:10" ht="12.75" customHeight="1">
      <c r="B23" s="291"/>
      <c r="C23" s="32"/>
      <c r="D23" s="32"/>
      <c r="E23" s="292"/>
      <c r="F23" s="292"/>
      <c r="G23" s="292"/>
      <c r="H23" s="26"/>
      <c r="J23" s="667"/>
    </row>
    <row r="24" spans="1:10" ht="12.75" customHeight="1">
      <c r="A24" s="293"/>
      <c r="B24" s="291"/>
      <c r="C24" s="32"/>
      <c r="D24" s="32"/>
      <c r="E24" s="292"/>
      <c r="F24" s="292"/>
      <c r="G24" s="292"/>
      <c r="H24" s="26"/>
      <c r="J24" s="667"/>
    </row>
    <row r="25" spans="1:10" ht="12.75" customHeight="1">
      <c r="A25" s="293"/>
      <c r="B25" s="291"/>
      <c r="C25" s="32"/>
      <c r="D25" s="32"/>
      <c r="E25" s="292"/>
      <c r="F25" s="292"/>
      <c r="G25" s="292"/>
      <c r="H25" s="26"/>
      <c r="J25" s="667"/>
    </row>
    <row r="26" spans="1:10" ht="12.75" customHeight="1">
      <c r="A26" s="293"/>
      <c r="B26" s="291"/>
      <c r="C26" s="32"/>
      <c r="D26" s="32"/>
      <c r="E26" s="292"/>
      <c r="F26" s="292"/>
      <c r="G26" s="292"/>
      <c r="H26" s="26"/>
      <c r="J26" s="667"/>
    </row>
    <row r="27" spans="1:10" ht="12.75" customHeight="1">
      <c r="A27" s="13"/>
      <c r="B27" s="291"/>
      <c r="C27" s="32"/>
      <c r="D27" s="32"/>
      <c r="E27" s="292"/>
      <c r="F27" s="292"/>
      <c r="G27" s="292"/>
      <c r="H27" s="26"/>
      <c r="J27" s="667"/>
    </row>
    <row r="28" spans="1:10" ht="12.75" customHeight="1">
      <c r="A28" s="13"/>
      <c r="B28" s="13"/>
      <c r="C28" s="32"/>
      <c r="D28" s="32"/>
      <c r="E28" s="27" t="s">
        <v>34</v>
      </c>
      <c r="F28" s="670"/>
      <c r="G28" s="27" t="s">
        <v>35</v>
      </c>
      <c r="H28" s="27"/>
      <c r="I28" s="27" t="s">
        <v>34</v>
      </c>
      <c r="J28" s="667"/>
    </row>
    <row r="29" spans="1:10" ht="12.75" customHeight="1">
      <c r="A29" s="14"/>
      <c r="B29" s="14"/>
      <c r="C29" s="263"/>
      <c r="D29" s="263"/>
      <c r="E29" s="28">
        <v>2002</v>
      </c>
      <c r="F29" s="671"/>
      <c r="G29" s="28">
        <v>2001</v>
      </c>
      <c r="H29" s="28"/>
      <c r="I29" s="28">
        <v>2001</v>
      </c>
      <c r="J29" s="668"/>
    </row>
    <row r="30" spans="1:10" ht="12.75" customHeight="1">
      <c r="A30" s="98" t="s">
        <v>340</v>
      </c>
      <c r="B30" s="98"/>
      <c r="C30" s="32"/>
      <c r="D30" s="32"/>
      <c r="E30" s="45"/>
      <c r="F30" s="647"/>
      <c r="G30" s="45"/>
      <c r="H30" s="144"/>
      <c r="I30" s="98"/>
      <c r="J30" s="667"/>
    </row>
    <row r="31" spans="1:10" ht="12.75" customHeight="1">
      <c r="A31" s="289" t="s">
        <v>45</v>
      </c>
      <c r="B31" s="289"/>
      <c r="C31" s="32"/>
      <c r="D31" s="32"/>
      <c r="E31" s="337">
        <v>1218440</v>
      </c>
      <c r="F31" s="647"/>
      <c r="G31" s="45">
        <v>1182385</v>
      </c>
      <c r="H31" s="144"/>
      <c r="I31" s="45">
        <f>1079569+40167</f>
        <v>1119736</v>
      </c>
      <c r="J31" s="667"/>
    </row>
    <row r="32" spans="1:10" ht="12.75" customHeight="1">
      <c r="A32" s="294" t="s">
        <v>46</v>
      </c>
      <c r="B32" s="294"/>
      <c r="C32" s="32"/>
      <c r="D32" s="32"/>
      <c r="E32" s="187">
        <v>5318195</v>
      </c>
      <c r="F32" s="672">
        <v>-5</v>
      </c>
      <c r="G32" s="187">
        <v>4667806</v>
      </c>
      <c r="H32" s="180"/>
      <c r="I32" s="46">
        <v>4159860</v>
      </c>
      <c r="J32" s="651">
        <v>-6</v>
      </c>
    </row>
    <row r="33" spans="1:10" ht="12.75" customHeight="1" thickBot="1">
      <c r="A33" s="295" t="s">
        <v>47</v>
      </c>
      <c r="B33" s="296"/>
      <c r="C33" s="264"/>
      <c r="D33" s="264"/>
      <c r="E33" s="39">
        <f>SUM(E31:E32)</f>
        <v>6536635</v>
      </c>
      <c r="F33" s="648"/>
      <c r="G33" s="39">
        <f>SUM(G31:G32)</f>
        <v>5850191</v>
      </c>
      <c r="H33" s="182"/>
      <c r="I33" s="39">
        <f>SUM(I31:I32)</f>
        <v>5279596</v>
      </c>
      <c r="J33" s="669"/>
    </row>
    <row r="34" spans="1:10" ht="12.75" customHeight="1" thickTop="1">
      <c r="A34" s="100"/>
      <c r="B34" s="100"/>
      <c r="C34" s="32"/>
      <c r="D34" s="32"/>
      <c r="E34" s="78"/>
      <c r="F34" s="649"/>
      <c r="G34" s="78"/>
      <c r="H34" s="78"/>
      <c r="I34" s="99"/>
      <c r="J34" s="667"/>
    </row>
    <row r="35" spans="1:10" ht="12.75" customHeight="1">
      <c r="A35" s="98" t="s">
        <v>341</v>
      </c>
      <c r="B35" s="98"/>
      <c r="C35" s="32"/>
      <c r="D35" s="32"/>
      <c r="E35" s="79"/>
      <c r="F35" s="650"/>
      <c r="G35" s="79"/>
      <c r="H35" s="297"/>
      <c r="I35" s="98"/>
      <c r="J35" s="667"/>
    </row>
    <row r="36" spans="1:10" ht="12.75" customHeight="1">
      <c r="A36" s="100" t="s">
        <v>48</v>
      </c>
      <c r="B36" s="100"/>
      <c r="C36" s="32"/>
      <c r="D36" s="32"/>
      <c r="E36" s="78"/>
      <c r="F36" s="649"/>
      <c r="G36" s="78"/>
      <c r="H36" s="78"/>
      <c r="I36" s="100"/>
      <c r="J36" s="667"/>
    </row>
    <row r="37" spans="1:10" ht="12.75" customHeight="1">
      <c r="A37" s="289" t="s">
        <v>45</v>
      </c>
      <c r="B37" s="100"/>
      <c r="C37" s="32"/>
      <c r="D37" s="32"/>
      <c r="E37" s="55">
        <v>36055</v>
      </c>
      <c r="F37" s="651"/>
      <c r="G37" s="55">
        <v>23739</v>
      </c>
      <c r="H37" s="183"/>
      <c r="I37" s="45">
        <v>14789</v>
      </c>
      <c r="J37" s="667"/>
    </row>
    <row r="38" spans="1:10" ht="12.75" customHeight="1">
      <c r="A38" s="294" t="s">
        <v>46</v>
      </c>
      <c r="B38" s="294"/>
      <c r="C38" s="32"/>
      <c r="D38" s="32"/>
      <c r="E38" s="80">
        <v>650389</v>
      </c>
      <c r="F38" s="672">
        <v>-5</v>
      </c>
      <c r="G38" s="80">
        <v>166577</v>
      </c>
      <c r="H38" s="180"/>
      <c r="I38" s="46">
        <v>415665</v>
      </c>
      <c r="J38" s="651">
        <v>-6</v>
      </c>
    </row>
    <row r="39" spans="1:10" ht="12.75" customHeight="1" thickBot="1">
      <c r="A39" s="296" t="s">
        <v>49</v>
      </c>
      <c r="B39" s="298"/>
      <c r="C39" s="264"/>
      <c r="D39" s="264"/>
      <c r="E39" s="39">
        <f>SUM(E37:E38)</f>
        <v>686444</v>
      </c>
      <c r="F39" s="648"/>
      <c r="G39" s="39">
        <f>SUM(G37:G38)</f>
        <v>190316</v>
      </c>
      <c r="H39" s="182"/>
      <c r="I39" s="39">
        <f>SUM(I37:I38)</f>
        <v>430454</v>
      </c>
      <c r="J39" s="669"/>
    </row>
    <row r="40" ht="12.75" customHeight="1" thickTop="1">
      <c r="J40" s="667"/>
    </row>
    <row r="41" spans="2:10" ht="12.75" customHeight="1" hidden="1">
      <c r="B41" s="240"/>
      <c r="C41" s="32"/>
      <c r="D41" s="32"/>
      <c r="E41" s="240"/>
      <c r="F41" s="240"/>
      <c r="G41" s="45"/>
      <c r="J41" s="667"/>
    </row>
    <row r="42" spans="2:10" ht="12.75" customHeight="1" hidden="1">
      <c r="B42" s="100"/>
      <c r="C42" s="100"/>
      <c r="D42" s="100"/>
      <c r="E42" s="99"/>
      <c r="F42" s="299"/>
      <c r="G42" s="99"/>
      <c r="J42" s="667"/>
    </row>
    <row r="43" spans="2:10" ht="12.75" customHeight="1" hidden="1">
      <c r="B43" s="189" t="s">
        <v>2</v>
      </c>
      <c r="C43" s="189"/>
      <c r="D43" s="190"/>
      <c r="E43" s="294"/>
      <c r="F43" s="76" t="s">
        <v>147</v>
      </c>
      <c r="G43" s="190"/>
      <c r="J43" s="667"/>
    </row>
    <row r="44" spans="2:10" ht="12.75" customHeight="1" hidden="1">
      <c r="B44" s="71" t="s">
        <v>35</v>
      </c>
      <c r="C44" s="44" t="s">
        <v>36</v>
      </c>
      <c r="D44" s="71" t="str">
        <f>+B44</f>
        <v>Dec. 31,</v>
      </c>
      <c r="F44" s="78" t="str">
        <f>+B44</f>
        <v>Dec. 31,</v>
      </c>
      <c r="G44" s="71" t="str">
        <f>+B44</f>
        <v>Dec. 31,</v>
      </c>
      <c r="J44" s="667"/>
    </row>
    <row r="45" spans="2:10" ht="12.75" customHeight="1" hidden="1">
      <c r="B45" s="28">
        <v>2000</v>
      </c>
      <c r="C45" s="28">
        <v>2000</v>
      </c>
      <c r="D45" s="28">
        <v>1999</v>
      </c>
      <c r="E45" s="267"/>
      <c r="F45" s="181">
        <f>+B45</f>
        <v>2000</v>
      </c>
      <c r="G45" s="48">
        <f>+D45</f>
        <v>1999</v>
      </c>
      <c r="J45" s="667"/>
    </row>
    <row r="46" spans="1:10" ht="12.75" customHeight="1" hidden="1">
      <c r="A46" s="102" t="s">
        <v>158</v>
      </c>
      <c r="B46" s="405" t="s">
        <v>163</v>
      </c>
      <c r="C46" s="405"/>
      <c r="D46" s="405"/>
      <c r="E46" s="405"/>
      <c r="F46" s="405"/>
      <c r="G46" s="405"/>
      <c r="J46" s="667"/>
    </row>
    <row r="47" spans="1:10" ht="12.75" customHeight="1" hidden="1">
      <c r="A47" s="102" t="s">
        <v>159</v>
      </c>
      <c r="B47" s="143">
        <v>182</v>
      </c>
      <c r="C47" s="143">
        <v>170</v>
      </c>
      <c r="D47" s="143">
        <v>142</v>
      </c>
      <c r="F47" s="184">
        <v>647</v>
      </c>
      <c r="G47" s="143">
        <v>470</v>
      </c>
      <c r="J47" s="667"/>
    </row>
    <row r="48" spans="1:10" ht="12.75" customHeight="1" hidden="1">
      <c r="A48" s="102" t="s">
        <v>160</v>
      </c>
      <c r="B48" s="55">
        <v>15</v>
      </c>
      <c r="C48" s="55">
        <v>15</v>
      </c>
      <c r="D48" s="55">
        <v>11</v>
      </c>
      <c r="F48" s="183">
        <v>58</v>
      </c>
      <c r="G48" s="55">
        <v>38</v>
      </c>
      <c r="J48" s="667"/>
    </row>
    <row r="49" spans="1:10" ht="12.75" customHeight="1" hidden="1">
      <c r="A49" s="102" t="s">
        <v>161</v>
      </c>
      <c r="B49" s="80">
        <v>72</v>
      </c>
      <c r="C49" s="80">
        <v>71</v>
      </c>
      <c r="D49" s="80">
        <v>67</v>
      </c>
      <c r="E49" s="267"/>
      <c r="F49" s="185">
        <v>271</v>
      </c>
      <c r="G49" s="80">
        <v>256</v>
      </c>
      <c r="J49" s="667"/>
    </row>
    <row r="50" spans="1:10" ht="12.75" customHeight="1" hidden="1" thickBot="1">
      <c r="A50" s="102" t="s">
        <v>162</v>
      </c>
      <c r="B50" s="145">
        <f>SUM(B47:B49)</f>
        <v>269</v>
      </c>
      <c r="C50" s="145">
        <f>SUM(C47:C49)</f>
        <v>256</v>
      </c>
      <c r="D50" s="145">
        <f>SUM(D47:D49)</f>
        <v>220</v>
      </c>
      <c r="E50" s="300"/>
      <c r="F50" s="186">
        <f>SUM(F47:F49)</f>
        <v>976</v>
      </c>
      <c r="G50" s="145">
        <f>SUM(G47:G49)</f>
        <v>764</v>
      </c>
      <c r="J50" s="667"/>
    </row>
    <row r="51" spans="2:10" ht="12.75" customHeight="1" hidden="1" thickTop="1">
      <c r="B51" s="78"/>
      <c r="C51" s="78"/>
      <c r="D51" s="78"/>
      <c r="J51" s="667"/>
    </row>
    <row r="52" spans="2:10" ht="0.75" customHeight="1" hidden="1">
      <c r="B52" s="78"/>
      <c r="C52" s="78"/>
      <c r="D52" s="78"/>
      <c r="J52" s="667"/>
    </row>
    <row r="53" spans="2:10" ht="12.75" customHeight="1" hidden="1">
      <c r="B53" s="78"/>
      <c r="C53" s="78"/>
      <c r="D53" s="78"/>
      <c r="J53" s="667"/>
    </row>
    <row r="54" ht="12.75" customHeight="1">
      <c r="J54" s="667"/>
    </row>
    <row r="55" spans="1:10" ht="12.75" customHeight="1">
      <c r="A55" s="575" t="s">
        <v>314</v>
      </c>
      <c r="B55" s="100"/>
      <c r="C55" s="100"/>
      <c r="D55" s="100"/>
      <c r="E55" s="99"/>
      <c r="F55" s="299"/>
      <c r="G55" s="99"/>
      <c r="J55" s="667"/>
    </row>
    <row r="56" spans="1:10" ht="12.75" customHeight="1">
      <c r="A56" s="576" t="s">
        <v>227</v>
      </c>
      <c r="B56" s="100"/>
      <c r="C56" s="100"/>
      <c r="D56" s="100"/>
      <c r="E56" s="99"/>
      <c r="F56" s="299"/>
      <c r="G56" s="99"/>
      <c r="J56" s="667"/>
    </row>
    <row r="57" ht="15" customHeight="1">
      <c r="A57" s="575" t="s">
        <v>407</v>
      </c>
    </row>
    <row r="58" ht="17.25" customHeight="1">
      <c r="A58" s="575" t="s">
        <v>406</v>
      </c>
    </row>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spans="1:7" ht="12.75" customHeight="1">
      <c r="A86" s="13"/>
      <c r="B86" s="13"/>
      <c r="C86" s="13"/>
      <c r="D86" s="13"/>
      <c r="E86" s="13"/>
      <c r="F86" s="291"/>
      <c r="G86" s="13"/>
    </row>
    <row r="87" spans="1:7" ht="12.75" customHeight="1">
      <c r="A87" s="1"/>
      <c r="B87" s="1"/>
      <c r="C87" s="1"/>
      <c r="D87" s="1"/>
      <c r="E87" s="1"/>
      <c r="F87" s="285"/>
      <c r="G87" s="1"/>
    </row>
    <row r="88" spans="1:7" ht="12.75" customHeight="1">
      <c r="A88" s="1"/>
      <c r="B88" s="1"/>
      <c r="C88" s="1"/>
      <c r="D88" s="1"/>
      <c r="E88" s="1"/>
      <c r="F88" s="285"/>
      <c r="G88" s="1"/>
    </row>
    <row r="89" spans="1:7" ht="12.75" customHeight="1">
      <c r="A89" s="1"/>
      <c r="B89" s="1"/>
      <c r="C89" s="1"/>
      <c r="D89" s="1"/>
      <c r="E89" s="1"/>
      <c r="F89" s="285"/>
      <c r="G89" s="1"/>
    </row>
    <row r="90" spans="1:7" ht="12.75" customHeight="1">
      <c r="A90" s="1"/>
      <c r="B90" s="1"/>
      <c r="C90" s="1"/>
      <c r="D90" s="1"/>
      <c r="E90" s="1"/>
      <c r="F90" s="285"/>
      <c r="G90" s="1"/>
    </row>
    <row r="91" spans="1:7" ht="12.75" customHeight="1">
      <c r="A91" s="1"/>
      <c r="B91" s="1"/>
      <c r="C91" s="1"/>
      <c r="D91" s="1"/>
      <c r="E91" s="1"/>
      <c r="F91" s="285"/>
      <c r="G91" s="1"/>
    </row>
    <row r="92" spans="1:7" ht="12.75" customHeight="1">
      <c r="A92" s="1"/>
      <c r="B92" s="1"/>
      <c r="C92" s="1"/>
      <c r="D92" s="1"/>
      <c r="E92" s="1"/>
      <c r="F92" s="285"/>
      <c r="G92" s="1"/>
    </row>
    <row r="93" spans="1:7" ht="12.75" customHeight="1">
      <c r="A93" s="1"/>
      <c r="B93" s="1"/>
      <c r="C93" s="1"/>
      <c r="D93" s="1"/>
      <c r="E93" s="1"/>
      <c r="F93" s="285"/>
      <c r="G93" s="1"/>
    </row>
    <row r="94" spans="1:7" ht="12.75" customHeight="1">
      <c r="A94" s="1"/>
      <c r="B94" s="1"/>
      <c r="C94" s="1"/>
      <c r="D94" s="1"/>
      <c r="E94" s="1"/>
      <c r="F94" s="285"/>
      <c r="G94" s="1"/>
    </row>
    <row r="95" spans="1:7" ht="12.75" customHeight="1">
      <c r="A95" s="1"/>
      <c r="B95" s="1"/>
      <c r="C95" s="1"/>
      <c r="D95" s="1"/>
      <c r="E95" s="1"/>
      <c r="F95" s="285"/>
      <c r="G95" s="1"/>
    </row>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sheetData>
  <mergeCells count="3">
    <mergeCell ref="A1:I1"/>
    <mergeCell ref="A2:I2"/>
    <mergeCell ref="A3:I3"/>
  </mergeCells>
  <printOptions horizontalCentered="1"/>
  <pageMargins left="0.85" right="1" top="0.65" bottom="0.92" header="0.47" footer="0.5"/>
  <pageSetup firstPageNumber="6" useFirstPageNumber="1" fitToHeight="2" fitToWidth="1" orientation="portrait" scale="94" r:id="rId1"/>
  <headerFooter alignWithMargins="0">
    <oddHeader>&amp;L&amp;"Times New Roman,Bold Italic"
WM - &amp;P
&amp;C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L118"/>
  <sheetViews>
    <sheetView workbookViewId="0" topLeftCell="A1">
      <selection activeCell="A19" sqref="A19"/>
    </sheetView>
  </sheetViews>
  <sheetFormatPr defaultColWidth="10.625" defaultRowHeight="12.75"/>
  <cols>
    <col min="1" max="1" width="27.00390625" style="102" customWidth="1"/>
    <col min="2" max="2" width="2.625" style="102" customWidth="1"/>
    <col min="3" max="3" width="8.625" style="102" customWidth="1"/>
    <col min="4" max="4" width="2.625" style="102" customWidth="1"/>
    <col min="5" max="5" width="8.625" style="102" customWidth="1"/>
    <col min="6" max="6" width="2.625" style="102" customWidth="1"/>
    <col min="7" max="7" width="8.625" style="102" customWidth="1"/>
    <col min="8" max="8" width="2.625" style="102" customWidth="1"/>
    <col min="9" max="9" width="9.25390625" style="327" customWidth="1"/>
    <col min="10" max="10" width="2.75390625" style="102" customWidth="1"/>
    <col min="11" max="11" width="8.625" style="102" customWidth="1"/>
    <col min="12" max="12" width="2.625" style="102" customWidth="1"/>
    <col min="13" max="16384" width="10.625" style="102" customWidth="1"/>
  </cols>
  <sheetData>
    <row r="1" spans="1:11" ht="12.75" customHeight="1">
      <c r="A1" s="808" t="s">
        <v>0</v>
      </c>
      <c r="B1" s="808"/>
      <c r="C1" s="808"/>
      <c r="D1" s="808"/>
      <c r="E1" s="808"/>
      <c r="F1" s="808"/>
      <c r="G1" s="808"/>
      <c r="H1" s="808"/>
      <c r="I1" s="808"/>
      <c r="J1" s="808"/>
      <c r="K1" s="808"/>
    </row>
    <row r="2" spans="1:11" ht="12.75" customHeight="1">
      <c r="A2" s="808" t="s">
        <v>33</v>
      </c>
      <c r="B2" s="808"/>
      <c r="C2" s="808"/>
      <c r="D2" s="808"/>
      <c r="E2" s="808"/>
      <c r="F2" s="808"/>
      <c r="G2" s="808"/>
      <c r="H2" s="808"/>
      <c r="I2" s="808"/>
      <c r="J2" s="808"/>
      <c r="K2" s="808"/>
    </row>
    <row r="3" spans="1:11" ht="12.75" customHeight="1">
      <c r="A3" s="790" t="s">
        <v>50</v>
      </c>
      <c r="B3" s="790"/>
      <c r="C3" s="790"/>
      <c r="D3" s="790"/>
      <c r="E3" s="790"/>
      <c r="F3" s="790"/>
      <c r="G3" s="790"/>
      <c r="H3" s="790"/>
      <c r="I3" s="790"/>
      <c r="J3" s="790"/>
      <c r="K3" s="790"/>
    </row>
    <row r="4" spans="1:11" ht="12.75" customHeight="1">
      <c r="A4" s="786" t="s">
        <v>1</v>
      </c>
      <c r="B4" s="786"/>
      <c r="C4" s="786"/>
      <c r="D4" s="786"/>
      <c r="E4" s="786"/>
      <c r="F4" s="786"/>
      <c r="G4" s="786"/>
      <c r="H4" s="786"/>
      <c r="I4" s="786"/>
      <c r="J4" s="786"/>
      <c r="K4" s="786"/>
    </row>
    <row r="5" spans="1:12" ht="12.75" customHeight="1">
      <c r="A5" s="156"/>
      <c r="B5" s="156"/>
      <c r="C5" s="156"/>
      <c r="D5" s="156"/>
      <c r="E5" s="156"/>
      <c r="F5" s="156"/>
      <c r="G5" s="156"/>
      <c r="H5" s="329"/>
      <c r="I5" s="156"/>
      <c r="J5" s="156"/>
      <c r="K5" s="156"/>
      <c r="L5" s="1"/>
    </row>
    <row r="6" spans="1:12" ht="12.75" customHeight="1">
      <c r="A6" s="156"/>
      <c r="B6" s="156"/>
      <c r="C6" s="156"/>
      <c r="D6" s="156"/>
      <c r="E6" s="156"/>
      <c r="F6" s="156"/>
      <c r="G6" s="156"/>
      <c r="H6" s="156"/>
      <c r="I6" s="156"/>
      <c r="J6" s="156"/>
      <c r="K6" s="156"/>
      <c r="L6" s="1"/>
    </row>
    <row r="7" spans="1:12" ht="12.75" customHeight="1">
      <c r="A7" s="14"/>
      <c r="B7" s="14"/>
      <c r="C7" s="14"/>
      <c r="D7" s="14"/>
      <c r="E7" s="14"/>
      <c r="F7" s="14"/>
      <c r="G7" s="789" t="s">
        <v>2</v>
      </c>
      <c r="H7" s="789"/>
      <c r="I7" s="789"/>
      <c r="J7" s="789"/>
      <c r="K7" s="789"/>
      <c r="L7" s="367"/>
    </row>
    <row r="8" spans="1:12" ht="12.75" customHeight="1">
      <c r="A8" s="25"/>
      <c r="B8" s="25"/>
      <c r="C8" s="25"/>
      <c r="D8" s="25"/>
      <c r="E8" s="25"/>
      <c r="F8" s="254"/>
      <c r="G8" s="27" t="s">
        <v>324</v>
      </c>
      <c r="H8" s="27"/>
      <c r="I8" s="27" t="s">
        <v>35</v>
      </c>
      <c r="J8" s="27"/>
      <c r="K8" s="27" t="str">
        <f>+G8</f>
        <v>Mar. 31</v>
      </c>
      <c r="L8" s="27"/>
    </row>
    <row r="9" spans="1:12" ht="12.75" customHeight="1">
      <c r="A9" s="115"/>
      <c r="B9" s="115"/>
      <c r="C9" s="115"/>
      <c r="D9" s="115"/>
      <c r="E9" s="115"/>
      <c r="F9" s="14"/>
      <c r="G9" s="28">
        <v>2002</v>
      </c>
      <c r="H9" s="28"/>
      <c r="I9" s="28">
        <v>2001</v>
      </c>
      <c r="J9" s="28"/>
      <c r="K9" s="28">
        <f>G9-1</f>
        <v>2001</v>
      </c>
      <c r="L9" s="28"/>
    </row>
    <row r="10" spans="1:12" ht="12.75" customHeight="1">
      <c r="A10" s="52" t="s">
        <v>115</v>
      </c>
      <c r="B10" s="52"/>
      <c r="C10" s="52"/>
      <c r="D10" s="52"/>
      <c r="E10" s="52"/>
      <c r="F10" s="31"/>
      <c r="G10" s="31"/>
      <c r="H10" s="31"/>
      <c r="I10" s="31"/>
      <c r="J10" s="31"/>
      <c r="K10" s="77"/>
      <c r="L10" s="77"/>
    </row>
    <row r="11" spans="1:12" ht="12.75" customHeight="1">
      <c r="A11" s="41" t="s">
        <v>185</v>
      </c>
      <c r="B11" s="41"/>
      <c r="C11" s="41"/>
      <c r="D11" s="41"/>
      <c r="E11" s="41"/>
      <c r="F11" s="31"/>
      <c r="G11" s="31"/>
      <c r="H11" s="31"/>
      <c r="I11" s="31"/>
      <c r="J11" s="31"/>
      <c r="K11" s="31"/>
      <c r="L11" s="31"/>
    </row>
    <row r="12" spans="1:12" ht="12.75" customHeight="1">
      <c r="A12" s="41" t="s">
        <v>285</v>
      </c>
      <c r="B12" s="41"/>
      <c r="C12" s="41"/>
      <c r="D12" s="41"/>
      <c r="E12" s="41"/>
      <c r="F12" s="31"/>
      <c r="G12" s="444">
        <v>16608</v>
      </c>
      <c r="H12" s="444"/>
      <c r="I12" s="444">
        <v>12891</v>
      </c>
      <c r="J12" s="444"/>
      <c r="K12" s="444">
        <v>7245</v>
      </c>
      <c r="L12" s="444"/>
    </row>
    <row r="13" spans="1:12" ht="12.75" customHeight="1">
      <c r="A13" s="47" t="s">
        <v>286</v>
      </c>
      <c r="B13" s="47"/>
      <c r="C13" s="47"/>
      <c r="D13" s="47"/>
      <c r="E13" s="47"/>
      <c r="F13" s="31"/>
      <c r="G13" s="446">
        <v>39231</v>
      </c>
      <c r="H13" s="446"/>
      <c r="I13" s="446">
        <v>39280</v>
      </c>
      <c r="J13" s="446"/>
      <c r="K13" s="446">
        <v>11161</v>
      </c>
      <c r="L13" s="446"/>
    </row>
    <row r="14" spans="1:12" ht="12.75" customHeight="1">
      <c r="A14" s="92" t="s">
        <v>287</v>
      </c>
      <c r="B14" s="92"/>
      <c r="C14" s="92"/>
      <c r="D14" s="92"/>
      <c r="E14" s="92"/>
      <c r="F14" s="447"/>
      <c r="G14" s="46">
        <f>1738+114+1468</f>
        <v>3320</v>
      </c>
      <c r="H14" s="46"/>
      <c r="I14" s="46">
        <v>2654</v>
      </c>
      <c r="J14" s="46"/>
      <c r="K14" s="46">
        <v>2233</v>
      </c>
      <c r="L14" s="46"/>
    </row>
    <row r="15" spans="1:12" ht="12.75" customHeight="1">
      <c r="A15" s="41" t="s">
        <v>288</v>
      </c>
      <c r="B15" s="41"/>
      <c r="C15" s="41"/>
      <c r="D15" s="41"/>
      <c r="E15" s="41"/>
      <c r="F15" s="31"/>
      <c r="G15" s="446">
        <f>SUM(G12:G14)</f>
        <v>59159</v>
      </c>
      <c r="H15" s="446"/>
      <c r="I15" s="446">
        <f>SUM(I12:I14)</f>
        <v>54825</v>
      </c>
      <c r="J15" s="446"/>
      <c r="K15" s="446">
        <f>SUM(K12:K14)</f>
        <v>20639</v>
      </c>
      <c r="L15" s="446"/>
    </row>
    <row r="16" spans="1:12" ht="12.75" customHeight="1">
      <c r="A16" s="41" t="s">
        <v>266</v>
      </c>
      <c r="B16" s="41"/>
      <c r="C16" s="41"/>
      <c r="D16" s="41"/>
      <c r="E16" s="41"/>
      <c r="F16" s="31"/>
      <c r="G16" s="446"/>
      <c r="H16" s="446"/>
      <c r="I16" s="446"/>
      <c r="J16" s="446"/>
      <c r="K16" s="446"/>
      <c r="L16" s="446"/>
    </row>
    <row r="17" spans="1:12" ht="13.5" customHeight="1">
      <c r="A17" s="41" t="s">
        <v>269</v>
      </c>
      <c r="B17" s="41"/>
      <c r="C17" s="41"/>
      <c r="D17" s="41"/>
      <c r="E17" s="41"/>
      <c r="F17" s="31"/>
      <c r="G17" s="45">
        <v>417</v>
      </c>
      <c r="H17" s="45"/>
      <c r="I17" s="45">
        <v>186</v>
      </c>
      <c r="J17" s="45"/>
      <c r="K17" s="45">
        <v>1075</v>
      </c>
      <c r="L17" s="45"/>
    </row>
    <row r="18" spans="1:12" ht="13.5" customHeight="1">
      <c r="A18" s="41" t="s">
        <v>270</v>
      </c>
      <c r="B18" s="41"/>
      <c r="C18" s="41"/>
      <c r="D18" s="41"/>
      <c r="E18" s="41"/>
      <c r="F18" s="31"/>
      <c r="G18" s="45">
        <v>96</v>
      </c>
      <c r="H18" s="45"/>
      <c r="I18" s="45">
        <v>118</v>
      </c>
      <c r="J18" s="45"/>
      <c r="K18" s="45">
        <v>122</v>
      </c>
      <c r="L18" s="45"/>
    </row>
    <row r="19" spans="1:12" ht="12.75" customHeight="1">
      <c r="A19" s="41" t="s">
        <v>342</v>
      </c>
      <c r="B19" s="41"/>
      <c r="C19" s="41"/>
      <c r="D19" s="41"/>
      <c r="E19" s="41"/>
      <c r="F19" s="31"/>
      <c r="G19" s="45"/>
      <c r="H19" s="45"/>
      <c r="I19" s="45"/>
      <c r="J19" s="45"/>
      <c r="K19" s="45"/>
      <c r="L19" s="45"/>
    </row>
    <row r="20" spans="1:12" ht="12.75" customHeight="1" hidden="1">
      <c r="A20" s="41" t="s">
        <v>136</v>
      </c>
      <c r="B20" s="41"/>
      <c r="C20" s="41"/>
      <c r="D20" s="41"/>
      <c r="E20" s="41"/>
      <c r="F20" s="31"/>
      <c r="G20" s="45"/>
      <c r="H20" s="45"/>
      <c r="I20" s="45"/>
      <c r="J20" s="45"/>
      <c r="K20" s="45"/>
      <c r="L20" s="45"/>
    </row>
    <row r="21" spans="1:12" ht="12.75" customHeight="1" hidden="1">
      <c r="A21" s="41" t="s">
        <v>129</v>
      </c>
      <c r="B21" s="41"/>
      <c r="C21" s="41"/>
      <c r="D21" s="41"/>
      <c r="E21" s="41"/>
      <c r="F21" s="31"/>
      <c r="G21" s="45"/>
      <c r="H21" s="45"/>
      <c r="I21" s="45"/>
      <c r="J21" s="45"/>
      <c r="K21" s="45"/>
      <c r="L21" s="45"/>
    </row>
    <row r="22" spans="1:12" ht="12.75" customHeight="1" hidden="1">
      <c r="A22" s="41" t="s">
        <v>133</v>
      </c>
      <c r="B22" s="41"/>
      <c r="C22" s="41"/>
      <c r="D22" s="41"/>
      <c r="E22" s="41"/>
      <c r="F22" s="31"/>
      <c r="G22" s="45"/>
      <c r="H22" s="45"/>
      <c r="I22" s="45"/>
      <c r="J22" s="45"/>
      <c r="K22" s="45"/>
      <c r="L22" s="45"/>
    </row>
    <row r="23" spans="1:12" ht="12.75" customHeight="1">
      <c r="A23" s="41" t="s">
        <v>411</v>
      </c>
      <c r="B23" s="41"/>
      <c r="C23" s="41"/>
      <c r="D23" s="41"/>
      <c r="E23" s="41"/>
      <c r="F23" s="31"/>
      <c r="G23" s="45">
        <v>3720</v>
      </c>
      <c r="H23" s="45"/>
      <c r="I23" s="45">
        <v>2318</v>
      </c>
      <c r="J23" s="45"/>
      <c r="K23" s="45">
        <v>1335</v>
      </c>
      <c r="L23" s="45"/>
    </row>
    <row r="24" spans="1:12" ht="12.75" customHeight="1">
      <c r="A24" s="41" t="s">
        <v>412</v>
      </c>
      <c r="B24" s="41"/>
      <c r="C24" s="41"/>
      <c r="D24" s="41"/>
      <c r="E24" s="41"/>
      <c r="F24" s="31"/>
      <c r="G24" s="45">
        <v>452</v>
      </c>
      <c r="H24" s="45"/>
      <c r="I24" s="45">
        <v>518</v>
      </c>
      <c r="J24" s="45"/>
      <c r="K24" s="45">
        <v>449</v>
      </c>
      <c r="L24" s="45"/>
    </row>
    <row r="25" spans="1:12" ht="12.75" customHeight="1">
      <c r="A25" s="75" t="s">
        <v>51</v>
      </c>
      <c r="B25" s="75"/>
      <c r="C25" s="75"/>
      <c r="D25" s="75"/>
      <c r="E25" s="75"/>
      <c r="F25" s="34"/>
      <c r="G25" s="446">
        <v>643</v>
      </c>
      <c r="H25" s="446"/>
      <c r="I25" s="446">
        <v>501</v>
      </c>
      <c r="J25" s="446"/>
      <c r="K25" s="446">
        <v>756</v>
      </c>
      <c r="L25" s="446"/>
    </row>
    <row r="26" spans="1:12" ht="12.75" customHeight="1">
      <c r="A26" s="47" t="s">
        <v>116</v>
      </c>
      <c r="B26" s="47"/>
      <c r="C26" s="47"/>
      <c r="D26" s="47"/>
      <c r="E26" s="47"/>
      <c r="F26" s="34"/>
      <c r="G26" s="45"/>
      <c r="H26" s="45"/>
      <c r="I26" s="45"/>
      <c r="J26" s="45"/>
      <c r="K26" s="45"/>
      <c r="L26" s="45"/>
    </row>
    <row r="27" spans="1:12" ht="12" customHeight="1">
      <c r="A27" s="47" t="s">
        <v>274</v>
      </c>
      <c r="B27" s="47"/>
      <c r="C27" s="47"/>
      <c r="D27" s="47"/>
      <c r="E27" s="47"/>
      <c r="F27" s="34"/>
      <c r="G27" s="446">
        <v>599</v>
      </c>
      <c r="H27" s="446"/>
      <c r="I27" s="446">
        <v>561</v>
      </c>
      <c r="J27" s="446"/>
      <c r="K27" s="446">
        <v>480</v>
      </c>
      <c r="L27" s="446"/>
    </row>
    <row r="28" spans="1:12" ht="12" customHeight="1">
      <c r="A28" s="47" t="s">
        <v>118</v>
      </c>
      <c r="B28" s="92"/>
      <c r="C28" s="92"/>
      <c r="D28" s="92"/>
      <c r="E28" s="92"/>
      <c r="F28" s="447"/>
      <c r="G28" s="46">
        <v>183</v>
      </c>
      <c r="H28" s="46"/>
      <c r="I28" s="46">
        <v>89</v>
      </c>
      <c r="J28" s="46"/>
      <c r="K28" s="46">
        <v>180</v>
      </c>
      <c r="L28" s="46"/>
    </row>
    <row r="29" spans="1:12" ht="15" customHeight="1" thickBot="1">
      <c r="A29" s="454" t="s">
        <v>289</v>
      </c>
      <c r="B29" s="138"/>
      <c r="C29" s="138"/>
      <c r="D29" s="138"/>
      <c r="E29" s="138"/>
      <c r="F29" s="448"/>
      <c r="G29" s="449">
        <f>SUM(G15:G28)</f>
        <v>65269</v>
      </c>
      <c r="H29" s="449"/>
      <c r="I29" s="449">
        <f>SUM(I15:I28)</f>
        <v>59116</v>
      </c>
      <c r="J29" s="449"/>
      <c r="K29" s="449">
        <f>SUM(K15:K28)</f>
        <v>25036</v>
      </c>
      <c r="L29" s="449"/>
    </row>
    <row r="30" spans="1:12" ht="6" customHeight="1" thickTop="1">
      <c r="A30" s="75"/>
      <c r="B30" s="75"/>
      <c r="C30" s="75"/>
      <c r="D30" s="75"/>
      <c r="E30" s="75"/>
      <c r="F30" s="31"/>
      <c r="G30" s="49"/>
      <c r="H30" s="49"/>
      <c r="I30" s="49"/>
      <c r="J30" s="49"/>
      <c r="K30" s="49"/>
      <c r="L30" s="49"/>
    </row>
    <row r="31" spans="1:12" ht="12.75" customHeight="1">
      <c r="A31" s="450" t="s">
        <v>166</v>
      </c>
      <c r="B31" s="450"/>
      <c r="C31" s="450"/>
      <c r="D31" s="450"/>
      <c r="E31" s="450"/>
      <c r="F31" s="70"/>
      <c r="G31" s="31"/>
      <c r="H31" s="31"/>
      <c r="I31" s="31"/>
      <c r="J31" s="31"/>
      <c r="K31" s="31"/>
      <c r="L31" s="31"/>
    </row>
    <row r="32" spans="1:12" ht="12.75" customHeight="1">
      <c r="A32" s="47" t="s">
        <v>284</v>
      </c>
      <c r="B32" s="47"/>
      <c r="C32" s="47"/>
      <c r="D32" s="47"/>
      <c r="E32" s="47"/>
      <c r="F32" s="70"/>
      <c r="G32" s="451">
        <v>43120</v>
      </c>
      <c r="H32" s="451"/>
      <c r="I32" s="451">
        <v>35138</v>
      </c>
      <c r="J32" s="451"/>
      <c r="K32" s="451">
        <v>20409</v>
      </c>
      <c r="L32" s="451"/>
    </row>
    <row r="33" spans="1:12" ht="12.75" customHeight="1">
      <c r="A33" s="92" t="s">
        <v>312</v>
      </c>
      <c r="B33" s="92"/>
      <c r="C33" s="92"/>
      <c r="D33" s="92"/>
      <c r="E33" s="92"/>
      <c r="F33" s="453"/>
      <c r="G33" s="463">
        <v>22149</v>
      </c>
      <c r="H33" s="463"/>
      <c r="I33" s="463">
        <v>23978</v>
      </c>
      <c r="J33" s="463"/>
      <c r="K33" s="463">
        <f>1868+2759</f>
        <v>4627</v>
      </c>
      <c r="L33" s="463"/>
    </row>
    <row r="34" spans="1:12" ht="12.75" customHeight="1" thickBot="1">
      <c r="A34" s="454" t="s">
        <v>292</v>
      </c>
      <c r="B34" s="454"/>
      <c r="C34" s="454"/>
      <c r="D34" s="454"/>
      <c r="E34" s="454"/>
      <c r="F34" s="455"/>
      <c r="G34" s="456">
        <f>SUM(G32:G33)</f>
        <v>65269</v>
      </c>
      <c r="H34" s="456"/>
      <c r="I34" s="456">
        <f>SUM(I32:I33)</f>
        <v>59116</v>
      </c>
      <c r="J34" s="456"/>
      <c r="K34" s="456">
        <f>SUM(K32:K33)</f>
        <v>25036</v>
      </c>
      <c r="L34" s="456"/>
    </row>
    <row r="35" spans="1:12" ht="6" customHeight="1" thickTop="1">
      <c r="A35" s="302"/>
      <c r="B35" s="302"/>
      <c r="C35" s="302"/>
      <c r="D35" s="302"/>
      <c r="E35" s="302"/>
      <c r="F35" s="90"/>
      <c r="G35" s="34"/>
      <c r="H35" s="34"/>
      <c r="I35" s="34"/>
      <c r="J35" s="34"/>
      <c r="K35" s="34"/>
      <c r="L35" s="34"/>
    </row>
    <row r="36" spans="1:12" ht="12.75" customHeight="1">
      <c r="A36" s="119" t="s">
        <v>272</v>
      </c>
      <c r="B36" s="119"/>
      <c r="C36" s="119"/>
      <c r="D36" s="119"/>
      <c r="E36" s="119"/>
      <c r="F36" s="70"/>
      <c r="G36" s="457"/>
      <c r="H36" s="457"/>
      <c r="I36" s="457"/>
      <c r="J36" s="457"/>
      <c r="K36" s="457"/>
      <c r="L36" s="457"/>
    </row>
    <row r="37" spans="1:12" ht="12.75" customHeight="1">
      <c r="A37" s="41" t="s">
        <v>185</v>
      </c>
      <c r="B37" s="41"/>
      <c r="C37" s="41"/>
      <c r="D37" s="41"/>
      <c r="E37" s="41"/>
      <c r="F37" s="70"/>
      <c r="G37" s="457"/>
      <c r="H37" s="457"/>
      <c r="I37" s="457"/>
      <c r="J37" s="457"/>
      <c r="K37" s="457"/>
      <c r="L37" s="457"/>
    </row>
    <row r="38" spans="1:12" ht="12.75" customHeight="1">
      <c r="A38" s="41" t="s">
        <v>290</v>
      </c>
      <c r="B38" s="41"/>
      <c r="C38" s="41"/>
      <c r="D38" s="41"/>
      <c r="E38" s="41"/>
      <c r="F38" s="70"/>
      <c r="G38" s="444">
        <v>14157</v>
      </c>
      <c r="H38" s="444"/>
      <c r="I38" s="444">
        <v>10623</v>
      </c>
      <c r="J38" s="444"/>
      <c r="K38" s="445">
        <v>4321</v>
      </c>
      <c r="L38" s="445"/>
    </row>
    <row r="39" spans="1:12" ht="12.75" customHeight="1">
      <c r="A39" s="47" t="s">
        <v>286</v>
      </c>
      <c r="B39" s="47"/>
      <c r="C39" s="47"/>
      <c r="D39" s="47"/>
      <c r="E39" s="47"/>
      <c r="F39" s="70"/>
      <c r="G39" s="45">
        <v>25933</v>
      </c>
      <c r="H39" s="45"/>
      <c r="I39" s="45">
        <v>27264</v>
      </c>
      <c r="J39" s="45"/>
      <c r="K39" s="45">
        <v>6291</v>
      </c>
      <c r="L39" s="45"/>
    </row>
    <row r="40" spans="1:12" ht="12.75" customHeight="1">
      <c r="A40" s="41" t="s">
        <v>265</v>
      </c>
      <c r="B40" s="41"/>
      <c r="C40" s="41"/>
      <c r="D40" s="41"/>
      <c r="E40" s="41"/>
      <c r="F40" s="70"/>
      <c r="G40" s="45">
        <v>13</v>
      </c>
      <c r="H40" s="45"/>
      <c r="I40" s="45">
        <v>7</v>
      </c>
      <c r="J40" s="45"/>
      <c r="K40" s="45">
        <v>6</v>
      </c>
      <c r="L40" s="45"/>
    </row>
    <row r="41" spans="1:12" ht="12.75" customHeight="1">
      <c r="A41" s="47" t="s">
        <v>503</v>
      </c>
      <c r="B41" s="47"/>
      <c r="C41" s="47"/>
      <c r="D41" s="47"/>
      <c r="E41" s="47"/>
      <c r="F41" s="70"/>
      <c r="G41" s="45">
        <v>641</v>
      </c>
      <c r="H41" s="45"/>
      <c r="I41" s="45">
        <v>149</v>
      </c>
      <c r="J41" s="45"/>
      <c r="K41" s="45">
        <v>58</v>
      </c>
      <c r="L41" s="45"/>
    </row>
    <row r="42" spans="1:12" ht="12.75" customHeight="1" hidden="1">
      <c r="A42" s="47" t="s">
        <v>117</v>
      </c>
      <c r="B42" s="47"/>
      <c r="C42" s="47"/>
      <c r="D42" s="47"/>
      <c r="E42" s="47"/>
      <c r="F42" s="70"/>
      <c r="G42" s="172"/>
      <c r="H42" s="172"/>
      <c r="I42" s="172"/>
      <c r="J42" s="172"/>
      <c r="K42" s="172"/>
      <c r="L42" s="172"/>
    </row>
    <row r="43" spans="1:12" ht="12.75" customHeight="1" hidden="1">
      <c r="A43" s="41" t="s">
        <v>118</v>
      </c>
      <c r="B43" s="41"/>
      <c r="C43" s="41"/>
      <c r="D43" s="41"/>
      <c r="E43" s="41"/>
      <c r="F43" s="70"/>
      <c r="G43" s="172"/>
      <c r="H43" s="172"/>
      <c r="I43" s="172"/>
      <c r="J43" s="172"/>
      <c r="K43" s="172"/>
      <c r="L43" s="172"/>
    </row>
    <row r="44" spans="1:12" ht="12.75" customHeight="1">
      <c r="A44" s="41" t="s">
        <v>244</v>
      </c>
      <c r="B44" s="41"/>
      <c r="C44" s="41"/>
      <c r="D44" s="41"/>
      <c r="E44" s="41"/>
      <c r="F44" s="70"/>
      <c r="G44" s="45">
        <v>370</v>
      </c>
      <c r="H44" s="45"/>
      <c r="I44" s="45">
        <v>315</v>
      </c>
      <c r="J44" s="45"/>
      <c r="K44" s="45">
        <v>195</v>
      </c>
      <c r="L44" s="45"/>
    </row>
    <row r="45" spans="1:12" ht="12.75" customHeight="1" thickBot="1">
      <c r="A45" s="454" t="s">
        <v>291</v>
      </c>
      <c r="B45" s="454"/>
      <c r="C45" s="454"/>
      <c r="D45" s="454"/>
      <c r="E45" s="454"/>
      <c r="F45" s="455"/>
      <c r="G45" s="456">
        <f>SUM(G38:G44)</f>
        <v>41114</v>
      </c>
      <c r="H45" s="456"/>
      <c r="I45" s="456">
        <f>SUM(I38:I44)</f>
        <v>38358</v>
      </c>
      <c r="J45" s="456"/>
      <c r="K45" s="456">
        <f>SUM(K38:K44)</f>
        <v>10871</v>
      </c>
      <c r="L45" s="456"/>
    </row>
    <row r="46" spans="1:12" ht="6.75" customHeight="1" thickTop="1">
      <c r="A46" s="75"/>
      <c r="B46" s="75"/>
      <c r="C46" s="75"/>
      <c r="D46" s="75"/>
      <c r="E46" s="75"/>
      <c r="F46" s="75"/>
      <c r="G46" s="457"/>
      <c r="H46" s="457"/>
      <c r="I46" s="457"/>
      <c r="J46" s="457"/>
      <c r="K46" s="457"/>
      <c r="L46" s="457"/>
    </row>
    <row r="47" spans="1:12" ht="12.75" customHeight="1">
      <c r="A47" s="52" t="s">
        <v>271</v>
      </c>
      <c r="B47" s="52"/>
      <c r="C47" s="52"/>
      <c r="D47" s="52"/>
      <c r="E47" s="52"/>
      <c r="F47" s="52"/>
      <c r="G47" s="457"/>
      <c r="H47" s="457"/>
      <c r="I47" s="457"/>
      <c r="J47" s="457"/>
      <c r="K47" s="457"/>
      <c r="L47" s="457"/>
    </row>
    <row r="48" spans="1:12" ht="12.75" customHeight="1">
      <c r="A48" s="81" t="s">
        <v>52</v>
      </c>
      <c r="B48" s="81"/>
      <c r="C48" s="81"/>
      <c r="D48" s="81"/>
      <c r="E48" s="81"/>
      <c r="F48" s="40"/>
      <c r="G48" s="458"/>
      <c r="H48" s="458"/>
      <c r="I48" s="458"/>
      <c r="J48" s="458"/>
      <c r="K48" s="458"/>
      <c r="L48" s="458"/>
    </row>
    <row r="49" spans="1:12" ht="12.75" customHeight="1">
      <c r="A49" s="47" t="s">
        <v>130</v>
      </c>
      <c r="B49" s="47"/>
      <c r="C49" s="47"/>
      <c r="D49" s="47"/>
      <c r="E49" s="47"/>
      <c r="F49" s="88"/>
      <c r="G49" s="444">
        <v>6284</v>
      </c>
      <c r="H49" s="444"/>
      <c r="I49" s="444">
        <v>5606</v>
      </c>
      <c r="J49" s="444"/>
      <c r="K49" s="444">
        <v>5228</v>
      </c>
      <c r="L49" s="444"/>
    </row>
    <row r="50" spans="1:12" ht="12.75" customHeight="1">
      <c r="A50" s="75" t="s">
        <v>53</v>
      </c>
      <c r="B50" s="75"/>
      <c r="C50" s="75"/>
      <c r="D50" s="75"/>
      <c r="E50" s="75"/>
      <c r="F50" s="53"/>
      <c r="G50" s="351">
        <v>691</v>
      </c>
      <c r="H50" s="351"/>
      <c r="I50" s="351">
        <v>429</v>
      </c>
      <c r="J50" s="351"/>
      <c r="K50" s="351">
        <v>514</v>
      </c>
      <c r="L50" s="351"/>
    </row>
    <row r="51" spans="1:12" ht="12.75" customHeight="1">
      <c r="A51" s="92" t="s">
        <v>54</v>
      </c>
      <c r="B51" s="92"/>
      <c r="C51" s="92"/>
      <c r="D51" s="92"/>
      <c r="E51" s="92"/>
      <c r="F51" s="43"/>
      <c r="G51" s="459">
        <v>40</v>
      </c>
      <c r="H51" s="459"/>
      <c r="I51" s="459">
        <v>48</v>
      </c>
      <c r="J51" s="459"/>
      <c r="K51" s="459">
        <v>2</v>
      </c>
      <c r="L51" s="459"/>
    </row>
    <row r="52" spans="1:12" ht="12.75" customHeight="1">
      <c r="A52" s="41" t="s">
        <v>293</v>
      </c>
      <c r="B52" s="41"/>
      <c r="C52" s="41"/>
      <c r="D52" s="41"/>
      <c r="E52" s="41"/>
      <c r="F52" s="53"/>
      <c r="G52" s="351">
        <f>SUM(G48:G51)</f>
        <v>7015</v>
      </c>
      <c r="H52" s="351"/>
      <c r="I52" s="351">
        <f>SUM(I48:I51)</f>
        <v>6083</v>
      </c>
      <c r="J52" s="351"/>
      <c r="K52" s="351">
        <f>SUM(K48:K51)</f>
        <v>5744</v>
      </c>
      <c r="L52" s="351"/>
    </row>
    <row r="53" spans="1:12" ht="12.75" customHeight="1">
      <c r="A53" s="34" t="s">
        <v>138</v>
      </c>
      <c r="B53" s="34"/>
      <c r="C53" s="34"/>
      <c r="D53" s="34"/>
      <c r="E53" s="34"/>
      <c r="F53" s="31"/>
      <c r="G53" s="351">
        <v>8393</v>
      </c>
      <c r="H53" s="351"/>
      <c r="I53" s="351">
        <v>6383</v>
      </c>
      <c r="J53" s="351"/>
      <c r="K53" s="351">
        <v>1312</v>
      </c>
      <c r="L53" s="351"/>
    </row>
    <row r="54" spans="1:12" ht="12.75" customHeight="1">
      <c r="A54" s="47" t="s">
        <v>55</v>
      </c>
      <c r="B54" s="92"/>
      <c r="C54" s="92"/>
      <c r="D54" s="92"/>
      <c r="E54" s="92"/>
      <c r="F54" s="43"/>
      <c r="G54" s="459">
        <v>19796</v>
      </c>
      <c r="H54" s="459"/>
      <c r="I54" s="459">
        <v>16840</v>
      </c>
      <c r="J54" s="459"/>
      <c r="K54" s="459">
        <v>7977</v>
      </c>
      <c r="L54" s="459"/>
    </row>
    <row r="55" spans="1:12" ht="12.75" customHeight="1" thickBot="1">
      <c r="A55" s="454" t="s">
        <v>294</v>
      </c>
      <c r="B55" s="138"/>
      <c r="C55" s="138"/>
      <c r="D55" s="138"/>
      <c r="E55" s="138"/>
      <c r="F55" s="449"/>
      <c r="G55" s="449">
        <f>G52+G53+G54</f>
        <v>35204</v>
      </c>
      <c r="H55" s="449"/>
      <c r="I55" s="449">
        <f>I52+I53+I54</f>
        <v>29306</v>
      </c>
      <c r="J55" s="449"/>
      <c r="K55" s="449">
        <f>K52+K53+K54</f>
        <v>15033</v>
      </c>
      <c r="L55" s="449"/>
    </row>
    <row r="56" spans="1:12" ht="9" customHeight="1" thickTop="1">
      <c r="A56" s="96"/>
      <c r="B56" s="96"/>
      <c r="C56" s="96"/>
      <c r="D56" s="96"/>
      <c r="E56" s="96"/>
      <c r="F56" s="90"/>
      <c r="G56" s="34"/>
      <c r="H56" s="34"/>
      <c r="I56" s="90"/>
      <c r="J56" s="90"/>
      <c r="K56" s="90"/>
      <c r="L56" s="90"/>
    </row>
    <row r="57" spans="1:12" s="516" customFormat="1" ht="12.75" customHeight="1">
      <c r="A57" s="513" t="s">
        <v>343</v>
      </c>
      <c r="B57" s="513"/>
      <c r="C57" s="513"/>
      <c r="D57" s="513"/>
      <c r="E57" s="513"/>
      <c r="F57" s="514"/>
      <c r="G57" s="515"/>
      <c r="H57" s="515"/>
      <c r="I57" s="514"/>
      <c r="J57" s="514"/>
      <c r="K57" s="514"/>
      <c r="L57" s="514"/>
    </row>
    <row r="58" spans="1:12" s="516" customFormat="1" ht="12.75" customHeight="1">
      <c r="A58" s="517" t="s">
        <v>273</v>
      </c>
      <c r="B58" s="517"/>
      <c r="C58" s="517"/>
      <c r="D58" s="517"/>
      <c r="E58" s="517"/>
      <c r="F58" s="514"/>
      <c r="G58" s="515"/>
      <c r="H58" s="515"/>
      <c r="I58" s="514"/>
      <c r="J58" s="514"/>
      <c r="K58" s="514"/>
      <c r="L58" s="514"/>
    </row>
    <row r="59" spans="1:12" s="516" customFormat="1" ht="12.75" customHeight="1">
      <c r="A59" s="513" t="s">
        <v>511</v>
      </c>
      <c r="B59" s="513"/>
      <c r="C59" s="513"/>
      <c r="D59" s="513"/>
      <c r="E59" s="513"/>
      <c r="F59" s="514"/>
      <c r="G59" s="515"/>
      <c r="H59" s="515"/>
      <c r="I59" s="514"/>
      <c r="J59" s="514"/>
      <c r="K59" s="514"/>
      <c r="L59" s="514"/>
    </row>
    <row r="60" spans="1:12" s="516" customFormat="1" ht="12.75" customHeight="1">
      <c r="A60" s="513" t="s">
        <v>510</v>
      </c>
      <c r="B60" s="513"/>
      <c r="C60" s="513"/>
      <c r="D60" s="513"/>
      <c r="E60" s="513"/>
      <c r="F60" s="514"/>
      <c r="G60" s="515"/>
      <c r="H60" s="515"/>
      <c r="I60" s="514"/>
      <c r="J60" s="514"/>
      <c r="K60" s="514"/>
      <c r="L60" s="514"/>
    </row>
    <row r="61" spans="1:12" s="516" customFormat="1" ht="12.75" customHeight="1">
      <c r="A61" s="513" t="s">
        <v>267</v>
      </c>
      <c r="B61" s="513"/>
      <c r="C61" s="513"/>
      <c r="D61" s="513"/>
      <c r="E61" s="513"/>
      <c r="F61" s="514"/>
      <c r="G61" s="515"/>
      <c r="H61" s="515"/>
      <c r="I61" s="514"/>
      <c r="J61" s="514"/>
      <c r="K61" s="514"/>
      <c r="L61" s="514"/>
    </row>
    <row r="62" spans="1:12" s="516" customFormat="1" ht="13.5">
      <c r="A62" s="513" t="s">
        <v>268</v>
      </c>
      <c r="B62" s="513"/>
      <c r="C62" s="513"/>
      <c r="D62" s="513"/>
      <c r="E62" s="513"/>
      <c r="F62" s="514"/>
      <c r="G62" s="515"/>
      <c r="H62" s="515"/>
      <c r="I62" s="514"/>
      <c r="J62" s="514"/>
      <c r="K62" s="514"/>
      <c r="L62" s="514"/>
    </row>
    <row r="63" spans="1:12" ht="12.75" customHeight="1">
      <c r="A63" s="302"/>
      <c r="B63" s="90"/>
      <c r="C63" s="34"/>
      <c r="D63" s="34"/>
      <c r="E63" s="90"/>
      <c r="F63" s="90"/>
      <c r="G63" s="90"/>
      <c r="H63" s="90"/>
      <c r="I63" s="1"/>
      <c r="J63" s="326"/>
      <c r="K63" s="1"/>
      <c r="L63" s="1"/>
    </row>
    <row r="64" spans="1:12" ht="12.75" customHeight="1">
      <c r="A64" s="302"/>
      <c r="B64" s="90"/>
      <c r="C64" s="34"/>
      <c r="D64" s="34"/>
      <c r="E64" s="90"/>
      <c r="F64" s="90"/>
      <c r="G64" s="90"/>
      <c r="H64" s="90"/>
      <c r="I64" s="1"/>
      <c r="J64" s="326"/>
      <c r="K64" s="1"/>
      <c r="L64" s="1"/>
    </row>
    <row r="65" spans="1:12" ht="12.75" customHeight="1">
      <c r="A65" s="302"/>
      <c r="B65" s="90"/>
      <c r="C65" s="34"/>
      <c r="D65" s="34"/>
      <c r="E65" s="90"/>
      <c r="F65" s="90"/>
      <c r="G65" s="90"/>
      <c r="H65" s="90"/>
      <c r="I65" s="1"/>
      <c r="J65" s="326"/>
      <c r="K65" s="1"/>
      <c r="L65" s="1"/>
    </row>
    <row r="66" spans="1:11" ht="12.75" customHeight="1">
      <c r="A66" s="96"/>
      <c r="B66" s="70"/>
      <c r="C66" s="70"/>
      <c r="D66" s="70"/>
      <c r="E66" s="70"/>
      <c r="F66" s="70"/>
      <c r="G66" s="13"/>
      <c r="H66" s="1"/>
      <c r="I66" s="326"/>
      <c r="J66" s="1"/>
      <c r="K66" s="1"/>
    </row>
    <row r="67" spans="6:11" ht="12.75" customHeight="1">
      <c r="F67" s="90"/>
      <c r="G67" s="40"/>
      <c r="H67" s="1"/>
      <c r="I67" s="326"/>
      <c r="J67" s="1"/>
      <c r="K67" s="1"/>
    </row>
    <row r="68" spans="1:11" ht="12.75" customHeight="1">
      <c r="A68" s="1"/>
      <c r="B68" s="1"/>
      <c r="C68" s="1"/>
      <c r="D68" s="1"/>
      <c r="E68" s="1"/>
      <c r="F68" s="1"/>
      <c r="G68" s="1"/>
      <c r="H68" s="1"/>
      <c r="I68" s="326"/>
      <c r="J68" s="1"/>
      <c r="K68" s="1"/>
    </row>
    <row r="69" spans="1:11" ht="12.75" customHeight="1">
      <c r="A69" s="1"/>
      <c r="B69" s="1"/>
      <c r="C69" s="1"/>
      <c r="D69" s="1"/>
      <c r="E69" s="1"/>
      <c r="F69" s="1"/>
      <c r="G69" s="1"/>
      <c r="H69" s="1"/>
      <c r="I69" s="326"/>
      <c r="J69" s="1"/>
      <c r="K69" s="1"/>
    </row>
    <row r="70" spans="1:11" ht="12.75" customHeight="1">
      <c r="A70" s="1"/>
      <c r="B70" s="1"/>
      <c r="C70" s="1"/>
      <c r="D70" s="1"/>
      <c r="E70" s="1"/>
      <c r="F70" s="1"/>
      <c r="G70" s="1"/>
      <c r="H70" s="1"/>
      <c r="I70" s="326"/>
      <c r="J70" s="1"/>
      <c r="K70" s="1"/>
    </row>
    <row r="71" spans="1:11" ht="12.75" customHeight="1">
      <c r="A71" s="1"/>
      <c r="B71" s="1"/>
      <c r="C71" s="1"/>
      <c r="D71" s="1"/>
      <c r="E71" s="1"/>
      <c r="F71" s="1"/>
      <c r="G71" s="1"/>
      <c r="H71" s="1"/>
      <c r="I71" s="326"/>
      <c r="J71" s="1"/>
      <c r="K71" s="1"/>
    </row>
    <row r="72" spans="1:11" ht="12.75" customHeight="1">
      <c r="A72" s="1"/>
      <c r="B72" s="1"/>
      <c r="C72" s="1"/>
      <c r="D72" s="1"/>
      <c r="E72" s="1"/>
      <c r="F72" s="1"/>
      <c r="G72" s="1"/>
      <c r="H72" s="1"/>
      <c r="I72" s="326"/>
      <c r="J72" s="1"/>
      <c r="K72" s="1"/>
    </row>
    <row r="73" spans="1:11" ht="12.75" customHeight="1">
      <c r="A73" s="1"/>
      <c r="B73" s="1"/>
      <c r="C73" s="1"/>
      <c r="D73" s="1"/>
      <c r="E73" s="1"/>
      <c r="F73" s="1"/>
      <c r="G73" s="1"/>
      <c r="H73" s="1"/>
      <c r="I73" s="326"/>
      <c r="J73" s="1"/>
      <c r="K73" s="1"/>
    </row>
    <row r="74" spans="1:11" ht="12.75" customHeight="1">
      <c r="A74" s="1"/>
      <c r="B74" s="1"/>
      <c r="C74" s="1"/>
      <c r="D74" s="1"/>
      <c r="E74" s="1"/>
      <c r="F74" s="1"/>
      <c r="G74" s="1"/>
      <c r="H74" s="1"/>
      <c r="I74" s="326"/>
      <c r="J74" s="1"/>
      <c r="K74" s="1"/>
    </row>
    <row r="75" spans="1:11" ht="12.75" customHeight="1">
      <c r="A75" s="1"/>
      <c r="B75" s="1"/>
      <c r="C75" s="1"/>
      <c r="D75" s="1"/>
      <c r="E75" s="1"/>
      <c r="F75" s="1"/>
      <c r="G75" s="1"/>
      <c r="H75" s="1"/>
      <c r="I75" s="326"/>
      <c r="J75" s="1"/>
      <c r="K75" s="1"/>
    </row>
    <row r="76" spans="1:11" ht="12.75" customHeight="1">
      <c r="A76" s="1"/>
      <c r="B76" s="1"/>
      <c r="C76" s="1"/>
      <c r="D76" s="1"/>
      <c r="E76" s="1"/>
      <c r="F76" s="1"/>
      <c r="G76" s="1"/>
      <c r="H76" s="1"/>
      <c r="I76" s="326"/>
      <c r="J76" s="1"/>
      <c r="K76" s="1"/>
    </row>
    <row r="77" spans="1:11" ht="12.75" customHeight="1">
      <c r="A77" s="1"/>
      <c r="B77" s="1"/>
      <c r="C77" s="1"/>
      <c r="D77" s="1"/>
      <c r="E77" s="1"/>
      <c r="F77" s="1"/>
      <c r="G77" s="1"/>
      <c r="H77" s="1"/>
      <c r="I77" s="326"/>
      <c r="J77" s="1"/>
      <c r="K77" s="1"/>
    </row>
    <row r="78" spans="1:11" ht="12.75" customHeight="1">
      <c r="A78" s="1"/>
      <c r="B78" s="1"/>
      <c r="C78" s="1"/>
      <c r="D78" s="1"/>
      <c r="E78" s="1"/>
      <c r="F78" s="1"/>
      <c r="G78" s="1"/>
      <c r="H78" s="1"/>
      <c r="I78" s="326"/>
      <c r="J78" s="1"/>
      <c r="K78" s="1"/>
    </row>
    <row r="79" spans="1:11" ht="12.75" customHeight="1">
      <c r="A79" s="1"/>
      <c r="B79" s="1"/>
      <c r="C79" s="1"/>
      <c r="D79" s="1"/>
      <c r="E79" s="1"/>
      <c r="F79" s="1"/>
      <c r="G79" s="1"/>
      <c r="H79" s="1"/>
      <c r="I79" s="326"/>
      <c r="J79" s="1"/>
      <c r="K79" s="1"/>
    </row>
    <row r="80" spans="1:11" ht="12.75" customHeight="1">
      <c r="A80" s="1"/>
      <c r="B80" s="1"/>
      <c r="C80" s="1"/>
      <c r="D80" s="1"/>
      <c r="E80" s="1"/>
      <c r="F80" s="1"/>
      <c r="G80" s="1"/>
      <c r="H80" s="1"/>
      <c r="I80" s="326"/>
      <c r="J80" s="1"/>
      <c r="K80" s="1"/>
    </row>
    <row r="81" spans="1:11" ht="12.75" customHeight="1">
      <c r="A81" s="1"/>
      <c r="B81" s="1"/>
      <c r="C81" s="1"/>
      <c r="D81" s="1"/>
      <c r="E81" s="1"/>
      <c r="F81" s="1"/>
      <c r="G81" s="1"/>
      <c r="H81" s="1"/>
      <c r="I81" s="326"/>
      <c r="J81" s="1"/>
      <c r="K81" s="1"/>
    </row>
    <row r="82" spans="1:11" ht="12.75" customHeight="1">
      <c r="A82" s="1"/>
      <c r="B82" s="1"/>
      <c r="C82" s="1"/>
      <c r="D82" s="1"/>
      <c r="E82" s="1"/>
      <c r="F82" s="1"/>
      <c r="G82" s="1"/>
      <c r="H82" s="1"/>
      <c r="I82" s="326"/>
      <c r="J82" s="1"/>
      <c r="K82" s="1"/>
    </row>
    <row r="83" spans="1:11" ht="12.75" customHeight="1">
      <c r="A83" s="1"/>
      <c r="B83" s="1"/>
      <c r="C83" s="1"/>
      <c r="D83" s="1"/>
      <c r="E83" s="1"/>
      <c r="F83" s="1"/>
      <c r="G83" s="1"/>
      <c r="H83" s="1"/>
      <c r="I83" s="326"/>
      <c r="J83" s="1"/>
      <c r="K83" s="1"/>
    </row>
    <row r="84" spans="1:11" ht="12.75" customHeight="1">
      <c r="A84" s="1"/>
      <c r="B84" s="1"/>
      <c r="C84" s="1"/>
      <c r="D84" s="1"/>
      <c r="E84" s="1"/>
      <c r="F84" s="1"/>
      <c r="G84" s="1"/>
      <c r="H84" s="1"/>
      <c r="I84" s="326"/>
      <c r="J84" s="1"/>
      <c r="K84" s="1"/>
    </row>
    <row r="85" spans="1:11" ht="12.75" customHeight="1">
      <c r="A85" s="1"/>
      <c r="B85" s="1"/>
      <c r="C85" s="1"/>
      <c r="D85" s="1"/>
      <c r="E85" s="1"/>
      <c r="F85" s="1"/>
      <c r="G85" s="1"/>
      <c r="H85" s="1"/>
      <c r="I85" s="326"/>
      <c r="J85" s="1"/>
      <c r="K85" s="1"/>
    </row>
    <row r="86" spans="1:11" ht="12.75" customHeight="1">
      <c r="A86" s="1"/>
      <c r="B86" s="1"/>
      <c r="C86" s="1"/>
      <c r="D86" s="1"/>
      <c r="E86" s="1"/>
      <c r="F86" s="1"/>
      <c r="G86" s="1"/>
      <c r="H86" s="1"/>
      <c r="I86" s="326"/>
      <c r="J86" s="1"/>
      <c r="K86" s="1"/>
    </row>
    <row r="87" spans="1:11" ht="12.75" customHeight="1">
      <c r="A87" s="1"/>
      <c r="B87" s="1"/>
      <c r="C87" s="1"/>
      <c r="D87" s="1"/>
      <c r="E87" s="1"/>
      <c r="F87" s="1"/>
      <c r="G87" s="1"/>
      <c r="H87" s="1"/>
      <c r="I87" s="326"/>
      <c r="J87" s="1"/>
      <c r="K87" s="1"/>
    </row>
    <row r="88" spans="1:11" ht="12.75" customHeight="1">
      <c r="A88" s="1"/>
      <c r="B88" s="1"/>
      <c r="C88" s="1"/>
      <c r="D88" s="1"/>
      <c r="E88" s="1"/>
      <c r="F88" s="1"/>
      <c r="G88" s="1"/>
      <c r="H88" s="1"/>
      <c r="I88" s="326"/>
      <c r="J88" s="1"/>
      <c r="K88" s="1"/>
    </row>
    <row r="89" spans="1:11" ht="12.75" customHeight="1">
      <c r="A89" s="1"/>
      <c r="B89" s="1"/>
      <c r="C89" s="1"/>
      <c r="D89" s="1"/>
      <c r="E89" s="1"/>
      <c r="F89" s="1"/>
      <c r="G89" s="1"/>
      <c r="H89" s="1"/>
      <c r="I89" s="326"/>
      <c r="J89" s="1"/>
      <c r="K89" s="1"/>
    </row>
    <row r="90" spans="1:11" ht="12.75" customHeight="1">
      <c r="A90" s="1"/>
      <c r="B90" s="1"/>
      <c r="C90" s="1"/>
      <c r="D90" s="1"/>
      <c r="E90" s="1"/>
      <c r="F90" s="1"/>
      <c r="G90" s="1"/>
      <c r="H90" s="1"/>
      <c r="I90" s="326"/>
      <c r="J90" s="1"/>
      <c r="K90" s="1"/>
    </row>
    <row r="91" spans="1:11" ht="12.75" customHeight="1">
      <c r="A91" s="1"/>
      <c r="B91" s="1"/>
      <c r="C91" s="1"/>
      <c r="D91" s="1"/>
      <c r="E91" s="1"/>
      <c r="F91" s="1"/>
      <c r="G91" s="1"/>
      <c r="H91" s="1"/>
      <c r="I91" s="326"/>
      <c r="J91" s="1"/>
      <c r="K91" s="1"/>
    </row>
    <row r="92" spans="1:11" ht="12.75" customHeight="1">
      <c r="A92" s="1"/>
      <c r="B92" s="1"/>
      <c r="C92" s="1"/>
      <c r="D92" s="1"/>
      <c r="E92" s="1"/>
      <c r="F92" s="1"/>
      <c r="G92" s="1"/>
      <c r="H92" s="1"/>
      <c r="I92" s="326"/>
      <c r="J92" s="1"/>
      <c r="K92" s="1"/>
    </row>
    <row r="93" spans="1:11" ht="12.75" customHeight="1">
      <c r="A93" s="1"/>
      <c r="B93" s="1"/>
      <c r="C93" s="1"/>
      <c r="D93" s="1"/>
      <c r="E93" s="1"/>
      <c r="F93" s="1"/>
      <c r="G93" s="1"/>
      <c r="H93" s="1"/>
      <c r="I93" s="326"/>
      <c r="J93" s="1"/>
      <c r="K93" s="1"/>
    </row>
    <row r="94" spans="1:11" ht="12.75" customHeight="1">
      <c r="A94" s="1"/>
      <c r="B94" s="1"/>
      <c r="C94" s="1"/>
      <c r="D94" s="1"/>
      <c r="E94" s="1"/>
      <c r="F94" s="1"/>
      <c r="G94" s="1"/>
      <c r="H94" s="1"/>
      <c r="I94" s="326"/>
      <c r="J94" s="1"/>
      <c r="K94" s="1"/>
    </row>
    <row r="95" spans="1:11" ht="12.75" customHeight="1">
      <c r="A95" s="1"/>
      <c r="B95" s="1"/>
      <c r="C95" s="1"/>
      <c r="D95" s="1"/>
      <c r="E95" s="1"/>
      <c r="F95" s="1"/>
      <c r="G95" s="1"/>
      <c r="H95" s="1"/>
      <c r="I95" s="326"/>
      <c r="J95" s="1"/>
      <c r="K95" s="1"/>
    </row>
    <row r="96" spans="1:11" ht="12.75" customHeight="1">
      <c r="A96" s="1"/>
      <c r="B96" s="1"/>
      <c r="C96" s="1"/>
      <c r="D96" s="1"/>
      <c r="E96" s="1"/>
      <c r="F96" s="1"/>
      <c r="G96" s="1"/>
      <c r="H96" s="1"/>
      <c r="I96" s="326"/>
      <c r="J96" s="1"/>
      <c r="K96" s="1"/>
    </row>
    <row r="97" spans="1:11" ht="12.75" customHeight="1">
      <c r="A97" s="1"/>
      <c r="B97" s="1"/>
      <c r="C97" s="1"/>
      <c r="D97" s="1"/>
      <c r="E97" s="1"/>
      <c r="F97" s="1"/>
      <c r="G97" s="1"/>
      <c r="H97" s="1"/>
      <c r="I97" s="326"/>
      <c r="J97" s="1"/>
      <c r="K97" s="1"/>
    </row>
    <row r="98" spans="1:11" ht="12.75" customHeight="1">
      <c r="A98" s="1"/>
      <c r="B98" s="1"/>
      <c r="C98" s="1"/>
      <c r="D98" s="1"/>
      <c r="E98" s="1"/>
      <c r="F98" s="1"/>
      <c r="G98" s="1"/>
      <c r="H98" s="1"/>
      <c r="I98" s="326"/>
      <c r="J98" s="1"/>
      <c r="K98" s="1"/>
    </row>
    <row r="99" spans="1:11" ht="12.75" customHeight="1">
      <c r="A99" s="1"/>
      <c r="B99" s="1"/>
      <c r="C99" s="1"/>
      <c r="D99" s="1"/>
      <c r="E99" s="1"/>
      <c r="F99" s="1"/>
      <c r="G99" s="1"/>
      <c r="H99" s="1"/>
      <c r="I99" s="326"/>
      <c r="J99" s="1"/>
      <c r="K99" s="1"/>
    </row>
    <row r="100" spans="1:11" ht="12.75" customHeight="1">
      <c r="A100" s="1"/>
      <c r="B100" s="1"/>
      <c r="C100" s="1"/>
      <c r="D100" s="1"/>
      <c r="E100" s="1"/>
      <c r="F100" s="1"/>
      <c r="G100" s="1"/>
      <c r="H100" s="1"/>
      <c r="I100" s="326"/>
      <c r="J100" s="1"/>
      <c r="K100" s="1"/>
    </row>
    <row r="101" spans="1:11" ht="12.75" customHeight="1">
      <c r="A101" s="1"/>
      <c r="B101" s="1"/>
      <c r="C101" s="1"/>
      <c r="D101" s="1"/>
      <c r="E101" s="1"/>
      <c r="F101" s="1"/>
      <c r="G101" s="1"/>
      <c r="H101" s="1"/>
      <c r="I101" s="326"/>
      <c r="J101" s="1"/>
      <c r="K101" s="1"/>
    </row>
    <row r="102" spans="1:11" ht="12.75" customHeight="1">
      <c r="A102" s="1"/>
      <c r="B102" s="1"/>
      <c r="C102" s="1"/>
      <c r="D102" s="1"/>
      <c r="E102" s="1"/>
      <c r="F102" s="1"/>
      <c r="G102" s="1"/>
      <c r="H102" s="1"/>
      <c r="I102" s="326"/>
      <c r="J102" s="1"/>
      <c r="K102" s="1"/>
    </row>
    <row r="103" spans="1:11" ht="12.75" customHeight="1">
      <c r="A103" s="1"/>
      <c r="B103" s="1"/>
      <c r="C103" s="1"/>
      <c r="D103" s="1"/>
      <c r="E103" s="1"/>
      <c r="F103" s="1"/>
      <c r="G103" s="1"/>
      <c r="H103" s="1"/>
      <c r="I103" s="326"/>
      <c r="J103" s="1"/>
      <c r="K103" s="1"/>
    </row>
    <row r="104" spans="1:11" ht="12.75" customHeight="1">
      <c r="A104" s="1"/>
      <c r="B104" s="1"/>
      <c r="C104" s="1"/>
      <c r="D104" s="1"/>
      <c r="E104" s="1"/>
      <c r="F104" s="1"/>
      <c r="G104" s="1"/>
      <c r="H104" s="1"/>
      <c r="I104" s="326"/>
      <c r="J104" s="1"/>
      <c r="K104" s="1"/>
    </row>
    <row r="105" spans="1:11" ht="12.75" customHeight="1">
      <c r="A105" s="1"/>
      <c r="B105" s="1"/>
      <c r="C105" s="1"/>
      <c r="D105" s="1"/>
      <c r="E105" s="1"/>
      <c r="F105" s="1"/>
      <c r="G105" s="1"/>
      <c r="H105" s="1"/>
      <c r="I105" s="326"/>
      <c r="J105" s="1"/>
      <c r="K105" s="1"/>
    </row>
    <row r="106" spans="1:11" ht="12.75" customHeight="1">
      <c r="A106" s="1"/>
      <c r="B106" s="1"/>
      <c r="C106" s="1"/>
      <c r="D106" s="1"/>
      <c r="E106" s="1"/>
      <c r="F106" s="1"/>
      <c r="G106" s="1"/>
      <c r="H106" s="1"/>
      <c r="I106" s="326"/>
      <c r="J106" s="1"/>
      <c r="K106" s="1"/>
    </row>
    <row r="107" spans="1:11" ht="12.75" customHeight="1">
      <c r="A107" s="1"/>
      <c r="B107" s="1"/>
      <c r="C107" s="1"/>
      <c r="D107" s="1"/>
      <c r="E107" s="1"/>
      <c r="F107" s="1"/>
      <c r="G107" s="1"/>
      <c r="H107" s="1"/>
      <c r="I107" s="326"/>
      <c r="J107" s="1"/>
      <c r="K107" s="1"/>
    </row>
    <row r="108" spans="1:11" ht="12.75" customHeight="1">
      <c r="A108" s="1"/>
      <c r="B108" s="1"/>
      <c r="C108" s="1"/>
      <c r="D108" s="1"/>
      <c r="E108" s="1"/>
      <c r="F108" s="1"/>
      <c r="G108" s="1"/>
      <c r="H108" s="1"/>
      <c r="I108" s="326"/>
      <c r="J108" s="1"/>
      <c r="K108" s="1"/>
    </row>
    <row r="109" spans="1:11" ht="12.75" customHeight="1">
      <c r="A109" s="1"/>
      <c r="B109" s="1"/>
      <c r="C109" s="1"/>
      <c r="D109" s="1"/>
      <c r="E109" s="1"/>
      <c r="F109" s="1"/>
      <c r="G109" s="1"/>
      <c r="H109" s="1"/>
      <c r="I109" s="326"/>
      <c r="J109" s="1"/>
      <c r="K109" s="1"/>
    </row>
    <row r="110" spans="1:11" ht="12.75" customHeight="1">
      <c r="A110" s="1"/>
      <c r="B110" s="1"/>
      <c r="C110" s="1"/>
      <c r="D110" s="1"/>
      <c r="E110" s="1"/>
      <c r="F110" s="1"/>
      <c r="G110" s="1"/>
      <c r="H110" s="1"/>
      <c r="I110" s="326"/>
      <c r="J110" s="1"/>
      <c r="K110" s="1"/>
    </row>
    <row r="111" spans="1:11" ht="12.75" customHeight="1">
      <c r="A111" s="1"/>
      <c r="B111" s="1"/>
      <c r="C111" s="1"/>
      <c r="D111" s="1"/>
      <c r="E111" s="1"/>
      <c r="F111" s="1"/>
      <c r="G111" s="1"/>
      <c r="H111" s="1"/>
      <c r="I111" s="326"/>
      <c r="J111" s="1"/>
      <c r="K111" s="1"/>
    </row>
    <row r="112" spans="1:11" ht="12.75" customHeight="1">
      <c r="A112" s="1"/>
      <c r="B112" s="1"/>
      <c r="C112" s="1"/>
      <c r="D112" s="1"/>
      <c r="E112" s="1"/>
      <c r="F112" s="1"/>
      <c r="G112" s="1"/>
      <c r="H112" s="1"/>
      <c r="I112" s="326"/>
      <c r="J112" s="1"/>
      <c r="K112" s="1"/>
    </row>
    <row r="113" spans="1:11" ht="12.75" customHeight="1">
      <c r="A113" s="1"/>
      <c r="B113" s="1"/>
      <c r="C113" s="1"/>
      <c r="D113" s="1"/>
      <c r="E113" s="1"/>
      <c r="F113" s="1"/>
      <c r="G113" s="1"/>
      <c r="H113" s="1"/>
      <c r="I113" s="326"/>
      <c r="J113" s="1"/>
      <c r="K113" s="1"/>
    </row>
    <row r="114" spans="1:11" ht="12.75" customHeight="1">
      <c r="A114" s="1"/>
      <c r="B114" s="1"/>
      <c r="C114" s="1"/>
      <c r="D114" s="1"/>
      <c r="E114" s="1"/>
      <c r="F114" s="1"/>
      <c r="G114" s="1"/>
      <c r="H114" s="1"/>
      <c r="I114" s="326"/>
      <c r="J114" s="1"/>
      <c r="K114" s="1"/>
    </row>
    <row r="115" spans="1:11" ht="12.75" customHeight="1">
      <c r="A115" s="1"/>
      <c r="B115" s="1"/>
      <c r="C115" s="1"/>
      <c r="D115" s="1"/>
      <c r="E115" s="1"/>
      <c r="F115" s="1"/>
      <c r="G115" s="1"/>
      <c r="H115" s="1"/>
      <c r="I115" s="326"/>
      <c r="J115" s="1"/>
      <c r="K115" s="1"/>
    </row>
    <row r="116" spans="1:11" ht="12.75" customHeight="1">
      <c r="A116" s="1"/>
      <c r="B116" s="1"/>
      <c r="C116" s="1"/>
      <c r="D116" s="1"/>
      <c r="E116" s="1"/>
      <c r="F116" s="1"/>
      <c r="G116" s="1"/>
      <c r="H116" s="1"/>
      <c r="I116" s="326"/>
      <c r="J116" s="1"/>
      <c r="K116" s="1"/>
    </row>
    <row r="117" spans="1:11" ht="12.75" customHeight="1">
      <c r="A117" s="1"/>
      <c r="B117" s="1"/>
      <c r="C117" s="1"/>
      <c r="D117" s="1"/>
      <c r="E117" s="1"/>
      <c r="F117" s="1"/>
      <c r="G117" s="1"/>
      <c r="H117" s="1"/>
      <c r="I117" s="326"/>
      <c r="J117" s="1"/>
      <c r="K117" s="1"/>
    </row>
    <row r="118" spans="1:11" ht="12.75" customHeight="1">
      <c r="A118" s="1"/>
      <c r="B118" s="1"/>
      <c r="C118" s="1"/>
      <c r="D118" s="1"/>
      <c r="E118" s="1"/>
      <c r="F118" s="1"/>
      <c r="G118" s="1"/>
      <c r="H118" s="1"/>
      <c r="I118" s="326"/>
      <c r="J118" s="1"/>
      <c r="K118" s="1"/>
    </row>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sheetData>
  <mergeCells count="5">
    <mergeCell ref="G7:K7"/>
    <mergeCell ref="A1:K1"/>
    <mergeCell ref="A2:K2"/>
    <mergeCell ref="A3:K3"/>
    <mergeCell ref="A4:K4"/>
  </mergeCells>
  <printOptions horizontalCentered="1"/>
  <pageMargins left="0.93" right="0.91" top="0.61" bottom="0.83" header="0.2" footer="0.5"/>
  <pageSetup firstPageNumber="7" useFirstPageNumber="1" fitToHeight="1" fitToWidth="1" orientation="portrait" scale="89" r:id="rId1"/>
  <headerFooter alignWithMargins="0">
    <oddHeader>&amp;L&amp;"Times New Roman,Bold Italic"
WM - &amp;P
&amp;C
</oddHeader>
  </headerFooter>
</worksheet>
</file>

<file path=xl/worksheets/sheet8.xml><?xml version="1.0" encoding="utf-8"?>
<worksheet xmlns="http://schemas.openxmlformats.org/spreadsheetml/2006/main" xmlns:r="http://schemas.openxmlformats.org/officeDocument/2006/relationships">
  <dimension ref="A1:V121"/>
  <sheetViews>
    <sheetView workbookViewId="0" topLeftCell="A1">
      <pane xSplit="1" ySplit="8" topLeftCell="B9" activePane="bottomRight" state="frozen"/>
      <selection pane="topLeft" activeCell="A75" sqref="A75"/>
      <selection pane="topRight" activeCell="A75" sqref="A75"/>
      <selection pane="bottomLeft" activeCell="A75" sqref="A75"/>
      <selection pane="bottomRight" activeCell="G33" sqref="G33"/>
    </sheetView>
  </sheetViews>
  <sheetFormatPr defaultColWidth="10.625" defaultRowHeight="12.75"/>
  <cols>
    <col min="1" max="1" width="42.125" style="460" customWidth="1"/>
    <col min="2" max="2" width="2.625" style="460" customWidth="1"/>
    <col min="3" max="3" width="9.875" style="460" customWidth="1"/>
    <col min="4" max="4" width="2.125" style="460" customWidth="1"/>
    <col min="5" max="5" width="8.00390625" style="460" customWidth="1"/>
    <col min="6" max="6" width="1.875" style="460" customWidth="1"/>
    <col min="7" max="7" width="8.00390625" style="460" customWidth="1"/>
    <col min="8" max="8" width="1.875" style="328" customWidth="1"/>
    <col min="9" max="9" width="8.125" style="328" customWidth="1"/>
    <col min="10" max="10" width="7.875" style="328" customWidth="1"/>
    <col min="11" max="11" width="10.625" style="328" customWidth="1"/>
    <col min="12" max="12" width="10.75390625" style="328" customWidth="1"/>
    <col min="13" max="13" width="10.25390625" style="328" customWidth="1"/>
    <col min="14" max="14" width="11.875" style="328" customWidth="1"/>
    <col min="15" max="19" width="10.625" style="328" customWidth="1"/>
    <col min="20" max="20" width="15.625" style="328" customWidth="1"/>
    <col min="21" max="22" width="15.625" style="460" customWidth="1"/>
    <col min="23" max="23" width="12.625" style="460" customWidth="1"/>
    <col min="24" max="16384" width="10.625" style="460" customWidth="1"/>
  </cols>
  <sheetData>
    <row r="1" spans="1:10" ht="12.75" customHeight="1">
      <c r="A1" s="791" t="s">
        <v>0</v>
      </c>
      <c r="B1" s="791"/>
      <c r="C1" s="791"/>
      <c r="D1" s="791"/>
      <c r="E1" s="791"/>
      <c r="F1" s="791"/>
      <c r="G1" s="791"/>
      <c r="H1" s="791"/>
      <c r="I1" s="791"/>
      <c r="J1" s="519"/>
    </row>
    <row r="2" spans="1:10" ht="12.75" customHeight="1">
      <c r="A2" s="791" t="s">
        <v>33</v>
      </c>
      <c r="B2" s="791"/>
      <c r="C2" s="791"/>
      <c r="D2" s="791"/>
      <c r="E2" s="791"/>
      <c r="F2" s="791"/>
      <c r="G2" s="791"/>
      <c r="H2" s="791"/>
      <c r="I2" s="791"/>
      <c r="J2" s="519"/>
    </row>
    <row r="3" spans="1:20" ht="12.75" customHeight="1">
      <c r="A3" s="792" t="s">
        <v>50</v>
      </c>
      <c r="B3" s="792"/>
      <c r="C3" s="792"/>
      <c r="D3" s="792"/>
      <c r="E3" s="792"/>
      <c r="F3" s="792"/>
      <c r="G3" s="792"/>
      <c r="H3" s="792"/>
      <c r="I3" s="792"/>
      <c r="J3" s="520"/>
      <c r="K3" s="521"/>
      <c r="L3" s="521"/>
      <c r="M3" s="521"/>
      <c r="N3" s="521"/>
      <c r="O3" s="521"/>
      <c r="P3" s="521"/>
      <c r="Q3" s="521"/>
      <c r="R3" s="521"/>
      <c r="S3" s="521"/>
      <c r="T3" s="521"/>
    </row>
    <row r="4" spans="1:20" ht="12.75" customHeight="1">
      <c r="A4" s="793" t="s">
        <v>1</v>
      </c>
      <c r="B4" s="793"/>
      <c r="C4" s="793"/>
      <c r="D4" s="793"/>
      <c r="E4" s="793"/>
      <c r="F4" s="793"/>
      <c r="G4" s="793"/>
      <c r="H4" s="793"/>
      <c r="I4" s="793"/>
      <c r="J4" s="522"/>
      <c r="K4" s="521"/>
      <c r="L4" s="521"/>
      <c r="M4" s="521"/>
      <c r="N4" s="521"/>
      <c r="O4" s="521"/>
      <c r="P4" s="521"/>
      <c r="Q4" s="521"/>
      <c r="R4" s="521"/>
      <c r="S4" s="521"/>
      <c r="T4" s="521"/>
    </row>
    <row r="5" spans="1:22" ht="12.75" customHeight="1">
      <c r="A5" s="404"/>
      <c r="B5" s="404"/>
      <c r="C5" s="104"/>
      <c r="D5" s="104"/>
      <c r="E5" s="106"/>
      <c r="F5" s="106"/>
      <c r="G5" s="104"/>
      <c r="H5" s="104"/>
      <c r="I5" s="104"/>
      <c r="U5" s="328"/>
      <c r="V5" s="328"/>
    </row>
    <row r="6" spans="1:22" ht="12.75" customHeight="1">
      <c r="A6" s="47"/>
      <c r="B6" s="47"/>
      <c r="C6" s="64" t="s">
        <v>56</v>
      </c>
      <c r="D6" s="64"/>
      <c r="E6" s="64"/>
      <c r="F6" s="64"/>
      <c r="G6" s="64"/>
      <c r="H6" s="64"/>
      <c r="I6" s="40"/>
      <c r="U6" s="328"/>
      <c r="V6" s="328"/>
    </row>
    <row r="7" spans="1:22" ht="12.75" customHeight="1">
      <c r="A7" s="47"/>
      <c r="B7" s="47"/>
      <c r="C7" s="373" t="s">
        <v>246</v>
      </c>
      <c r="D7" s="373"/>
      <c r="E7" s="64" t="s">
        <v>34</v>
      </c>
      <c r="F7" s="358"/>
      <c r="G7" s="64" t="s">
        <v>35</v>
      </c>
      <c r="H7" s="373"/>
      <c r="I7" s="27" t="str">
        <f>+E7</f>
        <v>Mar. 31,</v>
      </c>
      <c r="U7" s="328"/>
      <c r="V7" s="328"/>
    </row>
    <row r="8" spans="1:22" ht="12.75" customHeight="1">
      <c r="A8" s="92"/>
      <c r="B8" s="92"/>
      <c r="C8" s="83" t="s">
        <v>325</v>
      </c>
      <c r="D8" s="83"/>
      <c r="E8" s="28">
        <v>2002</v>
      </c>
      <c r="F8" s="352"/>
      <c r="G8" s="28">
        <v>2001</v>
      </c>
      <c r="H8" s="83"/>
      <c r="I8" s="28">
        <f>E8-1</f>
        <v>2001</v>
      </c>
      <c r="U8" s="328"/>
      <c r="V8" s="328"/>
    </row>
    <row r="9" spans="1:22" ht="12.75" customHeight="1">
      <c r="A9" s="52" t="s">
        <v>240</v>
      </c>
      <c r="B9" s="52"/>
      <c r="C9" s="52"/>
      <c r="D9" s="52"/>
      <c r="E9" s="52"/>
      <c r="F9" s="52"/>
      <c r="G9" s="52"/>
      <c r="H9" s="52"/>
      <c r="I9" s="52"/>
      <c r="U9" s="328"/>
      <c r="V9" s="328"/>
    </row>
    <row r="10" spans="1:22" ht="12.75" customHeight="1">
      <c r="A10" s="41" t="s">
        <v>57</v>
      </c>
      <c r="B10" s="41"/>
      <c r="C10" s="52"/>
      <c r="D10" s="52"/>
      <c r="E10" s="523"/>
      <c r="F10" s="523"/>
      <c r="G10" s="523"/>
      <c r="H10" s="52"/>
      <c r="I10" s="52"/>
      <c r="U10" s="328"/>
      <c r="V10" s="328"/>
    </row>
    <row r="11" spans="1:22" ht="12.75" customHeight="1">
      <c r="A11" s="81" t="s">
        <v>144</v>
      </c>
      <c r="B11" s="81"/>
      <c r="C11" s="433">
        <f>E11-G11</f>
        <v>4471</v>
      </c>
      <c r="D11" s="433"/>
      <c r="E11" s="433">
        <v>86492</v>
      </c>
      <c r="F11" s="433"/>
      <c r="G11" s="433">
        <v>82021</v>
      </c>
      <c r="H11" s="433"/>
      <c r="I11" s="433">
        <v>83534</v>
      </c>
      <c r="U11" s="328"/>
      <c r="V11" s="328"/>
    </row>
    <row r="12" spans="1:22" ht="12.75" customHeight="1">
      <c r="A12" s="92" t="s">
        <v>471</v>
      </c>
      <c r="B12" s="92"/>
      <c r="C12" s="423">
        <f>E12-G12</f>
        <v>723</v>
      </c>
      <c r="D12" s="423"/>
      <c r="E12" s="423">
        <v>10544</v>
      </c>
      <c r="F12" s="423"/>
      <c r="G12" s="423">
        <v>9821</v>
      </c>
      <c r="H12" s="423"/>
      <c r="I12" s="423">
        <v>7399</v>
      </c>
      <c r="U12" s="328"/>
      <c r="V12" s="328"/>
    </row>
    <row r="13" spans="1:22" ht="12.75" customHeight="1">
      <c r="A13" s="47" t="s">
        <v>211</v>
      </c>
      <c r="B13" s="47"/>
      <c r="C13" s="422">
        <f>E13-G13</f>
        <v>5194</v>
      </c>
      <c r="D13" s="422"/>
      <c r="E13" s="422">
        <f>SUM(E11:E12)</f>
        <v>97036</v>
      </c>
      <c r="F13" s="422"/>
      <c r="G13" s="422">
        <f>SUM(G11:G12)</f>
        <v>91842</v>
      </c>
      <c r="H13" s="422"/>
      <c r="I13" s="422">
        <f>SUM(I11:I12)</f>
        <v>90933</v>
      </c>
      <c r="U13" s="328"/>
      <c r="V13" s="328"/>
    </row>
    <row r="14" spans="1:22" ht="12.75" customHeight="1">
      <c r="A14" s="81" t="s">
        <v>319</v>
      </c>
      <c r="B14" s="81"/>
      <c r="C14" s="422"/>
      <c r="D14" s="422"/>
      <c r="E14" s="422"/>
      <c r="F14" s="422"/>
      <c r="G14" s="422"/>
      <c r="H14" s="422"/>
      <c r="I14" s="422"/>
      <c r="U14" s="328"/>
      <c r="V14" s="328"/>
    </row>
    <row r="15" spans="1:22" ht="12.75" customHeight="1">
      <c r="A15" s="41" t="s">
        <v>472</v>
      </c>
      <c r="B15" s="81"/>
      <c r="C15" s="422">
        <f aca="true" t="shared" si="0" ref="C15:C26">E15-G15</f>
        <v>-139</v>
      </c>
      <c r="D15" s="422"/>
      <c r="E15" s="422">
        <v>1988</v>
      </c>
      <c r="F15" s="422"/>
      <c r="G15" s="422">
        <v>2127</v>
      </c>
      <c r="H15" s="422"/>
      <c r="I15" s="422">
        <v>2575</v>
      </c>
      <c r="U15" s="328"/>
      <c r="V15" s="328"/>
    </row>
    <row r="16" spans="1:22" ht="12.75" customHeight="1">
      <c r="A16" s="41" t="s">
        <v>473</v>
      </c>
      <c r="B16" s="81"/>
      <c r="C16" s="422">
        <f t="shared" si="0"/>
        <v>-72</v>
      </c>
      <c r="D16" s="422"/>
      <c r="E16" s="422">
        <v>403</v>
      </c>
      <c r="F16" s="422"/>
      <c r="G16" s="422">
        <v>475</v>
      </c>
      <c r="H16" s="422"/>
      <c r="I16" s="422">
        <v>425</v>
      </c>
      <c r="U16" s="328"/>
      <c r="V16" s="328"/>
    </row>
    <row r="17" spans="1:22" ht="12.75" customHeight="1">
      <c r="A17" s="31" t="s">
        <v>350</v>
      </c>
      <c r="B17" s="31"/>
      <c r="C17" s="422"/>
      <c r="D17" s="428"/>
      <c r="E17" s="428"/>
      <c r="F17" s="428"/>
      <c r="G17" s="428"/>
      <c r="H17" s="428"/>
      <c r="I17" s="428"/>
      <c r="U17" s="328"/>
      <c r="V17" s="328"/>
    </row>
    <row r="18" spans="1:22" ht="12.75" customHeight="1">
      <c r="A18" s="31" t="s">
        <v>408</v>
      </c>
      <c r="B18" s="31"/>
      <c r="C18" s="422">
        <f t="shared" si="0"/>
        <v>4584</v>
      </c>
      <c r="D18" s="428"/>
      <c r="E18" s="428">
        <v>15046</v>
      </c>
      <c r="F18" s="428"/>
      <c r="G18" s="428">
        <v>10462</v>
      </c>
      <c r="H18" s="428"/>
      <c r="I18" s="428">
        <v>9226</v>
      </c>
      <c r="U18" s="328"/>
      <c r="V18" s="328"/>
    </row>
    <row r="19" spans="1:22" ht="12.75" customHeight="1">
      <c r="A19" s="31" t="s">
        <v>409</v>
      </c>
      <c r="B19" s="31"/>
      <c r="C19" s="422">
        <f t="shared" si="0"/>
        <v>-13</v>
      </c>
      <c r="D19" s="428"/>
      <c r="E19" s="428">
        <v>2573</v>
      </c>
      <c r="F19" s="428"/>
      <c r="G19" s="428">
        <v>2586</v>
      </c>
      <c r="H19" s="428"/>
      <c r="I19" s="428">
        <v>2568</v>
      </c>
      <c r="U19" s="328"/>
      <c r="V19" s="328"/>
    </row>
    <row r="20" spans="1:22" s="84" customFormat="1" ht="12.75" customHeight="1">
      <c r="A20" s="47" t="s">
        <v>58</v>
      </c>
      <c r="B20" s="47"/>
      <c r="C20" s="422">
        <f t="shared" si="0"/>
        <v>-160</v>
      </c>
      <c r="D20" s="422"/>
      <c r="E20" s="422">
        <v>5230</v>
      </c>
      <c r="F20" s="422"/>
      <c r="G20" s="422">
        <v>5390</v>
      </c>
      <c r="H20" s="422"/>
      <c r="I20" s="422">
        <v>4863</v>
      </c>
      <c r="J20" s="328"/>
      <c r="K20" s="328"/>
      <c r="L20" s="328"/>
      <c r="M20" s="328"/>
      <c r="N20" s="328"/>
      <c r="O20" s="328"/>
      <c r="P20" s="328"/>
      <c r="Q20" s="328"/>
      <c r="R20" s="328"/>
      <c r="S20" s="328"/>
      <c r="T20" s="328"/>
      <c r="U20" s="328"/>
      <c r="V20" s="328"/>
    </row>
    <row r="21" spans="1:22" ht="12.75" customHeight="1">
      <c r="A21" s="47" t="s">
        <v>122</v>
      </c>
      <c r="B21" s="47"/>
      <c r="C21" s="422"/>
      <c r="D21" s="45"/>
      <c r="E21" s="45"/>
      <c r="F21" s="45"/>
      <c r="G21" s="45"/>
      <c r="H21" s="45"/>
      <c r="I21" s="45"/>
      <c r="U21" s="328"/>
      <c r="V21" s="328"/>
    </row>
    <row r="22" spans="1:22" ht="12.75" customHeight="1">
      <c r="A22" s="41" t="s">
        <v>259</v>
      </c>
      <c r="B22" s="41"/>
      <c r="C22" s="422">
        <f t="shared" si="0"/>
        <v>1620</v>
      </c>
      <c r="D22" s="422"/>
      <c r="E22" s="422">
        <v>17228</v>
      </c>
      <c r="F22" s="422"/>
      <c r="G22" s="422">
        <v>15608</v>
      </c>
      <c r="H22" s="422"/>
      <c r="I22" s="422">
        <v>17090</v>
      </c>
      <c r="U22" s="328"/>
      <c r="V22" s="328"/>
    </row>
    <row r="23" spans="1:22" s="84" customFormat="1" ht="12.75" customHeight="1">
      <c r="A23" s="92" t="s">
        <v>119</v>
      </c>
      <c r="B23" s="92"/>
      <c r="C23" s="423">
        <f t="shared" si="0"/>
        <v>2359</v>
      </c>
      <c r="D23" s="423"/>
      <c r="E23" s="423">
        <v>6860</v>
      </c>
      <c r="F23" s="423"/>
      <c r="G23" s="423">
        <v>4501</v>
      </c>
      <c r="H23" s="423"/>
      <c r="I23" s="423">
        <v>4780</v>
      </c>
      <c r="J23" s="328"/>
      <c r="K23" s="328"/>
      <c r="L23" s="328"/>
      <c r="M23" s="328"/>
      <c r="N23" s="328"/>
      <c r="O23" s="328"/>
      <c r="P23" s="328"/>
      <c r="Q23" s="328"/>
      <c r="R23" s="328"/>
      <c r="S23" s="328"/>
      <c r="T23" s="328"/>
      <c r="U23" s="328"/>
      <c r="V23" s="328"/>
    </row>
    <row r="24" spans="1:22" s="84" customFormat="1" ht="12.75" customHeight="1">
      <c r="A24" s="47" t="s">
        <v>59</v>
      </c>
      <c r="B24" s="47"/>
      <c r="C24" s="422">
        <f t="shared" si="0"/>
        <v>13373</v>
      </c>
      <c r="D24" s="422"/>
      <c r="E24" s="422">
        <f>SUM(E13:E23)</f>
        <v>146364</v>
      </c>
      <c r="F24" s="422"/>
      <c r="G24" s="422">
        <f>SUM(G13:G23)</f>
        <v>132991</v>
      </c>
      <c r="H24" s="422"/>
      <c r="I24" s="422">
        <f>SUM(I13:I23)</f>
        <v>132460</v>
      </c>
      <c r="J24" s="328"/>
      <c r="K24" s="328"/>
      <c r="L24" s="328"/>
      <c r="M24" s="328"/>
      <c r="N24" s="328"/>
      <c r="O24" s="328"/>
      <c r="P24" s="328"/>
      <c r="Q24" s="328"/>
      <c r="R24" s="328"/>
      <c r="S24" s="328"/>
      <c r="T24" s="328"/>
      <c r="U24" s="328"/>
      <c r="V24" s="328"/>
    </row>
    <row r="25" spans="1:22" s="84" customFormat="1" ht="12.75" customHeight="1">
      <c r="A25" s="47" t="s">
        <v>153</v>
      </c>
      <c r="B25" s="47"/>
      <c r="C25" s="422">
        <f t="shared" si="0"/>
        <v>-217</v>
      </c>
      <c r="D25" s="422"/>
      <c r="E25" s="422">
        <v>-1621</v>
      </c>
      <c r="F25" s="422"/>
      <c r="G25" s="422">
        <v>-1404</v>
      </c>
      <c r="H25" s="422"/>
      <c r="I25" s="422">
        <v>-1158</v>
      </c>
      <c r="J25" s="328"/>
      <c r="K25" s="328"/>
      <c r="L25" s="328"/>
      <c r="M25" s="328"/>
      <c r="N25" s="328"/>
      <c r="O25" s="328"/>
      <c r="P25" s="328"/>
      <c r="Q25" s="328"/>
      <c r="R25" s="328"/>
      <c r="S25" s="328"/>
      <c r="T25" s="328"/>
      <c r="U25" s="328"/>
      <c r="V25" s="328"/>
    </row>
    <row r="26" spans="1:22" s="84" customFormat="1" ht="12.75" customHeight="1">
      <c r="A26" s="92" t="s">
        <v>192</v>
      </c>
      <c r="B26" s="92"/>
      <c r="C26" s="423">
        <f t="shared" si="0"/>
        <v>-1067</v>
      </c>
      <c r="D26" s="423"/>
      <c r="E26" s="423">
        <v>21145</v>
      </c>
      <c r="F26" s="423"/>
      <c r="G26" s="423">
        <v>22212</v>
      </c>
      <c r="H26" s="423"/>
      <c r="I26" s="423">
        <v>29116</v>
      </c>
      <c r="J26" s="328"/>
      <c r="K26" s="328"/>
      <c r="L26" s="328"/>
      <c r="M26" s="328"/>
      <c r="N26" s="328"/>
      <c r="O26" s="328"/>
      <c r="P26" s="328"/>
      <c r="Q26" s="328"/>
      <c r="R26" s="328"/>
      <c r="S26" s="328"/>
      <c r="T26" s="328"/>
      <c r="U26" s="328"/>
      <c r="V26" s="328"/>
    </row>
    <row r="27" spans="1:22" s="84" customFormat="1" ht="12.75" customHeight="1">
      <c r="A27" s="47" t="s">
        <v>221</v>
      </c>
      <c r="B27" s="47"/>
      <c r="C27" s="362"/>
      <c r="D27" s="362"/>
      <c r="E27" s="362"/>
      <c r="F27" s="362"/>
      <c r="G27" s="362"/>
      <c r="H27" s="362"/>
      <c r="I27" s="362"/>
      <c r="J27" s="328"/>
      <c r="K27" s="328"/>
      <c r="L27" s="328"/>
      <c r="M27" s="328"/>
      <c r="N27" s="328"/>
      <c r="O27" s="328"/>
      <c r="P27" s="328"/>
      <c r="Q27" s="328"/>
      <c r="R27" s="328"/>
      <c r="S27" s="328"/>
      <c r="T27" s="328"/>
      <c r="U27" s="328"/>
      <c r="V27" s="328"/>
    </row>
    <row r="28" spans="1:22" s="84" customFormat="1" ht="12.75" customHeight="1">
      <c r="A28" s="47" t="s">
        <v>60</v>
      </c>
      <c r="B28" s="47"/>
      <c r="C28" s="422">
        <f>SUM(C24:C26)</f>
        <v>12089</v>
      </c>
      <c r="D28" s="422"/>
      <c r="E28" s="422">
        <f>SUM(E24:E26)</f>
        <v>165888</v>
      </c>
      <c r="F28" s="422"/>
      <c r="G28" s="422">
        <f>SUM(G24:G26)</f>
        <v>153799</v>
      </c>
      <c r="H28" s="422"/>
      <c r="I28" s="422">
        <f>SUM(I24:I26)</f>
        <v>160418</v>
      </c>
      <c r="J28" s="328"/>
      <c r="K28" s="328"/>
      <c r="L28" s="328"/>
      <c r="M28" s="328"/>
      <c r="N28" s="328"/>
      <c r="O28" s="328"/>
      <c r="P28" s="328"/>
      <c r="Q28" s="328"/>
      <c r="R28" s="328"/>
      <c r="S28" s="328"/>
      <c r="T28" s="328"/>
      <c r="U28" s="328"/>
      <c r="V28" s="328"/>
    </row>
    <row r="29" spans="1:22" s="84" customFormat="1" ht="12.75" customHeight="1">
      <c r="A29" s="92" t="s">
        <v>139</v>
      </c>
      <c r="B29" s="92"/>
      <c r="C29" s="423">
        <f>E29-G29</f>
        <v>-525</v>
      </c>
      <c r="D29" s="423"/>
      <c r="E29" s="423">
        <v>23317</v>
      </c>
      <c r="F29" s="423"/>
      <c r="G29" s="423">
        <v>23842</v>
      </c>
      <c r="H29" s="423"/>
      <c r="I29" s="423">
        <v>13850</v>
      </c>
      <c r="J29" s="328"/>
      <c r="K29" s="328"/>
      <c r="L29" s="328"/>
      <c r="M29" s="328"/>
      <c r="N29" s="328"/>
      <c r="O29" s="328"/>
      <c r="P29" s="328"/>
      <c r="Q29" s="328"/>
      <c r="R29" s="328"/>
      <c r="S29" s="328"/>
      <c r="T29" s="328"/>
      <c r="U29" s="328"/>
      <c r="V29" s="328"/>
    </row>
    <row r="30" spans="1:22" s="84" customFormat="1" ht="12.75" customHeight="1">
      <c r="A30" s="47" t="s">
        <v>222</v>
      </c>
      <c r="B30" s="47"/>
      <c r="C30" s="422">
        <f>E30-G30</f>
        <v>11564</v>
      </c>
      <c r="D30" s="422"/>
      <c r="E30" s="422">
        <f>SUM(E28:E29)</f>
        <v>189205</v>
      </c>
      <c r="F30" s="422"/>
      <c r="G30" s="422">
        <f>SUM(G28:G29)</f>
        <v>177641</v>
      </c>
      <c r="H30" s="422"/>
      <c r="I30" s="422">
        <f>SUM(I28:I29)</f>
        <v>174268</v>
      </c>
      <c r="J30" s="328"/>
      <c r="K30" s="328"/>
      <c r="L30" s="328"/>
      <c r="M30" s="328"/>
      <c r="N30" s="328"/>
      <c r="O30" s="328"/>
      <c r="P30" s="328"/>
      <c r="Q30" s="328"/>
      <c r="R30" s="328"/>
      <c r="S30" s="328"/>
      <c r="T30" s="328"/>
      <c r="U30" s="328"/>
      <c r="V30" s="328"/>
    </row>
    <row r="31" spans="1:22" s="84" customFormat="1" ht="12.75" customHeight="1">
      <c r="A31" s="47" t="s">
        <v>61</v>
      </c>
      <c r="B31" s="47"/>
      <c r="C31" s="423">
        <f>E31-G31</f>
        <v>-3154</v>
      </c>
      <c r="D31" s="423"/>
      <c r="E31" s="423">
        <v>3202</v>
      </c>
      <c r="F31" s="423"/>
      <c r="G31" s="423">
        <v>6356</v>
      </c>
      <c r="H31" s="423"/>
      <c r="I31" s="423">
        <v>17367</v>
      </c>
      <c r="J31" s="328"/>
      <c r="K31" s="328"/>
      <c r="L31" s="328"/>
      <c r="M31" s="328"/>
      <c r="N31" s="328"/>
      <c r="O31" s="328"/>
      <c r="P31" s="328"/>
      <c r="Q31" s="328"/>
      <c r="R31" s="328"/>
      <c r="S31" s="328"/>
      <c r="T31" s="328"/>
      <c r="U31" s="328"/>
      <c r="V31" s="328"/>
    </row>
    <row r="32" spans="1:22" s="84" customFormat="1" ht="12.75" customHeight="1" thickBot="1">
      <c r="A32" s="454" t="s">
        <v>219</v>
      </c>
      <c r="B32" s="454"/>
      <c r="C32" s="432">
        <f aca="true" t="shared" si="1" ref="C32:I32">SUM(C30:C31)</f>
        <v>8410</v>
      </c>
      <c r="D32" s="432"/>
      <c r="E32" s="432">
        <f t="shared" si="1"/>
        <v>192407</v>
      </c>
      <c r="F32" s="432"/>
      <c r="G32" s="432">
        <f t="shared" si="1"/>
        <v>183997</v>
      </c>
      <c r="H32" s="432"/>
      <c r="I32" s="432">
        <f t="shared" si="1"/>
        <v>191635</v>
      </c>
      <c r="J32" s="328"/>
      <c r="K32" s="328"/>
      <c r="L32" s="328"/>
      <c r="M32" s="328"/>
      <c r="N32" s="328"/>
      <c r="O32" s="328"/>
      <c r="P32" s="328"/>
      <c r="Q32" s="328"/>
      <c r="R32" s="328"/>
      <c r="S32" s="328"/>
      <c r="T32" s="328"/>
      <c r="U32" s="328"/>
      <c r="V32" s="328"/>
    </row>
    <row r="33" spans="1:21" s="84" customFormat="1" ht="12.75" customHeight="1" thickTop="1">
      <c r="A33" s="47"/>
      <c r="B33" s="47"/>
      <c r="C33" s="30"/>
      <c r="D33" s="58"/>
      <c r="E33" s="58"/>
      <c r="F33" s="58"/>
      <c r="G33" s="58"/>
      <c r="H33" s="525"/>
      <c r="I33" s="525"/>
      <c r="J33" s="328"/>
      <c r="K33" s="328"/>
      <c r="L33" s="328"/>
      <c r="M33" s="328"/>
      <c r="N33" s="328"/>
      <c r="O33" s="328"/>
      <c r="P33" s="328"/>
      <c r="Q33" s="328"/>
      <c r="R33" s="328"/>
      <c r="S33" s="328"/>
      <c r="T33" s="328"/>
      <c r="U33" s="328"/>
    </row>
    <row r="34" spans="1:21" s="84" customFormat="1" ht="12.75" customHeight="1">
      <c r="A34" s="513" t="s">
        <v>474</v>
      </c>
      <c r="B34" s="47"/>
      <c r="C34" s="163"/>
      <c r="D34" s="58"/>
      <c r="E34" s="58"/>
      <c r="F34" s="58"/>
      <c r="G34" s="58"/>
      <c r="H34" s="525"/>
      <c r="I34" s="525"/>
      <c r="J34" s="328"/>
      <c r="K34" s="328"/>
      <c r="L34" s="328"/>
      <c r="M34" s="328"/>
      <c r="N34" s="328"/>
      <c r="O34" s="328"/>
      <c r="P34" s="328"/>
      <c r="Q34" s="328"/>
      <c r="R34" s="328"/>
      <c r="S34" s="328"/>
      <c r="T34" s="328"/>
      <c r="U34" s="328"/>
    </row>
    <row r="35" spans="1:21" s="84" customFormat="1" ht="12.75" customHeight="1">
      <c r="A35" s="513" t="s">
        <v>511</v>
      </c>
      <c r="B35" s="47"/>
      <c r="C35" s="163"/>
      <c r="D35" s="54"/>
      <c r="E35" s="64"/>
      <c r="F35" s="54"/>
      <c r="G35" s="54"/>
      <c r="H35" s="525"/>
      <c r="I35" s="525"/>
      <c r="J35" s="328"/>
      <c r="K35" s="328"/>
      <c r="L35" s="328"/>
      <c r="M35" s="328"/>
      <c r="N35" s="328"/>
      <c r="O35" s="328"/>
      <c r="P35" s="328"/>
      <c r="Q35" s="328"/>
      <c r="R35" s="328"/>
      <c r="S35" s="328"/>
      <c r="T35" s="328"/>
      <c r="U35" s="328"/>
    </row>
    <row r="36" spans="1:21" s="84" customFormat="1" ht="12.75" customHeight="1">
      <c r="A36" s="513" t="s">
        <v>510</v>
      </c>
      <c r="B36" s="34"/>
      <c r="C36" s="64"/>
      <c r="D36" s="64"/>
      <c r="E36" s="54"/>
      <c r="F36" s="64"/>
      <c r="G36" s="54"/>
      <c r="H36" s="525"/>
      <c r="I36" s="525"/>
      <c r="J36" s="328"/>
      <c r="K36" s="328"/>
      <c r="L36" s="328"/>
      <c r="M36" s="328"/>
      <c r="N36" s="328"/>
      <c r="O36" s="328"/>
      <c r="P36" s="328"/>
      <c r="Q36" s="328"/>
      <c r="R36" s="328"/>
      <c r="S36" s="328"/>
      <c r="T36" s="328"/>
      <c r="U36" s="328"/>
    </row>
    <row r="37" spans="1:21" s="84" customFormat="1" ht="12.75" customHeight="1">
      <c r="A37" s="119"/>
      <c r="B37" s="119"/>
      <c r="C37" s="119"/>
      <c r="D37" s="54"/>
      <c r="E37" s="163"/>
      <c r="F37" s="119"/>
      <c r="G37" s="119"/>
      <c r="H37" s="525"/>
      <c r="I37" s="525"/>
      <c r="J37" s="328"/>
      <c r="K37" s="328"/>
      <c r="L37" s="328"/>
      <c r="M37" s="328"/>
      <c r="N37" s="328"/>
      <c r="O37" s="328"/>
      <c r="P37" s="328"/>
      <c r="Q37" s="328"/>
      <c r="R37" s="328"/>
      <c r="S37" s="328"/>
      <c r="T37" s="328"/>
      <c r="U37" s="328"/>
    </row>
    <row r="38" spans="1:21" s="84" customFormat="1" ht="12.75" customHeight="1">
      <c r="A38" s="47"/>
      <c r="B38" s="47"/>
      <c r="C38" s="119"/>
      <c r="D38" s="119"/>
      <c r="E38" s="58"/>
      <c r="F38" s="119"/>
      <c r="G38" s="58"/>
      <c r="H38" s="525"/>
      <c r="I38" s="525"/>
      <c r="J38" s="328"/>
      <c r="K38" s="328"/>
      <c r="L38" s="328"/>
      <c r="M38" s="328"/>
      <c r="N38" s="328"/>
      <c r="O38" s="328"/>
      <c r="P38" s="328"/>
      <c r="Q38" s="328"/>
      <c r="R38" s="328"/>
      <c r="S38" s="328"/>
      <c r="T38" s="328"/>
      <c r="U38" s="328"/>
    </row>
    <row r="39" spans="1:21" s="84" customFormat="1" ht="12.75" customHeight="1">
      <c r="A39" s="75"/>
      <c r="B39" s="75"/>
      <c r="C39" s="75"/>
      <c r="D39" s="251"/>
      <c r="E39" s="109"/>
      <c r="F39" s="163"/>
      <c r="G39" s="109"/>
      <c r="H39" s="525"/>
      <c r="I39" s="525"/>
      <c r="J39" s="328"/>
      <c r="K39" s="328"/>
      <c r="L39" s="328"/>
      <c r="M39" s="328"/>
      <c r="N39" s="328"/>
      <c r="O39" s="328"/>
      <c r="P39" s="328"/>
      <c r="Q39" s="328"/>
      <c r="R39" s="328"/>
      <c r="S39" s="328"/>
      <c r="T39" s="328"/>
      <c r="U39" s="328"/>
    </row>
    <row r="40" spans="1:21" s="84" customFormat="1" ht="12.75" customHeight="1">
      <c r="A40" s="75"/>
      <c r="B40" s="75"/>
      <c r="C40" s="75"/>
      <c r="D40" s="152"/>
      <c r="E40" s="152"/>
      <c r="F40" s="152"/>
      <c r="G40" s="152"/>
      <c r="H40" s="525"/>
      <c r="I40" s="525"/>
      <c r="J40" s="328"/>
      <c r="K40" s="328"/>
      <c r="L40" s="328"/>
      <c r="M40" s="328"/>
      <c r="N40" s="328"/>
      <c r="O40" s="328"/>
      <c r="P40" s="328"/>
      <c r="Q40" s="328"/>
      <c r="R40" s="328"/>
      <c r="S40" s="328"/>
      <c r="T40" s="328"/>
      <c r="U40" s="328"/>
    </row>
    <row r="41" spans="1:21" s="84" customFormat="1" ht="12.75" customHeight="1">
      <c r="A41" s="47"/>
      <c r="B41" s="47"/>
      <c r="C41" s="75"/>
      <c r="D41" s="152"/>
      <c r="E41" s="58"/>
      <c r="F41" s="152"/>
      <c r="G41" s="152"/>
      <c r="H41" s="525"/>
      <c r="I41" s="525"/>
      <c r="J41" s="328"/>
      <c r="K41" s="328"/>
      <c r="L41" s="328"/>
      <c r="M41" s="328"/>
      <c r="N41" s="328"/>
      <c r="O41" s="328"/>
      <c r="P41" s="328"/>
      <c r="Q41" s="328"/>
      <c r="R41" s="328"/>
      <c r="S41" s="328"/>
      <c r="T41" s="328"/>
      <c r="U41" s="328"/>
    </row>
    <row r="42" spans="1:21" s="84" customFormat="1" ht="12.75" customHeight="1">
      <c r="A42" s="47"/>
      <c r="B42" s="47"/>
      <c r="C42" s="75"/>
      <c r="D42" s="152"/>
      <c r="E42" s="58"/>
      <c r="F42" s="152"/>
      <c r="G42" s="152"/>
      <c r="H42" s="525"/>
      <c r="I42" s="525"/>
      <c r="J42" s="328"/>
      <c r="K42" s="328"/>
      <c r="L42" s="328"/>
      <c r="M42" s="328"/>
      <c r="N42" s="328"/>
      <c r="O42" s="328"/>
      <c r="P42" s="328"/>
      <c r="Q42" s="328"/>
      <c r="R42" s="328"/>
      <c r="S42" s="328"/>
      <c r="T42" s="328"/>
      <c r="U42" s="328"/>
    </row>
    <row r="43" spans="1:21" s="84" customFormat="1" ht="12.75" customHeight="1">
      <c r="A43" s="75"/>
      <c r="B43" s="75"/>
      <c r="C43" s="75"/>
      <c r="D43" s="93"/>
      <c r="E43" s="109"/>
      <c r="F43" s="150"/>
      <c r="G43" s="109"/>
      <c r="H43" s="525"/>
      <c r="I43" s="525"/>
      <c r="J43" s="328"/>
      <c r="K43" s="328"/>
      <c r="L43" s="328"/>
      <c r="M43" s="328"/>
      <c r="N43" s="328"/>
      <c r="O43" s="328"/>
      <c r="P43" s="328"/>
      <c r="Q43" s="328"/>
      <c r="R43" s="328"/>
      <c r="S43" s="328"/>
      <c r="T43" s="328"/>
      <c r="U43" s="328"/>
    </row>
    <row r="44" spans="1:22" s="84" customFormat="1" ht="12.75" customHeight="1">
      <c r="A44" s="75"/>
      <c r="B44" s="75"/>
      <c r="C44" s="75"/>
      <c r="D44" s="93"/>
      <c r="E44" s="109"/>
      <c r="F44" s="93"/>
      <c r="G44" s="109"/>
      <c r="H44" s="525"/>
      <c r="I44" s="525"/>
      <c r="J44" s="328"/>
      <c r="K44" s="328"/>
      <c r="L44" s="328"/>
      <c r="M44" s="328"/>
      <c r="N44" s="328"/>
      <c r="O44" s="328"/>
      <c r="P44" s="328"/>
      <c r="Q44" s="328"/>
      <c r="R44" s="328"/>
      <c r="S44" s="328"/>
      <c r="T44" s="328"/>
      <c r="U44" s="328"/>
      <c r="V44" s="526"/>
    </row>
    <row r="45" spans="1:22" s="84" customFormat="1" ht="12.75" customHeight="1">
      <c r="A45" s="75"/>
      <c r="B45" s="75"/>
      <c r="C45" s="75"/>
      <c r="D45" s="93"/>
      <c r="E45" s="109"/>
      <c r="F45" s="93"/>
      <c r="G45" s="109"/>
      <c r="H45" s="525"/>
      <c r="I45" s="525"/>
      <c r="J45" s="328"/>
      <c r="K45" s="328"/>
      <c r="L45" s="328"/>
      <c r="M45" s="328"/>
      <c r="N45" s="328"/>
      <c r="O45" s="328"/>
      <c r="P45" s="328"/>
      <c r="Q45" s="328"/>
      <c r="R45" s="328"/>
      <c r="S45" s="328"/>
      <c r="T45" s="328"/>
      <c r="U45" s="328"/>
      <c r="V45" s="526"/>
    </row>
    <row r="46" spans="1:21" s="84" customFormat="1" ht="12.75" customHeight="1">
      <c r="A46" s="47"/>
      <c r="B46" s="47"/>
      <c r="C46" s="75"/>
      <c r="D46" s="53"/>
      <c r="E46" s="53"/>
      <c r="F46" s="53"/>
      <c r="G46" s="53"/>
      <c r="H46" s="525"/>
      <c r="I46" s="525"/>
      <c r="J46" s="328"/>
      <c r="K46" s="328"/>
      <c r="L46" s="328"/>
      <c r="M46" s="328"/>
      <c r="N46" s="328"/>
      <c r="O46" s="328"/>
      <c r="P46" s="328"/>
      <c r="Q46" s="328"/>
      <c r="R46" s="328"/>
      <c r="S46" s="328"/>
      <c r="T46" s="328"/>
      <c r="U46" s="328"/>
    </row>
    <row r="47" spans="1:21" s="84" customFormat="1" ht="12.75" customHeight="1">
      <c r="A47" s="47"/>
      <c r="B47" s="47"/>
      <c r="C47" s="75"/>
      <c r="D47" s="53"/>
      <c r="E47" s="58"/>
      <c r="F47" s="58"/>
      <c r="G47" s="58"/>
      <c r="H47" s="525"/>
      <c r="I47" s="525"/>
      <c r="J47" s="328"/>
      <c r="K47" s="328"/>
      <c r="L47" s="328"/>
      <c r="M47" s="328"/>
      <c r="N47" s="328"/>
      <c r="O47" s="328"/>
      <c r="P47" s="328"/>
      <c r="Q47" s="328"/>
      <c r="R47" s="328"/>
      <c r="S47" s="328"/>
      <c r="T47" s="328"/>
      <c r="U47" s="328"/>
    </row>
    <row r="48" spans="1:21" s="84" customFormat="1" ht="12.75" customHeight="1">
      <c r="A48" s="47"/>
      <c r="B48" s="47"/>
      <c r="C48" s="47"/>
      <c r="D48" s="54"/>
      <c r="E48" s="54"/>
      <c r="F48" s="54"/>
      <c r="G48" s="54"/>
      <c r="H48" s="525"/>
      <c r="I48" s="525"/>
      <c r="J48" s="328"/>
      <c r="K48" s="328"/>
      <c r="L48" s="328"/>
      <c r="M48" s="328"/>
      <c r="N48" s="328"/>
      <c r="O48" s="328"/>
      <c r="P48" s="328"/>
      <c r="Q48" s="328"/>
      <c r="R48" s="328"/>
      <c r="S48" s="328"/>
      <c r="T48" s="328"/>
      <c r="U48" s="328"/>
    </row>
    <row r="49" spans="1:21" s="84" customFormat="1" ht="12.75" customHeight="1">
      <c r="A49" s="47"/>
      <c r="B49" s="47"/>
      <c r="C49" s="75"/>
      <c r="D49" s="34"/>
      <c r="E49" s="53"/>
      <c r="F49" s="53"/>
      <c r="G49" s="53"/>
      <c r="H49" s="525"/>
      <c r="I49" s="525"/>
      <c r="J49" s="328"/>
      <c r="K49" s="328"/>
      <c r="L49" s="328"/>
      <c r="M49" s="328"/>
      <c r="N49" s="328"/>
      <c r="O49" s="328"/>
      <c r="P49" s="328"/>
      <c r="Q49" s="328"/>
      <c r="R49" s="328"/>
      <c r="S49" s="328"/>
      <c r="T49" s="328"/>
      <c r="U49" s="328"/>
    </row>
    <row r="50" spans="1:21" s="84" customFormat="1" ht="12.75" customHeight="1">
      <c r="A50" s="47"/>
      <c r="B50" s="47"/>
      <c r="C50" s="75"/>
      <c r="D50" s="53"/>
      <c r="E50" s="53"/>
      <c r="F50" s="53"/>
      <c r="G50" s="53"/>
      <c r="H50" s="525"/>
      <c r="I50" s="525"/>
      <c r="J50" s="328"/>
      <c r="K50" s="328"/>
      <c r="L50" s="328"/>
      <c r="M50" s="328"/>
      <c r="N50" s="328"/>
      <c r="O50" s="328"/>
      <c r="P50" s="328"/>
      <c r="Q50" s="328"/>
      <c r="R50" s="328"/>
      <c r="S50" s="328"/>
      <c r="T50" s="328"/>
      <c r="U50" s="328"/>
    </row>
    <row r="51" spans="1:21" s="84" customFormat="1" ht="12.75" customHeight="1">
      <c r="A51" s="75"/>
      <c r="B51" s="75"/>
      <c r="C51" s="75"/>
      <c r="D51" s="53"/>
      <c r="E51" s="53"/>
      <c r="F51" s="53"/>
      <c r="G51" s="53"/>
      <c r="H51" s="525"/>
      <c r="I51" s="525"/>
      <c r="J51" s="328"/>
      <c r="K51" s="328"/>
      <c r="L51" s="328"/>
      <c r="M51" s="328"/>
      <c r="N51" s="328"/>
      <c r="O51" s="328"/>
      <c r="P51" s="328"/>
      <c r="Q51" s="328"/>
      <c r="R51" s="328"/>
      <c r="S51" s="328"/>
      <c r="T51" s="328"/>
      <c r="U51" s="328"/>
    </row>
    <row r="52" spans="1:21" s="84" customFormat="1" ht="12.75" customHeight="1">
      <c r="A52" s="75"/>
      <c r="B52" s="75"/>
      <c r="C52" s="75"/>
      <c r="D52" s="53"/>
      <c r="E52" s="53"/>
      <c r="F52" s="53"/>
      <c r="G52" s="53"/>
      <c r="H52" s="525"/>
      <c r="I52" s="525"/>
      <c r="J52" s="328"/>
      <c r="K52" s="328"/>
      <c r="L52" s="328"/>
      <c r="M52" s="328"/>
      <c r="N52" s="328"/>
      <c r="O52" s="328"/>
      <c r="P52" s="328"/>
      <c r="Q52" s="328"/>
      <c r="R52" s="328"/>
      <c r="S52" s="328"/>
      <c r="T52" s="328"/>
      <c r="U52" s="328"/>
    </row>
    <row r="53" spans="1:21" s="84" customFormat="1" ht="12.75" customHeight="1">
      <c r="A53" s="75"/>
      <c r="B53" s="75"/>
      <c r="C53" s="75"/>
      <c r="D53" s="53"/>
      <c r="E53" s="53"/>
      <c r="F53" s="53"/>
      <c r="G53" s="53"/>
      <c r="H53" s="525"/>
      <c r="I53" s="525"/>
      <c r="J53" s="328"/>
      <c r="K53" s="328"/>
      <c r="L53" s="328"/>
      <c r="M53" s="328"/>
      <c r="N53" s="328"/>
      <c r="O53" s="328"/>
      <c r="P53" s="328"/>
      <c r="Q53" s="328"/>
      <c r="R53" s="328"/>
      <c r="S53" s="328"/>
      <c r="T53" s="328"/>
      <c r="U53" s="328"/>
    </row>
    <row r="54" spans="1:21" s="84" customFormat="1" ht="12.75" customHeight="1">
      <c r="A54" s="75"/>
      <c r="B54" s="75"/>
      <c r="C54" s="75"/>
      <c r="D54" s="53"/>
      <c r="E54" s="53"/>
      <c r="F54" s="53"/>
      <c r="G54" s="53"/>
      <c r="H54" s="525"/>
      <c r="I54" s="525"/>
      <c r="J54" s="328"/>
      <c r="K54" s="328"/>
      <c r="L54" s="328"/>
      <c r="M54" s="328"/>
      <c r="N54" s="328"/>
      <c r="O54" s="328"/>
      <c r="P54" s="328"/>
      <c r="Q54" s="328"/>
      <c r="R54" s="328"/>
      <c r="S54" s="328"/>
      <c r="T54" s="328"/>
      <c r="U54" s="328"/>
    </row>
    <row r="55" spans="1:21" s="84" customFormat="1" ht="18" customHeight="1">
      <c r="A55" s="47"/>
      <c r="B55" s="47"/>
      <c r="C55" s="75"/>
      <c r="D55" s="53"/>
      <c r="E55" s="66"/>
      <c r="F55" s="66"/>
      <c r="G55" s="66"/>
      <c r="H55" s="525"/>
      <c r="I55" s="525"/>
      <c r="J55" s="328"/>
      <c r="K55" s="328"/>
      <c r="L55" s="328"/>
      <c r="M55" s="328"/>
      <c r="N55" s="328"/>
      <c r="O55" s="328"/>
      <c r="P55" s="328"/>
      <c r="Q55" s="328"/>
      <c r="R55" s="328"/>
      <c r="S55" s="328"/>
      <c r="T55" s="328"/>
      <c r="U55" s="328"/>
    </row>
    <row r="56" spans="1:21" s="84" customFormat="1" ht="13.5" customHeight="1">
      <c r="A56" s="47"/>
      <c r="B56" s="47"/>
      <c r="C56" s="47"/>
      <c r="D56" s="66"/>
      <c r="H56" s="525"/>
      <c r="I56" s="525"/>
      <c r="J56" s="328"/>
      <c r="K56" s="328"/>
      <c r="L56" s="328"/>
      <c r="M56" s="328"/>
      <c r="N56" s="328"/>
      <c r="O56" s="328"/>
      <c r="P56" s="328"/>
      <c r="Q56" s="328"/>
      <c r="R56" s="328"/>
      <c r="S56" s="328"/>
      <c r="T56" s="328"/>
      <c r="U56" s="328"/>
    </row>
    <row r="57" spans="1:21" s="84" customFormat="1" ht="12.75" customHeight="1">
      <c r="A57" s="75"/>
      <c r="B57" s="75"/>
      <c r="C57" s="75"/>
      <c r="D57" s="67"/>
      <c r="E57" s="67"/>
      <c r="F57" s="67"/>
      <c r="G57" s="67"/>
      <c r="H57" s="525"/>
      <c r="I57" s="525"/>
      <c r="J57" s="328"/>
      <c r="K57" s="328"/>
      <c r="L57" s="328"/>
      <c r="M57" s="328"/>
      <c r="N57" s="328"/>
      <c r="O57" s="328"/>
      <c r="P57" s="328"/>
      <c r="Q57" s="328"/>
      <c r="R57" s="328"/>
      <c r="S57" s="328"/>
      <c r="T57" s="328"/>
      <c r="U57" s="328"/>
    </row>
    <row r="58" spans="1:21" s="84" customFormat="1" ht="12.75" customHeight="1">
      <c r="A58" s="47"/>
      <c r="B58" s="47"/>
      <c r="C58" s="47"/>
      <c r="D58" s="68"/>
      <c r="E58" s="304"/>
      <c r="F58" s="68"/>
      <c r="G58" s="68"/>
      <c r="H58" s="525"/>
      <c r="I58" s="525"/>
      <c r="J58" s="328"/>
      <c r="K58" s="328"/>
      <c r="L58" s="328"/>
      <c r="M58" s="328"/>
      <c r="N58" s="328"/>
      <c r="O58" s="328"/>
      <c r="P58" s="328"/>
      <c r="Q58" s="328"/>
      <c r="R58" s="328"/>
      <c r="S58" s="328"/>
      <c r="T58" s="328"/>
      <c r="U58" s="328"/>
    </row>
    <row r="59" spans="1:21" ht="12.75" customHeight="1">
      <c r="A59" s="75"/>
      <c r="B59" s="75"/>
      <c r="C59" s="75"/>
      <c r="D59" s="406"/>
      <c r="E59" s="305"/>
      <c r="F59" s="69"/>
      <c r="G59" s="69"/>
      <c r="H59" s="525"/>
      <c r="I59" s="525"/>
      <c r="U59" s="328"/>
    </row>
    <row r="60" spans="1:21" ht="18.75" customHeight="1">
      <c r="A60" s="75"/>
      <c r="B60" s="75"/>
      <c r="C60" s="75"/>
      <c r="D60" s="75"/>
      <c r="E60" s="75"/>
      <c r="F60" s="75"/>
      <c r="G60" s="69"/>
      <c r="H60" s="525"/>
      <c r="I60" s="525"/>
      <c r="U60" s="328"/>
    </row>
    <row r="61" spans="1:21" ht="12.75" customHeight="1">
      <c r="A61" s="20"/>
      <c r="B61" s="20"/>
      <c r="C61" s="20"/>
      <c r="D61" s="20"/>
      <c r="E61" s="20"/>
      <c r="F61" s="20"/>
      <c r="G61" s="20"/>
      <c r="H61" s="525"/>
      <c r="I61" s="525"/>
      <c r="U61" s="328"/>
    </row>
    <row r="62" spans="1:21" ht="12" customHeight="1">
      <c r="A62" s="407"/>
      <c r="B62" s="20"/>
      <c r="C62" s="20"/>
      <c r="D62" s="20"/>
      <c r="E62" s="20"/>
      <c r="F62" s="20"/>
      <c r="G62" s="20"/>
      <c r="H62" s="525"/>
      <c r="I62" s="525"/>
      <c r="U62" s="328"/>
    </row>
    <row r="63" spans="1:21" ht="10.5" customHeight="1">
      <c r="A63" s="78"/>
      <c r="B63" s="20"/>
      <c r="C63" s="20"/>
      <c r="D63" s="20"/>
      <c r="E63" s="20"/>
      <c r="F63" s="20"/>
      <c r="G63" s="20"/>
      <c r="H63" s="525"/>
      <c r="I63" s="525"/>
      <c r="U63" s="328"/>
    </row>
    <row r="64" spans="1:21" ht="10.5" customHeight="1">
      <c r="A64" s="78"/>
      <c r="B64" s="20"/>
      <c r="C64" s="20"/>
      <c r="D64" s="20"/>
      <c r="E64" s="20"/>
      <c r="F64" s="20"/>
      <c r="G64" s="20"/>
      <c r="H64" s="525"/>
      <c r="I64" s="525"/>
      <c r="U64" s="328"/>
    </row>
    <row r="65" spans="1:21" ht="12.75" customHeight="1">
      <c r="A65" s="408"/>
      <c r="B65" s="20"/>
      <c r="C65" s="20"/>
      <c r="D65" s="20"/>
      <c r="E65" s="20"/>
      <c r="F65" s="20"/>
      <c r="G65" s="20"/>
      <c r="H65" s="525"/>
      <c r="I65" s="525"/>
      <c r="U65" s="328"/>
    </row>
    <row r="66" spans="1:21" ht="12.75" customHeight="1">
      <c r="A66" s="408"/>
      <c r="B66" s="20"/>
      <c r="C66" s="20"/>
      <c r="D66" s="20"/>
      <c r="E66" s="20"/>
      <c r="F66" s="20"/>
      <c r="G66" s="20"/>
      <c r="H66" s="525"/>
      <c r="I66" s="525"/>
      <c r="U66" s="328"/>
    </row>
    <row r="67" spans="1:9" ht="12.75" customHeight="1">
      <c r="A67" s="34"/>
      <c r="B67" s="20"/>
      <c r="C67" s="20"/>
      <c r="D67" s="20"/>
      <c r="E67" s="20"/>
      <c r="F67" s="20"/>
      <c r="G67" s="20"/>
      <c r="H67" s="525"/>
      <c r="I67" s="525"/>
    </row>
    <row r="68" spans="1:9" ht="4.5" customHeight="1">
      <c r="A68" s="20"/>
      <c r="B68" s="20"/>
      <c r="C68" s="20"/>
      <c r="D68" s="20"/>
      <c r="E68" s="20"/>
      <c r="F68" s="20"/>
      <c r="G68" s="20"/>
      <c r="H68" s="525"/>
      <c r="I68" s="525"/>
    </row>
    <row r="69" spans="1:9" ht="12.75" customHeight="1">
      <c r="A69" s="409"/>
      <c r="B69" s="20"/>
      <c r="C69" s="20"/>
      <c r="D69" s="20"/>
      <c r="E69" s="20"/>
      <c r="F69" s="20"/>
      <c r="G69" s="20"/>
      <c r="H69" s="525"/>
      <c r="I69" s="525"/>
    </row>
    <row r="70" spans="1:9" ht="12.75" customHeight="1">
      <c r="A70" s="409"/>
      <c r="B70" s="20"/>
      <c r="C70" s="20"/>
      <c r="D70" s="20"/>
      <c r="E70" s="20"/>
      <c r="F70" s="20"/>
      <c r="G70" s="20"/>
      <c r="H70" s="525"/>
      <c r="I70" s="525"/>
    </row>
    <row r="71" spans="1:9" ht="12.75" customHeight="1">
      <c r="A71" s="34"/>
      <c r="B71" s="410"/>
      <c r="C71" s="411"/>
      <c r="D71" s="410"/>
      <c r="E71" s="20"/>
      <c r="F71" s="20"/>
      <c r="G71" s="20"/>
      <c r="H71" s="525"/>
      <c r="I71" s="525"/>
    </row>
    <row r="72" spans="1:9" ht="12.75" customHeight="1">
      <c r="A72" s="306"/>
      <c r="B72" s="85"/>
      <c r="C72" s="85"/>
      <c r="D72" s="85"/>
      <c r="E72" s="20"/>
      <c r="F72" s="20"/>
      <c r="G72" s="20"/>
      <c r="H72" s="525"/>
      <c r="I72" s="525"/>
    </row>
    <row r="73" spans="1:20" s="79" customFormat="1" ht="12.75" customHeight="1">
      <c r="A73" s="34"/>
      <c r="B73" s="34"/>
      <c r="C73" s="34"/>
      <c r="D73" s="34"/>
      <c r="E73" s="34"/>
      <c r="F73" s="34"/>
      <c r="G73" s="34"/>
      <c r="H73" s="527"/>
      <c r="I73" s="527"/>
      <c r="J73" s="49"/>
      <c r="K73" s="49"/>
      <c r="L73" s="49"/>
      <c r="M73" s="49"/>
      <c r="N73" s="49"/>
      <c r="O73" s="49"/>
      <c r="P73" s="49"/>
      <c r="Q73" s="49"/>
      <c r="R73" s="49"/>
      <c r="S73" s="49"/>
      <c r="T73" s="49"/>
    </row>
    <row r="74" spans="1:20" s="79" customFormat="1" ht="12.75" customHeight="1">
      <c r="A74" s="34"/>
      <c r="B74" s="148"/>
      <c r="C74" s="148"/>
      <c r="D74" s="148"/>
      <c r="E74" s="34"/>
      <c r="F74" s="34"/>
      <c r="G74" s="34"/>
      <c r="H74" s="527"/>
      <c r="I74" s="527"/>
      <c r="J74" s="49"/>
      <c r="K74" s="49"/>
      <c r="L74" s="49"/>
      <c r="M74" s="49"/>
      <c r="N74" s="49"/>
      <c r="O74" s="49"/>
      <c r="P74" s="49"/>
      <c r="Q74" s="49"/>
      <c r="R74" s="49"/>
      <c r="S74" s="49"/>
      <c r="T74" s="49"/>
    </row>
    <row r="75" spans="1:20" s="79" customFormat="1" ht="12.75" customHeight="1">
      <c r="A75" s="34"/>
      <c r="B75" s="150"/>
      <c r="C75" s="150"/>
      <c r="D75" s="150"/>
      <c r="E75" s="34"/>
      <c r="F75" s="34"/>
      <c r="G75" s="34"/>
      <c r="H75" s="527"/>
      <c r="I75" s="527"/>
      <c r="J75" s="49"/>
      <c r="K75" s="49"/>
      <c r="L75" s="49"/>
      <c r="M75" s="49"/>
      <c r="N75" s="49"/>
      <c r="O75" s="49"/>
      <c r="P75" s="49"/>
      <c r="Q75" s="49"/>
      <c r="R75" s="49"/>
      <c r="S75" s="49"/>
      <c r="T75" s="49"/>
    </row>
    <row r="76" spans="1:9" ht="12.75" customHeight="1">
      <c r="A76" s="20"/>
      <c r="B76" s="148"/>
      <c r="C76" s="148"/>
      <c r="D76" s="148"/>
      <c r="E76" s="20"/>
      <c r="F76" s="20"/>
      <c r="G76" s="20"/>
      <c r="H76" s="525"/>
      <c r="I76" s="525"/>
    </row>
    <row r="77" spans="1:20" s="79" customFormat="1" ht="12.75" customHeight="1">
      <c r="A77" s="34"/>
      <c r="B77" s="412"/>
      <c r="C77" s="412"/>
      <c r="D77" s="412"/>
      <c r="E77" s="34"/>
      <c r="F77" s="34"/>
      <c r="G77" s="34"/>
      <c r="H77" s="527"/>
      <c r="I77" s="527"/>
      <c r="J77" s="49"/>
      <c r="K77" s="49"/>
      <c r="L77" s="49"/>
      <c r="M77" s="49"/>
      <c r="N77" s="49"/>
      <c r="O77" s="49"/>
      <c r="P77" s="49"/>
      <c r="Q77" s="49"/>
      <c r="R77" s="49"/>
      <c r="S77" s="49"/>
      <c r="T77" s="49"/>
    </row>
    <row r="78" spans="1:20" s="79" customFormat="1" ht="12.75" customHeight="1">
      <c r="A78" s="34"/>
      <c r="B78" s="179"/>
      <c r="C78" s="148"/>
      <c r="D78" s="148"/>
      <c r="E78" s="34"/>
      <c r="F78" s="34"/>
      <c r="G78" s="34"/>
      <c r="H78" s="527"/>
      <c r="I78" s="527"/>
      <c r="J78" s="49"/>
      <c r="K78" s="49"/>
      <c r="L78" s="49"/>
      <c r="M78" s="49"/>
      <c r="N78" s="49"/>
      <c r="O78" s="49"/>
      <c r="P78" s="49"/>
      <c r="Q78" s="49"/>
      <c r="R78" s="49"/>
      <c r="S78" s="49"/>
      <c r="T78" s="49"/>
    </row>
    <row r="79" spans="1:20" s="79" customFormat="1" ht="12.75" customHeight="1">
      <c r="A79" s="34"/>
      <c r="B79" s="179"/>
      <c r="C79" s="150"/>
      <c r="D79" s="150"/>
      <c r="E79" s="34"/>
      <c r="F79" s="34"/>
      <c r="G79" s="34"/>
      <c r="H79" s="527"/>
      <c r="I79" s="527"/>
      <c r="J79" s="49"/>
      <c r="K79" s="49"/>
      <c r="L79" s="49"/>
      <c r="M79" s="49"/>
      <c r="N79" s="49"/>
      <c r="O79" s="49"/>
      <c r="P79" s="49"/>
      <c r="Q79" s="49"/>
      <c r="R79" s="49"/>
      <c r="S79" s="49"/>
      <c r="T79" s="49"/>
    </row>
    <row r="80" spans="1:9" ht="12.75" customHeight="1">
      <c r="A80" s="20"/>
      <c r="B80" s="179"/>
      <c r="C80" s="148"/>
      <c r="D80" s="148"/>
      <c r="E80" s="20"/>
      <c r="F80" s="20"/>
      <c r="G80" s="20"/>
      <c r="H80" s="525"/>
      <c r="I80" s="525"/>
    </row>
    <row r="81" spans="1:9" ht="12.75" customHeight="1">
      <c r="A81" s="20"/>
      <c r="B81" s="20"/>
      <c r="C81" s="20"/>
      <c r="D81" s="20"/>
      <c r="E81" s="20"/>
      <c r="F81" s="20"/>
      <c r="G81" s="20"/>
      <c r="H81" s="525"/>
      <c r="I81" s="525"/>
    </row>
    <row r="82" spans="1:9" ht="12.75" customHeight="1">
      <c r="A82" s="20"/>
      <c r="B82" s="20"/>
      <c r="C82" s="20"/>
      <c r="D82" s="20"/>
      <c r="E82" s="20"/>
      <c r="F82" s="20"/>
      <c r="G82" s="20"/>
      <c r="H82" s="20"/>
      <c r="I82" s="525"/>
    </row>
    <row r="83" spans="1:9" ht="12.75" customHeight="1">
      <c r="A83" s="20"/>
      <c r="B83" s="20"/>
      <c r="C83" s="20"/>
      <c r="D83" s="20"/>
      <c r="E83" s="20"/>
      <c r="F83" s="20"/>
      <c r="G83" s="20"/>
      <c r="H83" s="20"/>
      <c r="I83" s="525"/>
    </row>
    <row r="84" spans="1:9" ht="12.75" customHeight="1">
      <c r="A84" s="20"/>
      <c r="B84" s="20"/>
      <c r="C84" s="20"/>
      <c r="D84" s="20"/>
      <c r="E84" s="20"/>
      <c r="F84" s="20"/>
      <c r="G84" s="20"/>
      <c r="H84" s="525"/>
      <c r="I84" s="525"/>
    </row>
    <row r="85" spans="1:9" ht="12.75" customHeight="1">
      <c r="A85" s="20"/>
      <c r="B85" s="20"/>
      <c r="C85" s="20"/>
      <c r="D85" s="20"/>
      <c r="E85" s="20"/>
      <c r="F85" s="20"/>
      <c r="G85" s="20"/>
      <c r="H85" s="525"/>
      <c r="I85" s="525"/>
    </row>
    <row r="86" spans="1:9" ht="12.75" customHeight="1">
      <c r="A86" s="20"/>
      <c r="B86" s="20"/>
      <c r="C86" s="20"/>
      <c r="D86" s="20"/>
      <c r="E86" s="20"/>
      <c r="F86" s="20"/>
      <c r="G86" s="20"/>
      <c r="H86" s="525"/>
      <c r="I86" s="525"/>
    </row>
    <row r="87" spans="1:9" ht="12.75" customHeight="1">
      <c r="A87" s="20"/>
      <c r="B87" s="20"/>
      <c r="C87" s="20"/>
      <c r="D87" s="20"/>
      <c r="E87" s="20"/>
      <c r="F87" s="20"/>
      <c r="G87" s="20"/>
      <c r="H87" s="525"/>
      <c r="I87" s="525"/>
    </row>
    <row r="88" spans="1:9" ht="12.75" customHeight="1">
      <c r="A88" s="20"/>
      <c r="B88" s="20"/>
      <c r="C88" s="20"/>
      <c r="D88" s="20"/>
      <c r="E88" s="20"/>
      <c r="F88" s="20"/>
      <c r="G88" s="20"/>
      <c r="H88" s="525"/>
      <c r="I88" s="525"/>
    </row>
    <row r="89" spans="1:9" ht="12.75" customHeight="1">
      <c r="A89" s="20"/>
      <c r="B89" s="20"/>
      <c r="C89" s="20"/>
      <c r="D89" s="20"/>
      <c r="E89" s="20"/>
      <c r="F89" s="20"/>
      <c r="G89" s="20"/>
      <c r="H89" s="525"/>
      <c r="I89" s="525"/>
    </row>
    <row r="90" spans="1:9" ht="12.75" customHeight="1">
      <c r="A90" s="84"/>
      <c r="B90" s="84"/>
      <c r="C90" s="84"/>
      <c r="D90" s="84"/>
      <c r="E90" s="84"/>
      <c r="F90" s="84"/>
      <c r="G90" s="84"/>
      <c r="H90" s="525"/>
      <c r="I90" s="525"/>
    </row>
    <row r="91" spans="1:9" ht="12.75" customHeight="1">
      <c r="A91" s="84"/>
      <c r="B91" s="84"/>
      <c r="C91" s="84"/>
      <c r="D91" s="84"/>
      <c r="E91" s="84"/>
      <c r="F91" s="84"/>
      <c r="G91" s="84"/>
      <c r="H91" s="525"/>
      <c r="I91" s="525"/>
    </row>
    <row r="92" spans="1:9" ht="12.75" customHeight="1">
      <c r="A92" s="84"/>
      <c r="B92" s="84"/>
      <c r="C92" s="84"/>
      <c r="D92" s="84"/>
      <c r="E92" s="84"/>
      <c r="F92" s="84"/>
      <c r="G92" s="84"/>
      <c r="H92" s="525"/>
      <c r="I92" s="525"/>
    </row>
    <row r="93" spans="1:9" ht="12.75" customHeight="1">
      <c r="A93" s="84"/>
      <c r="B93" s="84"/>
      <c r="C93" s="84"/>
      <c r="D93" s="84"/>
      <c r="E93" s="84"/>
      <c r="F93" s="84"/>
      <c r="G93" s="84"/>
      <c r="H93" s="525"/>
      <c r="I93" s="525"/>
    </row>
    <row r="94" spans="1:9" ht="12.75" customHeight="1">
      <c r="A94" s="84"/>
      <c r="B94" s="84"/>
      <c r="C94" s="84"/>
      <c r="D94" s="84"/>
      <c r="E94" s="84"/>
      <c r="F94" s="84"/>
      <c r="G94" s="84"/>
      <c r="H94" s="525"/>
      <c r="I94" s="525"/>
    </row>
    <row r="95" spans="1:9" ht="12.75" customHeight="1">
      <c r="A95" s="84"/>
      <c r="B95" s="84"/>
      <c r="C95" s="84"/>
      <c r="D95" s="84"/>
      <c r="E95" s="84"/>
      <c r="F95" s="84"/>
      <c r="G95" s="84"/>
      <c r="H95" s="525"/>
      <c r="I95" s="525"/>
    </row>
    <row r="96" spans="1:9" ht="12.75" customHeight="1">
      <c r="A96" s="84"/>
      <c r="B96" s="84"/>
      <c r="C96" s="84"/>
      <c r="D96" s="84"/>
      <c r="E96" s="84"/>
      <c r="F96" s="84"/>
      <c r="G96" s="84"/>
      <c r="H96" s="525"/>
      <c r="I96" s="525"/>
    </row>
    <row r="97" spans="1:9" ht="12.75" customHeight="1">
      <c r="A97" s="84"/>
      <c r="B97" s="84"/>
      <c r="C97" s="84"/>
      <c r="D97" s="84"/>
      <c r="E97" s="84"/>
      <c r="F97" s="84"/>
      <c r="G97" s="84"/>
      <c r="H97" s="525"/>
      <c r="I97" s="525"/>
    </row>
    <row r="98" spans="1:9" ht="12.75" customHeight="1">
      <c r="A98" s="84"/>
      <c r="B98" s="84"/>
      <c r="C98" s="84"/>
      <c r="D98" s="84"/>
      <c r="E98" s="84"/>
      <c r="F98" s="84"/>
      <c r="G98" s="84"/>
      <c r="H98" s="525"/>
      <c r="I98" s="525"/>
    </row>
    <row r="99" spans="1:9" ht="12.75" customHeight="1">
      <c r="A99" s="84"/>
      <c r="B99" s="84"/>
      <c r="C99" s="84"/>
      <c r="D99" s="84"/>
      <c r="E99" s="84"/>
      <c r="F99" s="84"/>
      <c r="G99" s="84"/>
      <c r="H99" s="525"/>
      <c r="I99" s="525"/>
    </row>
    <row r="100" spans="1:9" ht="12.75" customHeight="1">
      <c r="A100" s="84"/>
      <c r="B100" s="84"/>
      <c r="C100" s="84"/>
      <c r="D100" s="84"/>
      <c r="E100" s="84"/>
      <c r="F100" s="84"/>
      <c r="G100" s="84"/>
      <c r="H100" s="525"/>
      <c r="I100" s="525"/>
    </row>
    <row r="101" spans="1:9" ht="12.75" customHeight="1">
      <c r="A101" s="84"/>
      <c r="B101" s="84"/>
      <c r="C101" s="84"/>
      <c r="D101" s="84"/>
      <c r="E101" s="84"/>
      <c r="F101" s="84"/>
      <c r="G101" s="84"/>
      <c r="H101" s="525"/>
      <c r="I101" s="525"/>
    </row>
    <row r="102" spans="1:9" ht="12.75" customHeight="1">
      <c r="A102" s="84"/>
      <c r="B102" s="84"/>
      <c r="C102" s="84"/>
      <c r="D102" s="84"/>
      <c r="E102" s="84"/>
      <c r="F102" s="84"/>
      <c r="G102" s="84"/>
      <c r="H102" s="525"/>
      <c r="I102" s="525"/>
    </row>
    <row r="103" spans="1:9" ht="12.75" customHeight="1">
      <c r="A103" s="84"/>
      <c r="B103" s="84"/>
      <c r="C103" s="84"/>
      <c r="D103" s="84"/>
      <c r="E103" s="84"/>
      <c r="F103" s="84"/>
      <c r="G103" s="84"/>
      <c r="H103" s="525"/>
      <c r="I103" s="525"/>
    </row>
    <row r="104" spans="1:9" ht="12.75" customHeight="1">
      <c r="A104" s="84"/>
      <c r="B104" s="84"/>
      <c r="C104" s="84"/>
      <c r="D104" s="84"/>
      <c r="E104" s="84"/>
      <c r="F104" s="84"/>
      <c r="G104" s="84"/>
      <c r="H104" s="525"/>
      <c r="I104" s="525"/>
    </row>
    <row r="105" spans="1:9" ht="12.75" customHeight="1">
      <c r="A105" s="84"/>
      <c r="B105" s="84"/>
      <c r="C105" s="84"/>
      <c r="D105" s="84"/>
      <c r="E105" s="84"/>
      <c r="F105" s="84"/>
      <c r="G105" s="84"/>
      <c r="H105" s="525"/>
      <c r="I105" s="525"/>
    </row>
    <row r="106" spans="1:9" ht="12.75" customHeight="1">
      <c r="A106" s="84"/>
      <c r="B106" s="84"/>
      <c r="C106" s="84"/>
      <c r="D106" s="84"/>
      <c r="E106" s="84"/>
      <c r="F106" s="84"/>
      <c r="G106" s="84"/>
      <c r="H106" s="525"/>
      <c r="I106" s="525"/>
    </row>
    <row r="107" spans="1:9" ht="12.75" customHeight="1">
      <c r="A107" s="84"/>
      <c r="B107" s="84"/>
      <c r="C107" s="84"/>
      <c r="D107" s="84"/>
      <c r="E107" s="84"/>
      <c r="F107" s="84"/>
      <c r="G107" s="84"/>
      <c r="H107" s="525"/>
      <c r="I107" s="525"/>
    </row>
    <row r="108" spans="1:9" ht="12.75" customHeight="1">
      <c r="A108" s="84"/>
      <c r="B108" s="84"/>
      <c r="C108" s="84"/>
      <c r="D108" s="84"/>
      <c r="E108" s="84"/>
      <c r="F108" s="84"/>
      <c r="G108" s="84"/>
      <c r="H108" s="525"/>
      <c r="I108" s="525"/>
    </row>
    <row r="109" spans="1:9" ht="12.75" customHeight="1">
      <c r="A109" s="84"/>
      <c r="B109" s="84"/>
      <c r="C109" s="84"/>
      <c r="D109" s="84"/>
      <c r="E109" s="84"/>
      <c r="F109" s="84"/>
      <c r="G109" s="84"/>
      <c r="H109" s="525"/>
      <c r="I109" s="525"/>
    </row>
    <row r="110" spans="1:9" ht="12.75" customHeight="1">
      <c r="A110" s="84"/>
      <c r="B110" s="84"/>
      <c r="C110" s="84"/>
      <c r="D110" s="84"/>
      <c r="E110" s="84"/>
      <c r="F110" s="84"/>
      <c r="G110" s="84"/>
      <c r="H110" s="525"/>
      <c r="I110" s="525"/>
    </row>
    <row r="111" spans="1:9" ht="12.75" customHeight="1">
      <c r="A111" s="84"/>
      <c r="B111" s="84"/>
      <c r="C111" s="84"/>
      <c r="D111" s="84"/>
      <c r="E111" s="84"/>
      <c r="F111" s="84"/>
      <c r="G111" s="84"/>
      <c r="H111" s="525"/>
      <c r="I111" s="525"/>
    </row>
    <row r="112" spans="1:9" ht="15.75">
      <c r="A112" s="84"/>
      <c r="B112" s="84"/>
      <c r="C112" s="84"/>
      <c r="D112" s="84"/>
      <c r="E112" s="84"/>
      <c r="F112" s="84"/>
      <c r="G112" s="84"/>
      <c r="H112" s="525"/>
      <c r="I112" s="525"/>
    </row>
    <row r="113" spans="1:9" ht="15.75">
      <c r="A113" s="84"/>
      <c r="B113" s="84"/>
      <c r="C113" s="84"/>
      <c r="D113" s="84"/>
      <c r="E113" s="84"/>
      <c r="F113" s="84"/>
      <c r="G113" s="84"/>
      <c r="H113" s="525"/>
      <c r="I113" s="525"/>
    </row>
    <row r="114" spans="1:9" ht="15.75">
      <c r="A114" s="84"/>
      <c r="B114" s="84"/>
      <c r="C114" s="84"/>
      <c r="D114" s="84"/>
      <c r="E114" s="84"/>
      <c r="F114" s="84"/>
      <c r="G114" s="84"/>
      <c r="H114" s="525"/>
      <c r="I114" s="525"/>
    </row>
    <row r="115" spans="1:9" ht="15.75">
      <c r="A115" s="84"/>
      <c r="B115" s="84"/>
      <c r="C115" s="84"/>
      <c r="D115" s="84"/>
      <c r="E115" s="84"/>
      <c r="F115" s="84"/>
      <c r="G115" s="84"/>
      <c r="H115" s="525"/>
      <c r="I115" s="525"/>
    </row>
    <row r="116" spans="1:9" ht="15.75">
      <c r="A116" s="84"/>
      <c r="B116" s="84"/>
      <c r="C116" s="84"/>
      <c r="D116" s="84"/>
      <c r="E116" s="84"/>
      <c r="F116" s="84"/>
      <c r="G116" s="84"/>
      <c r="H116" s="525"/>
      <c r="I116" s="525"/>
    </row>
    <row r="117" spans="1:9" ht="15.75">
      <c r="A117" s="84"/>
      <c r="B117" s="84"/>
      <c r="C117" s="84"/>
      <c r="D117" s="84"/>
      <c r="E117" s="84"/>
      <c r="F117" s="84"/>
      <c r="G117" s="84"/>
      <c r="H117" s="525"/>
      <c r="I117" s="525"/>
    </row>
    <row r="118" spans="1:9" ht="15.75">
      <c r="A118" s="84"/>
      <c r="B118" s="84"/>
      <c r="C118" s="84"/>
      <c r="D118" s="84"/>
      <c r="E118" s="84"/>
      <c r="F118" s="84"/>
      <c r="G118" s="84"/>
      <c r="H118" s="525"/>
      <c r="I118" s="525"/>
    </row>
    <row r="119" spans="1:9" ht="15.75">
      <c r="A119" s="84"/>
      <c r="B119" s="84"/>
      <c r="C119" s="84"/>
      <c r="D119" s="84"/>
      <c r="E119" s="84"/>
      <c r="F119" s="84"/>
      <c r="G119" s="84"/>
      <c r="H119" s="525"/>
      <c r="I119" s="525"/>
    </row>
    <row r="120" spans="1:9" ht="15.75">
      <c r="A120" s="84"/>
      <c r="B120" s="84"/>
      <c r="C120" s="84"/>
      <c r="D120" s="84"/>
      <c r="E120" s="84"/>
      <c r="F120" s="84"/>
      <c r="G120" s="84"/>
      <c r="H120" s="525"/>
      <c r="I120" s="525"/>
    </row>
    <row r="121" spans="1:9" ht="15.75">
      <c r="A121" s="84"/>
      <c r="B121" s="84"/>
      <c r="C121" s="84"/>
      <c r="D121" s="84"/>
      <c r="E121" s="84"/>
      <c r="F121" s="84"/>
      <c r="G121" s="84"/>
      <c r="H121" s="525"/>
      <c r="I121" s="525"/>
    </row>
  </sheetData>
  <mergeCells count="4">
    <mergeCell ref="A1:I1"/>
    <mergeCell ref="A2:I2"/>
    <mergeCell ref="A3:I3"/>
    <mergeCell ref="A4:I4"/>
  </mergeCells>
  <printOptions/>
  <pageMargins left="0.8" right="0.6" top="0.91" bottom="0.71" header="0.62" footer="0.33"/>
  <pageSetup firstPageNumber="8" useFirstPageNumber="1" orientation="portrait" r:id="rId1"/>
  <headerFooter alignWithMargins="0">
    <oddHeader>&amp;L&amp;"Times New Roman,Bold Italic"
WM - &amp;P
&amp;C
</oddHeader>
  </headerFooter>
</worksheet>
</file>

<file path=xl/worksheets/sheet9.xml><?xml version="1.0" encoding="utf-8"?>
<worksheet xmlns="http://schemas.openxmlformats.org/spreadsheetml/2006/main" xmlns:r="http://schemas.openxmlformats.org/officeDocument/2006/relationships">
  <dimension ref="A1:S47"/>
  <sheetViews>
    <sheetView workbookViewId="0" topLeftCell="A7">
      <selection activeCell="M36" sqref="M36"/>
    </sheetView>
  </sheetViews>
  <sheetFormatPr defaultColWidth="9.00390625" defaultRowHeight="12.75"/>
  <cols>
    <col min="1" max="1" width="40.375" style="7" customWidth="1"/>
    <col min="2" max="2" width="2.875" style="7" customWidth="1"/>
    <col min="3" max="3" width="14.375" style="7" customWidth="1"/>
    <col min="4" max="4" width="2.25390625" style="7" customWidth="1"/>
    <col min="5" max="5" width="16.125" style="7" customWidth="1"/>
    <col min="6" max="6" width="11.375" style="7" hidden="1" customWidth="1"/>
    <col min="7" max="7" width="4.875" style="7" hidden="1" customWidth="1"/>
    <col min="8" max="8" width="0.12890625" style="7" hidden="1" customWidth="1"/>
    <col min="9" max="9" width="2.125" style="7" customWidth="1"/>
    <col min="10" max="16384" width="9.00390625" style="7" customWidth="1"/>
  </cols>
  <sheetData>
    <row r="1" spans="1:19" s="466" customFormat="1" ht="12.75" customHeight="1">
      <c r="A1" s="791"/>
      <c r="B1" s="791"/>
      <c r="C1" s="791"/>
      <c r="D1" s="791"/>
      <c r="E1" s="791"/>
      <c r="F1" s="791"/>
      <c r="G1" s="791"/>
      <c r="H1" s="791"/>
      <c r="I1" s="7"/>
      <c r="J1" s="7"/>
      <c r="K1" s="7"/>
      <c r="L1" s="7"/>
      <c r="M1" s="7"/>
      <c r="N1" s="7"/>
      <c r="O1" s="7"/>
      <c r="P1" s="7"/>
      <c r="Q1" s="7"/>
      <c r="R1" s="7"/>
      <c r="S1" s="7"/>
    </row>
    <row r="2" spans="1:19" s="466" customFormat="1" ht="12.75" customHeight="1">
      <c r="A2" s="791"/>
      <c r="B2" s="791"/>
      <c r="C2" s="791"/>
      <c r="D2" s="791"/>
      <c r="E2" s="791"/>
      <c r="F2" s="791"/>
      <c r="G2" s="791"/>
      <c r="H2" s="791"/>
      <c r="I2" s="7"/>
      <c r="J2" s="7"/>
      <c r="K2" s="7"/>
      <c r="L2" s="7"/>
      <c r="M2" s="7"/>
      <c r="N2" s="7"/>
      <c r="O2" s="7"/>
      <c r="P2" s="7"/>
      <c r="Q2" s="7"/>
      <c r="R2" s="7"/>
      <c r="S2" s="7"/>
    </row>
    <row r="3" spans="1:19" s="466" customFormat="1" ht="12.75" customHeight="1">
      <c r="A3" s="791" t="s">
        <v>0</v>
      </c>
      <c r="B3" s="791"/>
      <c r="C3" s="791"/>
      <c r="D3" s="791"/>
      <c r="E3" s="791"/>
      <c r="F3" s="791"/>
      <c r="G3" s="791"/>
      <c r="H3" s="791"/>
      <c r="I3" s="7"/>
      <c r="J3" s="7"/>
      <c r="K3" s="7"/>
      <c r="L3" s="7"/>
      <c r="M3" s="7"/>
      <c r="N3" s="7"/>
      <c r="O3" s="7"/>
      <c r="P3" s="7"/>
      <c r="Q3" s="7"/>
      <c r="R3" s="7"/>
      <c r="S3" s="7"/>
    </row>
    <row r="4" spans="1:19" s="466" customFormat="1" ht="12.75" customHeight="1">
      <c r="A4" s="791" t="s">
        <v>33</v>
      </c>
      <c r="B4" s="791"/>
      <c r="C4" s="791"/>
      <c r="D4" s="791"/>
      <c r="E4" s="791"/>
      <c r="F4" s="791"/>
      <c r="G4" s="791"/>
      <c r="H4" s="791"/>
      <c r="I4" s="7"/>
      <c r="J4" s="7"/>
      <c r="K4" s="7"/>
      <c r="L4" s="7"/>
      <c r="M4" s="7"/>
      <c r="N4" s="7"/>
      <c r="O4" s="7"/>
      <c r="P4" s="7"/>
      <c r="Q4" s="7"/>
      <c r="R4" s="7"/>
      <c r="S4" s="7"/>
    </row>
    <row r="5" spans="1:19" s="466" customFormat="1" ht="12" customHeight="1">
      <c r="A5" s="793" t="s">
        <v>50</v>
      </c>
      <c r="B5" s="793"/>
      <c r="C5" s="793"/>
      <c r="D5" s="793"/>
      <c r="E5" s="793"/>
      <c r="F5" s="793"/>
      <c r="G5" s="793"/>
      <c r="H5" s="793"/>
      <c r="I5" s="7"/>
      <c r="J5" s="7"/>
      <c r="K5" s="7"/>
      <c r="L5" s="7"/>
      <c r="M5" s="7"/>
      <c r="N5" s="7"/>
      <c r="O5" s="7"/>
      <c r="P5" s="7"/>
      <c r="Q5" s="7"/>
      <c r="R5" s="7"/>
      <c r="S5" s="7"/>
    </row>
    <row r="6" spans="1:19" s="466" customFormat="1" ht="12" customHeight="1">
      <c r="A6" s="793" t="s">
        <v>1</v>
      </c>
      <c r="B6" s="793"/>
      <c r="C6" s="793"/>
      <c r="D6" s="793"/>
      <c r="E6" s="793"/>
      <c r="F6" s="793"/>
      <c r="G6" s="793"/>
      <c r="H6" s="793"/>
      <c r="I6" s="7"/>
      <c r="J6" s="7"/>
      <c r="K6" s="7"/>
      <c r="L6" s="7"/>
      <c r="M6" s="7"/>
      <c r="N6" s="7"/>
      <c r="O6" s="7"/>
      <c r="P6" s="7"/>
      <c r="Q6" s="7"/>
      <c r="R6" s="7"/>
      <c r="S6" s="7"/>
    </row>
    <row r="7" spans="1:19" s="466" customFormat="1" ht="12" customHeight="1">
      <c r="A7" s="499"/>
      <c r="B7" s="499"/>
      <c r="C7" s="499"/>
      <c r="D7" s="499"/>
      <c r="E7" s="499"/>
      <c r="F7" s="499"/>
      <c r="G7" s="499"/>
      <c r="H7" s="499"/>
      <c r="I7" s="7"/>
      <c r="J7" s="7"/>
      <c r="K7" s="7"/>
      <c r="L7" s="7"/>
      <c r="M7" s="7"/>
      <c r="N7" s="7"/>
      <c r="O7" s="7"/>
      <c r="P7" s="7"/>
      <c r="Q7" s="7"/>
      <c r="R7" s="7"/>
      <c r="S7" s="7"/>
    </row>
    <row r="8" spans="1:19" s="466" customFormat="1" ht="12" customHeight="1">
      <c r="A8" s="499"/>
      <c r="B8" s="499"/>
      <c r="C8" s="499"/>
      <c r="D8" s="499"/>
      <c r="E8" s="499"/>
      <c r="F8" s="499"/>
      <c r="G8" s="499"/>
      <c r="H8" s="499"/>
      <c r="I8" s="7"/>
      <c r="J8" s="7"/>
      <c r="K8" s="7"/>
      <c r="L8" s="7"/>
      <c r="M8" s="7"/>
      <c r="N8" s="7"/>
      <c r="O8" s="7"/>
      <c r="P8" s="7"/>
      <c r="Q8" s="7"/>
      <c r="R8" s="7"/>
      <c r="S8" s="7"/>
    </row>
    <row r="9" spans="1:6" ht="12" customHeight="1">
      <c r="A9" s="17"/>
      <c r="B9" s="59"/>
      <c r="C9" s="383"/>
      <c r="D9" s="64"/>
      <c r="E9" s="383" t="s">
        <v>246</v>
      </c>
      <c r="F9" s="64"/>
    </row>
    <row r="10" spans="1:6" ht="12" customHeight="1">
      <c r="A10" s="447"/>
      <c r="B10" s="83"/>
      <c r="C10" s="83"/>
      <c r="D10" s="83"/>
      <c r="E10" s="83" t="s">
        <v>325</v>
      </c>
      <c r="F10" s="64"/>
    </row>
    <row r="11" spans="1:6" ht="12" customHeight="1">
      <c r="A11" s="22" t="s">
        <v>164</v>
      </c>
      <c r="B11" s="54"/>
      <c r="C11" s="31"/>
      <c r="D11" s="31"/>
      <c r="E11" s="31"/>
      <c r="F11" s="31"/>
    </row>
    <row r="12" spans="1:6" ht="12" customHeight="1">
      <c r="A12" s="16" t="s">
        <v>113</v>
      </c>
      <c r="B12" s="52"/>
      <c r="C12" s="617"/>
      <c r="D12" s="617"/>
      <c r="E12" s="617">
        <v>23842</v>
      </c>
      <c r="F12" s="381"/>
    </row>
    <row r="13" spans="1:6" ht="12" customHeight="1">
      <c r="A13" s="17" t="s">
        <v>188</v>
      </c>
      <c r="B13" s="60"/>
      <c r="C13" s="618"/>
      <c r="D13" s="619"/>
      <c r="E13" s="618">
        <v>6717</v>
      </c>
      <c r="F13" s="376"/>
    </row>
    <row r="14" spans="1:6" ht="12" customHeight="1">
      <c r="A14" s="15" t="s">
        <v>103</v>
      </c>
      <c r="B14" s="60"/>
      <c r="C14" s="619"/>
      <c r="D14" s="619"/>
      <c r="E14" s="619">
        <v>44693</v>
      </c>
      <c r="F14" s="376"/>
    </row>
    <row r="15" spans="1:6" ht="12" customHeight="1">
      <c r="A15" s="17" t="s">
        <v>304</v>
      </c>
      <c r="B15" s="60"/>
      <c r="C15" s="619"/>
      <c r="D15" s="619"/>
      <c r="E15" s="619">
        <v>0</v>
      </c>
      <c r="F15" s="376"/>
    </row>
    <row r="16" spans="1:6" ht="12" customHeight="1">
      <c r="A16" s="17" t="s">
        <v>508</v>
      </c>
      <c r="B16" s="60"/>
      <c r="C16" s="618"/>
      <c r="D16" s="619"/>
      <c r="E16" s="618">
        <v>383</v>
      </c>
      <c r="F16" s="376"/>
    </row>
    <row r="17" spans="1:6" ht="12" customHeight="1">
      <c r="A17" s="15" t="s">
        <v>245</v>
      </c>
      <c r="B17" s="61"/>
      <c r="C17" s="619"/>
      <c r="D17" s="619"/>
      <c r="E17" s="619">
        <v>-51193</v>
      </c>
      <c r="F17" s="376"/>
    </row>
    <row r="18" spans="1:6" ht="12" customHeight="1">
      <c r="A18" s="620" t="s">
        <v>63</v>
      </c>
      <c r="B18" s="62"/>
      <c r="C18" s="621"/>
      <c r="D18" s="621"/>
      <c r="E18" s="621">
        <v>-1125</v>
      </c>
      <c r="F18" s="379"/>
    </row>
    <row r="19" spans="1:6" ht="12" customHeight="1">
      <c r="A19" s="91" t="s">
        <v>134</v>
      </c>
      <c r="B19" s="74"/>
      <c r="C19" s="621"/>
      <c r="D19" s="621"/>
      <c r="E19" s="621">
        <f>SUM(E13:E18)</f>
        <v>-525</v>
      </c>
      <c r="F19" s="379"/>
    </row>
    <row r="20" spans="1:6" ht="12" customHeight="1" thickBot="1">
      <c r="A20" s="35" t="s">
        <v>114</v>
      </c>
      <c r="B20" s="63"/>
      <c r="C20" s="622"/>
      <c r="D20" s="622"/>
      <c r="E20" s="622">
        <f>+E12+E19</f>
        <v>23317</v>
      </c>
      <c r="F20" s="381"/>
    </row>
    <row r="21" spans="1:6" ht="13.5" hidden="1" thickTop="1">
      <c r="A21" s="22" t="s">
        <v>124</v>
      </c>
      <c r="B21" s="54"/>
      <c r="C21" s="377"/>
      <c r="D21" s="377"/>
      <c r="E21" s="377"/>
      <c r="F21" s="377"/>
    </row>
    <row r="22" spans="1:6" ht="12.75" hidden="1">
      <c r="A22" s="16" t="s">
        <v>113</v>
      </c>
      <c r="B22" s="52"/>
      <c r="C22" s="375"/>
      <c r="D22" s="375"/>
      <c r="E22" s="375">
        <f>+'p.8 by prop type'!G29</f>
        <v>23842</v>
      </c>
      <c r="F22" s="375"/>
    </row>
    <row r="23" spans="1:6" ht="12.75" hidden="1">
      <c r="A23" s="15" t="s">
        <v>103</v>
      </c>
      <c r="B23" s="60"/>
      <c r="C23" s="376"/>
      <c r="D23" s="376"/>
      <c r="E23" s="376"/>
      <c r="F23" s="376"/>
    </row>
    <row r="24" spans="1:6" ht="15.75" hidden="1">
      <c r="A24" s="15" t="s">
        <v>132</v>
      </c>
      <c r="B24" s="61"/>
      <c r="C24" s="376"/>
      <c r="D24" s="376"/>
      <c r="E24" s="376"/>
      <c r="F24" s="376"/>
    </row>
    <row r="25" spans="1:6" ht="12.75" hidden="1">
      <c r="A25" s="17" t="s">
        <v>125</v>
      </c>
      <c r="B25" s="61"/>
      <c r="C25" s="376"/>
      <c r="D25" s="376"/>
      <c r="E25" s="376"/>
      <c r="F25" s="376"/>
    </row>
    <row r="26" spans="1:6" ht="12.75" hidden="1">
      <c r="A26" s="15" t="s">
        <v>62</v>
      </c>
      <c r="B26" s="61"/>
      <c r="C26" s="376"/>
      <c r="D26" s="376"/>
      <c r="E26" s="376"/>
      <c r="F26" s="376"/>
    </row>
    <row r="27" spans="1:6" ht="12.75" hidden="1">
      <c r="A27" s="620" t="s">
        <v>63</v>
      </c>
      <c r="B27" s="62"/>
      <c r="C27" s="623"/>
      <c r="D27" s="623"/>
      <c r="E27" s="623"/>
      <c r="F27" s="379"/>
    </row>
    <row r="28" spans="1:6" ht="12.75" hidden="1">
      <c r="A28" s="17" t="s">
        <v>123</v>
      </c>
      <c r="B28" s="53"/>
      <c r="C28" s="375"/>
      <c r="D28" s="375"/>
      <c r="E28" s="375">
        <f>+'p.8 by prop type'!G29-'p.8 by prop type'!E29</f>
        <v>525</v>
      </c>
      <c r="F28" s="375"/>
    </row>
    <row r="29" spans="1:6" ht="13.5" hidden="1" thickBot="1">
      <c r="A29" s="35" t="s">
        <v>114</v>
      </c>
      <c r="B29" s="63"/>
      <c r="C29" s="624"/>
      <c r="D29" s="624"/>
      <c r="E29" s="624">
        <f>+E22+E28</f>
        <v>24367</v>
      </c>
      <c r="F29" s="375"/>
    </row>
    <row r="30" spans="1:6" ht="13.5" thickTop="1">
      <c r="A30" s="17"/>
      <c r="B30" s="53"/>
      <c r="C30" s="375"/>
      <c r="D30" s="375"/>
      <c r="E30" s="375"/>
      <c r="F30" s="375"/>
    </row>
    <row r="31" spans="1:6" ht="12.75">
      <c r="A31" s="17"/>
      <c r="B31" s="53"/>
      <c r="C31" s="375"/>
      <c r="D31" s="375"/>
      <c r="E31" s="375"/>
      <c r="F31" s="375"/>
    </row>
    <row r="32" spans="1:6" ht="18.75" customHeight="1">
      <c r="A32" s="625" t="s">
        <v>165</v>
      </c>
      <c r="B32" s="114"/>
      <c r="C32" s="626"/>
      <c r="D32" s="626"/>
      <c r="E32" s="626"/>
      <c r="F32" s="378"/>
    </row>
    <row r="33" spans="1:6" ht="12" customHeight="1">
      <c r="A33" s="16" t="s">
        <v>113</v>
      </c>
      <c r="B33" s="52"/>
      <c r="C33" s="617"/>
      <c r="D33" s="617"/>
      <c r="E33" s="617">
        <v>132991</v>
      </c>
      <c r="F33" s="381"/>
    </row>
    <row r="34" spans="1:6" ht="12" customHeight="1">
      <c r="A34" s="17" t="s">
        <v>188</v>
      </c>
      <c r="B34" s="60"/>
      <c r="C34" s="619"/>
      <c r="D34" s="619"/>
      <c r="E34" s="619">
        <v>16225</v>
      </c>
      <c r="F34" s="376"/>
    </row>
    <row r="35" spans="1:6" ht="12" customHeight="1">
      <c r="A35" s="15" t="s">
        <v>103</v>
      </c>
      <c r="B35" s="60"/>
      <c r="C35" s="619"/>
      <c r="D35" s="619"/>
      <c r="E35" s="619">
        <v>20576</v>
      </c>
      <c r="F35" s="376"/>
    </row>
    <row r="36" spans="1:6" ht="12" customHeight="1">
      <c r="A36" s="17" t="s">
        <v>509</v>
      </c>
      <c r="B36" s="60"/>
      <c r="C36" s="619"/>
      <c r="D36" s="619"/>
      <c r="E36" s="619">
        <v>-383</v>
      </c>
      <c r="F36" s="376"/>
    </row>
    <row r="37" spans="1:6" ht="12" customHeight="1">
      <c r="A37" s="15" t="s">
        <v>182</v>
      </c>
      <c r="B37" s="61"/>
      <c r="C37" s="619"/>
      <c r="D37" s="619"/>
      <c r="E37" s="619">
        <v>-3938</v>
      </c>
      <c r="F37" s="376"/>
    </row>
    <row r="38" spans="1:6" ht="12" customHeight="1">
      <c r="A38" s="620" t="s">
        <v>63</v>
      </c>
      <c r="B38" s="62"/>
      <c r="C38" s="621"/>
      <c r="D38" s="621"/>
      <c r="E38" s="621">
        <v>-19107</v>
      </c>
      <c r="F38" s="379"/>
    </row>
    <row r="39" spans="1:6" ht="12" customHeight="1">
      <c r="A39" s="91" t="s">
        <v>134</v>
      </c>
      <c r="B39" s="74"/>
      <c r="C39" s="621"/>
      <c r="D39" s="621"/>
      <c r="E39" s="621">
        <f>SUM(E34:E38)</f>
        <v>13373</v>
      </c>
      <c r="F39" s="379"/>
    </row>
    <row r="40" spans="1:6" ht="12" customHeight="1" thickBot="1">
      <c r="A40" s="35" t="s">
        <v>114</v>
      </c>
      <c r="B40" s="63"/>
      <c r="C40" s="622"/>
      <c r="D40" s="622"/>
      <c r="E40" s="622">
        <f>+E33+E39</f>
        <v>146364</v>
      </c>
      <c r="F40" s="381"/>
    </row>
    <row r="41" spans="4:5" ht="13.5" thickTop="1">
      <c r="D41" s="314"/>
      <c r="E41" s="314"/>
    </row>
    <row r="42" spans="4:5" ht="12.75">
      <c r="D42" s="314"/>
      <c r="E42" s="314"/>
    </row>
    <row r="43" spans="4:5" ht="12.75">
      <c r="D43" s="314"/>
      <c r="E43" s="314"/>
    </row>
    <row r="44" spans="4:5" ht="12.75">
      <c r="D44" s="314"/>
      <c r="E44" s="314"/>
    </row>
    <row r="45" spans="4:5" ht="12.75">
      <c r="D45" s="314"/>
      <c r="E45" s="314"/>
    </row>
    <row r="46" spans="4:5" ht="12.75">
      <c r="D46" s="314"/>
      <c r="E46" s="314"/>
    </row>
    <row r="47" spans="4:5" ht="12.75">
      <c r="D47" s="314"/>
      <c r="E47" s="314"/>
    </row>
  </sheetData>
  <mergeCells count="6">
    <mergeCell ref="A1:H1"/>
    <mergeCell ref="A2:H2"/>
    <mergeCell ref="A5:H5"/>
    <mergeCell ref="A6:H6"/>
    <mergeCell ref="A3:H3"/>
    <mergeCell ref="A4:H4"/>
  </mergeCells>
  <printOptions horizontalCentered="1"/>
  <pageMargins left="0.5" right="0.41" top="0.48" bottom="0.4" header="0.25" footer="0.23"/>
  <pageSetup firstPageNumber="9" useFirstPageNumber="1" horizontalDpi="600" verticalDpi="600" orientation="portrait" r:id="rId1"/>
  <headerFooter alignWithMargins="0">
    <oddHeader>&amp;L&amp;"Times New Roman,Bold Italic"
WM -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press release 1st quarter</dc:title>
  <dc:subject/>
  <dc:creator>Corporate User</dc:creator>
  <cp:keywords/>
  <dc:description/>
  <cp:lastModifiedBy>Rita Kim</cp:lastModifiedBy>
  <cp:lastPrinted>2002-04-16T19:48:18Z</cp:lastPrinted>
  <dcterms:created xsi:type="dcterms:W3CDTF">1998-11-20T22:17:26Z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