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ro Forma UIS" sheetId="1" r:id="rId1"/>
  </sheets>
  <definedNames>
    <definedName name="_xlnm.Print_Area" localSheetId="0">'Pro Forma UIS'!$A$1:$L$54</definedName>
  </definedNames>
  <calcPr fullCalcOnLoad="1"/>
</workbook>
</file>

<file path=xl/sharedStrings.xml><?xml version="1.0" encoding="utf-8"?>
<sst xmlns="http://schemas.openxmlformats.org/spreadsheetml/2006/main" count="44" uniqueCount="22">
  <si>
    <t>Three Months Ended</t>
  </si>
  <si>
    <t>USA MOBILITY, INC.</t>
  </si>
  <si>
    <t>(unaudited)</t>
  </si>
  <si>
    <t>March 2004</t>
  </si>
  <si>
    <t>June 2004</t>
  </si>
  <si>
    <t>September 2004</t>
  </si>
  <si>
    <t>December 2004</t>
  </si>
  <si>
    <t>Direct     One-Way:</t>
  </si>
  <si>
    <t xml:space="preserve">Beginning units in service </t>
  </si>
  <si>
    <t>Unit in service acquired</t>
  </si>
  <si>
    <t>Unit in service growth (decline)</t>
  </si>
  <si>
    <t>Ending units in service</t>
  </si>
  <si>
    <t>Revenues (000s)</t>
  </si>
  <si>
    <t>Average revenue per unit</t>
  </si>
  <si>
    <t xml:space="preserve">   Two-Way:</t>
  </si>
  <si>
    <t>Indirect     One-Way:</t>
  </si>
  <si>
    <t>Total</t>
  </si>
  <si>
    <r>
      <t>PRO FORMA UNITS IN SERVICE ACTIVITY</t>
    </r>
    <r>
      <rPr>
        <sz val="8"/>
        <rFont val="Times New Roman"/>
        <family val="1"/>
      </rPr>
      <t xml:space="preserve"> (a) </t>
    </r>
  </si>
  <si>
    <t>December 2003</t>
  </si>
  <si>
    <t xml:space="preserve">     Two-Way:</t>
  </si>
  <si>
    <t>(a)</t>
  </si>
  <si>
    <t>Assumes Arch and Metrocall combined as of January 1, 2004.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</si>
</sst>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_);[Red]\(&quot;$&quot;#,##0.0\)"/>
    <numFmt numFmtId="167" formatCode="_(&quot;$&quot;* #,##0.0_);_(&quot;$&quot;* \(#,##0.0\);_(&quot;$&quot;* &quot;-&quot;??_);_(@_)"/>
    <numFmt numFmtId="168" formatCode="_(* #,##0.0_);_(* \(#,##0.0\);_(* &quot;-&quot;?_);_(@_)"/>
    <numFmt numFmtId="169" formatCode="_(&quot;$&quot;* #,##0.000_);_(&quot;$&quot;* \(#,##0.000\);_(&quot;$&quot;* &quot;-&quot;??_);_(@_)"/>
    <numFmt numFmtId="170" formatCode="_(* #,##0.0_);_(* \(#,##0.0\);_(* &quot;-&quot;??_);_(@_)"/>
    <numFmt numFmtId="171" formatCode="_(&quot;$&quot;* #,##0.0_);_(&quot;$&quot;* \(#,##0.0\);_(&quot;$&quot;* &quot;-&quot;?_);_(@_)"/>
  </numFmts>
  <fonts count="5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17" applyNumberFormat="1" applyFont="1" applyFill="1" applyAlignment="1">
      <alignment/>
    </xf>
    <xf numFmtId="165" fontId="1" fillId="2" borderId="0" xfId="15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44" fontId="1" fillId="2" borderId="0" xfId="17" applyFont="1" applyFill="1" applyAlignment="1">
      <alignment/>
    </xf>
    <xf numFmtId="165" fontId="1" fillId="2" borderId="1" xfId="15" applyNumberFormat="1" applyFont="1" applyFill="1" applyBorder="1" applyAlignment="1">
      <alignment/>
    </xf>
    <xf numFmtId="17" fontId="2" fillId="2" borderId="0" xfId="0" applyNumberFormat="1" applyFont="1" applyFill="1" applyAlignment="1" quotePrefix="1">
      <alignment horizontal="center"/>
    </xf>
    <xf numFmtId="0" fontId="2" fillId="2" borderId="0" xfId="0" applyFont="1" applyFill="1" applyAlignment="1" quotePrefix="1">
      <alignment horizontal="center"/>
    </xf>
    <xf numFmtId="165" fontId="2" fillId="2" borderId="0" xfId="15" applyNumberFormat="1" applyFont="1" applyFill="1" applyAlignment="1" quotePrefix="1">
      <alignment horizontal="center"/>
    </xf>
    <xf numFmtId="0" fontId="3" fillId="2" borderId="0" xfId="0" applyFont="1" applyFill="1" applyAlignment="1" quotePrefix="1">
      <alignment/>
    </xf>
    <xf numFmtId="0" fontId="3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165" fontId="1" fillId="2" borderId="0" xfId="15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15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1.8515625" style="1" customWidth="1"/>
    <col min="3" max="3" width="1.7109375" style="1" customWidth="1"/>
    <col min="4" max="4" width="12.8515625" style="1" hidden="1" customWidth="1"/>
    <col min="5" max="5" width="1.7109375" style="1" customWidth="1"/>
    <col min="6" max="6" width="12.8515625" style="1" customWidth="1"/>
    <col min="7" max="7" width="1.7109375" style="1" customWidth="1"/>
    <col min="8" max="8" width="12.8515625" style="1" customWidth="1"/>
    <col min="9" max="9" width="1.7109375" style="1" customWidth="1"/>
    <col min="10" max="10" width="12.8515625" style="1" customWidth="1"/>
    <col min="11" max="11" width="1.7109375" style="1" customWidth="1"/>
    <col min="12" max="12" width="12.8515625" style="2" customWidth="1"/>
    <col min="13" max="16384" width="9.140625" style="1" customWidth="1"/>
  </cols>
  <sheetData>
    <row r="1" spans="1:16" ht="12.75">
      <c r="A1" s="3"/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3"/>
      <c r="N1" s="3"/>
      <c r="O1" s="3"/>
      <c r="P1" s="3"/>
    </row>
    <row r="2" spans="1:16" ht="12.75">
      <c r="A2" s="3"/>
      <c r="B2" s="16" t="s">
        <v>17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3"/>
      <c r="N2" s="3"/>
      <c r="O2" s="3"/>
      <c r="P2" s="3"/>
    </row>
    <row r="3" spans="1:16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3"/>
      <c r="O7" s="3"/>
      <c r="P7" s="3"/>
    </row>
    <row r="8" spans="1:1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18" t="s">
        <v>0</v>
      </c>
      <c r="G9" s="18"/>
      <c r="H9" s="18"/>
      <c r="I9" s="18"/>
      <c r="J9" s="18"/>
      <c r="K9" s="18"/>
      <c r="L9" s="18"/>
      <c r="M9" s="3"/>
      <c r="N9" s="3"/>
      <c r="O9" s="3"/>
      <c r="P9" s="3"/>
    </row>
    <row r="10" spans="1:16" ht="12.75">
      <c r="A10" s="3"/>
      <c r="B10" s="3"/>
      <c r="C10" s="3"/>
      <c r="D10" s="10" t="s">
        <v>18</v>
      </c>
      <c r="E10" s="3"/>
      <c r="F10" s="11" t="s">
        <v>3</v>
      </c>
      <c r="G10" s="7"/>
      <c r="H10" s="11" t="s">
        <v>4</v>
      </c>
      <c r="I10" s="11"/>
      <c r="J10" s="11" t="s">
        <v>5</v>
      </c>
      <c r="K10" s="11"/>
      <c r="L10" s="12" t="s">
        <v>6</v>
      </c>
      <c r="M10" s="3"/>
      <c r="N10" s="3"/>
      <c r="O10" s="3"/>
      <c r="P10" s="3"/>
    </row>
    <row r="11" spans="1:16" ht="12.75">
      <c r="A11" s="3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 t="s">
        <v>8</v>
      </c>
      <c r="C12" s="3"/>
      <c r="D12" s="6">
        <v>5243963</v>
      </c>
      <c r="E12" s="3"/>
      <c r="F12" s="6">
        <f>(5440000)-33000</f>
        <v>5407000</v>
      </c>
      <c r="G12" s="3"/>
      <c r="H12" s="6">
        <v>5181000</v>
      </c>
      <c r="I12" s="3"/>
      <c r="J12" s="6">
        <f>H15</f>
        <v>4994000</v>
      </c>
      <c r="K12" s="3"/>
      <c r="L12" s="6">
        <f>J15</f>
        <v>4779000</v>
      </c>
      <c r="M12" s="3"/>
      <c r="N12" s="3"/>
      <c r="O12" s="3"/>
      <c r="P12" s="3"/>
    </row>
    <row r="13" spans="1:16" ht="12.75">
      <c r="A13" s="3"/>
      <c r="B13" s="3" t="s">
        <v>9</v>
      </c>
      <c r="C13" s="3"/>
      <c r="D13" s="6">
        <v>151772</v>
      </c>
      <c r="E13" s="3"/>
      <c r="F13" s="6">
        <v>0</v>
      </c>
      <c r="G13" s="3"/>
      <c r="H13" s="6">
        <v>0</v>
      </c>
      <c r="I13" s="3"/>
      <c r="J13" s="6">
        <v>0</v>
      </c>
      <c r="K13" s="3"/>
      <c r="L13" s="6">
        <v>0</v>
      </c>
      <c r="M13" s="3"/>
      <c r="N13" s="3"/>
      <c r="O13" s="3"/>
      <c r="P13" s="3"/>
    </row>
    <row r="14" spans="1:16" ht="12.75">
      <c r="A14" s="3"/>
      <c r="B14" s="3" t="s">
        <v>10</v>
      </c>
      <c r="C14" s="3"/>
      <c r="D14" s="6">
        <v>44301</v>
      </c>
      <c r="E14" s="3"/>
      <c r="F14" s="6">
        <v>-226000</v>
      </c>
      <c r="G14" s="3"/>
      <c r="H14" s="6">
        <v>-187000</v>
      </c>
      <c r="I14" s="3"/>
      <c r="J14" s="6">
        <v>-215000</v>
      </c>
      <c r="K14" s="3"/>
      <c r="L14" s="6">
        <v>-222000</v>
      </c>
      <c r="M14" s="3"/>
      <c r="N14" s="3"/>
      <c r="O14" s="3"/>
      <c r="P14" s="3"/>
    </row>
    <row r="15" spans="1:16" ht="13.5" thickBot="1">
      <c r="A15" s="3"/>
      <c r="B15" s="3" t="s">
        <v>11</v>
      </c>
      <c r="C15" s="3"/>
      <c r="D15" s="9">
        <v>5440036</v>
      </c>
      <c r="E15" s="3"/>
      <c r="F15" s="9">
        <f>SUM(F12:F14)</f>
        <v>5181000</v>
      </c>
      <c r="G15" s="3"/>
      <c r="H15" s="9">
        <f>SUM(H12:H14)</f>
        <v>4994000</v>
      </c>
      <c r="I15" s="3"/>
      <c r="J15" s="9">
        <f>SUM(J12:J14)</f>
        <v>4779000</v>
      </c>
      <c r="K15" s="3"/>
      <c r="L15" s="9">
        <f>SUM(L12:L14)</f>
        <v>4557000</v>
      </c>
      <c r="M15" s="3"/>
      <c r="N15" s="3"/>
      <c r="O15" s="3"/>
      <c r="P15" s="3"/>
    </row>
    <row r="16" spans="1:16" ht="13.5" thickTop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hidden="1">
      <c r="A17" s="3"/>
      <c r="B17" s="3" t="s">
        <v>12</v>
      </c>
      <c r="C17" s="3"/>
      <c r="D17" s="5">
        <v>154306.679</v>
      </c>
      <c r="E17" s="3"/>
      <c r="F17" s="5">
        <v>145884.041</v>
      </c>
      <c r="G17" s="3"/>
      <c r="H17" s="5">
        <v>138016.62099999998</v>
      </c>
      <c r="I17" s="3"/>
      <c r="J17" s="5">
        <v>131448.198</v>
      </c>
      <c r="K17" s="3"/>
      <c r="L17" s="5">
        <v>121029.73456000001</v>
      </c>
      <c r="M17" s="3"/>
      <c r="N17" s="3"/>
      <c r="O17" s="3"/>
      <c r="P17" s="3"/>
    </row>
    <row r="18" spans="1:16" ht="12.75" hidden="1">
      <c r="A18" s="3"/>
      <c r="B18" s="3" t="s">
        <v>13</v>
      </c>
      <c r="C18" s="3"/>
      <c r="D18" s="8">
        <v>9.218137835197467</v>
      </c>
      <c r="E18" s="3"/>
      <c r="F18" s="8">
        <v>8.902681268775211</v>
      </c>
      <c r="G18" s="3"/>
      <c r="H18" s="8">
        <v>8.755181802039539</v>
      </c>
      <c r="I18" s="3"/>
      <c r="J18" s="8">
        <v>8.674317554945759</v>
      </c>
      <c r="K18" s="3"/>
      <c r="L18" s="8">
        <v>8.520259945285048</v>
      </c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2.75"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 t="s">
        <v>8</v>
      </c>
      <c r="C21" s="3"/>
      <c r="D21" s="6">
        <v>461654</v>
      </c>
      <c r="E21" s="3"/>
      <c r="F21" s="6">
        <v>530000</v>
      </c>
      <c r="G21" s="3"/>
      <c r="H21" s="15">
        <f>(F24)</f>
        <v>507000</v>
      </c>
      <c r="I21" s="3"/>
      <c r="J21" s="6">
        <f>H24</f>
        <v>486000</v>
      </c>
      <c r="K21" s="3"/>
      <c r="L21" s="6">
        <f>J24</f>
        <v>473000</v>
      </c>
      <c r="M21" s="3"/>
      <c r="N21" s="3"/>
      <c r="O21" s="3"/>
      <c r="P21" s="3"/>
    </row>
    <row r="22" spans="1:16" ht="12.75">
      <c r="A22" s="3"/>
      <c r="B22" s="3" t="s">
        <v>9</v>
      </c>
      <c r="C22" s="3"/>
      <c r="D22" s="6">
        <v>59465</v>
      </c>
      <c r="E22" s="3"/>
      <c r="F22" s="6">
        <v>0</v>
      </c>
      <c r="G22" s="3"/>
      <c r="H22" s="6">
        <v>0</v>
      </c>
      <c r="I22" s="3"/>
      <c r="J22" s="6">
        <v>0</v>
      </c>
      <c r="K22" s="3"/>
      <c r="L22" s="6">
        <v>0</v>
      </c>
      <c r="M22" s="3"/>
      <c r="N22" s="3"/>
      <c r="O22" s="3"/>
      <c r="P22" s="3"/>
    </row>
    <row r="23" spans="1:16" ht="12.75">
      <c r="A23" s="3"/>
      <c r="B23" s="3" t="s">
        <v>10</v>
      </c>
      <c r="C23" s="3"/>
      <c r="D23" s="6">
        <v>-23512</v>
      </c>
      <c r="E23" s="3"/>
      <c r="F23" s="6">
        <v>-23000</v>
      </c>
      <c r="G23" s="3"/>
      <c r="H23" s="6">
        <v>-21000</v>
      </c>
      <c r="I23" s="3"/>
      <c r="J23" s="6">
        <v>-13000</v>
      </c>
      <c r="K23" s="3"/>
      <c r="L23" s="6">
        <v>-27000</v>
      </c>
      <c r="M23" s="3"/>
      <c r="N23" s="3"/>
      <c r="O23" s="3"/>
      <c r="P23" s="3"/>
    </row>
    <row r="24" spans="1:16" ht="13.5" thickBot="1">
      <c r="A24" s="3"/>
      <c r="B24" s="3" t="s">
        <v>11</v>
      </c>
      <c r="C24" s="3"/>
      <c r="D24" s="9">
        <v>497607</v>
      </c>
      <c r="E24" s="3"/>
      <c r="F24" s="9">
        <f>SUM(F21:F23)</f>
        <v>507000</v>
      </c>
      <c r="G24" s="3"/>
      <c r="H24" s="9">
        <f>SUM(H21:H23)</f>
        <v>486000</v>
      </c>
      <c r="I24" s="3"/>
      <c r="J24" s="9">
        <f>SUM(J21:J23)</f>
        <v>473000</v>
      </c>
      <c r="K24" s="3"/>
      <c r="L24" s="9">
        <f>SUM(L21:L23)</f>
        <v>446000</v>
      </c>
      <c r="M24" s="3"/>
      <c r="N24" s="3"/>
      <c r="O24" s="3"/>
      <c r="P24" s="3"/>
    </row>
    <row r="25" spans="1:16" ht="13.5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 hidden="1">
      <c r="A26" s="3"/>
      <c r="B26" s="3" t="s">
        <v>12</v>
      </c>
      <c r="C26" s="3"/>
      <c r="D26" s="5">
        <v>38746.172</v>
      </c>
      <c r="E26" s="3"/>
      <c r="F26" s="5">
        <v>38092.056</v>
      </c>
      <c r="G26" s="3"/>
      <c r="H26" s="5">
        <v>35867.215</v>
      </c>
      <c r="I26" s="3"/>
      <c r="J26" s="5">
        <v>33972.782</v>
      </c>
      <c r="K26" s="3"/>
      <c r="L26" s="5">
        <v>31251.580169999997</v>
      </c>
      <c r="M26" s="3"/>
      <c r="N26" s="3"/>
      <c r="O26" s="3"/>
      <c r="P26" s="3"/>
    </row>
    <row r="27" spans="1:16" ht="12.75" hidden="1">
      <c r="A27" s="3"/>
      <c r="B27" s="3" t="s">
        <v>13</v>
      </c>
      <c r="C27" s="3"/>
      <c r="D27" s="8">
        <v>27.155120187258703</v>
      </c>
      <c r="E27" s="3"/>
      <c r="F27" s="8">
        <v>25.64219176339356</v>
      </c>
      <c r="G27" s="3"/>
      <c r="H27" s="8">
        <v>25.161101782929986</v>
      </c>
      <c r="I27" s="3"/>
      <c r="J27" s="8">
        <v>24.718440527871405</v>
      </c>
      <c r="K27" s="3"/>
      <c r="L27" s="8">
        <v>24.45089407117315</v>
      </c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 t="s">
        <v>15</v>
      </c>
      <c r="B29" s="3"/>
      <c r="C29" s="3"/>
      <c r="D29" s="3"/>
      <c r="E29" s="3"/>
      <c r="F29" s="6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 t="s">
        <v>8</v>
      </c>
      <c r="C30" s="3"/>
      <c r="D30" s="6">
        <v>1748059</v>
      </c>
      <c r="E30" s="3"/>
      <c r="F30" s="6">
        <f>1846000-33000+32000</f>
        <v>1845000</v>
      </c>
      <c r="G30" s="6"/>
      <c r="H30" s="6">
        <f>F33</f>
        <v>1603000</v>
      </c>
      <c r="I30" s="3"/>
      <c r="J30" s="6">
        <f>H33</f>
        <v>1382000</v>
      </c>
      <c r="K30" s="3"/>
      <c r="L30" s="6">
        <f>J33</f>
        <v>1230000</v>
      </c>
      <c r="M30" s="3"/>
      <c r="N30" s="3"/>
      <c r="O30" s="3"/>
      <c r="P30" s="3"/>
    </row>
    <row r="31" spans="1:16" ht="12.75">
      <c r="A31" s="3"/>
      <c r="B31" s="3" t="s">
        <v>9</v>
      </c>
      <c r="C31" s="3"/>
      <c r="D31" s="6">
        <v>306738</v>
      </c>
      <c r="E31" s="3"/>
      <c r="F31" s="6">
        <v>0</v>
      </c>
      <c r="G31" s="3"/>
      <c r="H31" s="6">
        <v>0</v>
      </c>
      <c r="I31" s="3"/>
      <c r="J31" s="6">
        <v>0</v>
      </c>
      <c r="K31" s="3"/>
      <c r="L31" s="6">
        <v>0</v>
      </c>
      <c r="M31" s="3"/>
      <c r="N31" s="3"/>
      <c r="O31" s="3"/>
      <c r="P31" s="3"/>
    </row>
    <row r="32" spans="1:16" ht="12.75">
      <c r="A32" s="3"/>
      <c r="B32" s="3" t="s">
        <v>10</v>
      </c>
      <c r="C32" s="3"/>
      <c r="D32" s="6">
        <v>-242752</v>
      </c>
      <c r="E32" s="3"/>
      <c r="F32" s="6">
        <v>-242000</v>
      </c>
      <c r="G32" s="3"/>
      <c r="H32" s="6">
        <v>-221000</v>
      </c>
      <c r="I32" s="3"/>
      <c r="J32" s="6">
        <v>-152000</v>
      </c>
      <c r="K32" s="3"/>
      <c r="L32" s="6">
        <v>-114000</v>
      </c>
      <c r="M32" s="3"/>
      <c r="N32" s="3"/>
      <c r="O32" s="3"/>
      <c r="P32" s="3"/>
    </row>
    <row r="33" spans="1:16" ht="13.5" thickBot="1">
      <c r="A33" s="3"/>
      <c r="B33" s="3" t="s">
        <v>11</v>
      </c>
      <c r="C33" s="3"/>
      <c r="D33" s="9">
        <v>1812045</v>
      </c>
      <c r="E33" s="3"/>
      <c r="F33" s="9">
        <f>SUM(F30:F32)</f>
        <v>1603000</v>
      </c>
      <c r="G33" s="3"/>
      <c r="H33" s="9">
        <f>SUM(H30:H32)</f>
        <v>1382000</v>
      </c>
      <c r="I33" s="3"/>
      <c r="J33" s="9">
        <f>SUM(J30:J32)</f>
        <v>1230000</v>
      </c>
      <c r="K33" s="3"/>
      <c r="L33" s="9">
        <f>SUM(L30:L32)</f>
        <v>1116000</v>
      </c>
      <c r="M33" s="3"/>
      <c r="N33" s="3"/>
      <c r="O33" s="3"/>
      <c r="P33" s="3"/>
    </row>
    <row r="34" spans="1:16" ht="13.5" thickTop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hidden="1">
      <c r="A35" s="3"/>
      <c r="B35" s="3" t="s">
        <v>12</v>
      </c>
      <c r="C35" s="3"/>
      <c r="D35" s="5">
        <v>19026.46</v>
      </c>
      <c r="E35" s="3"/>
      <c r="F35" s="5">
        <v>19529.843</v>
      </c>
      <c r="G35" s="3"/>
      <c r="H35" s="5">
        <v>17511.944</v>
      </c>
      <c r="I35" s="3"/>
      <c r="J35" s="5">
        <v>14533.689</v>
      </c>
      <c r="K35" s="3"/>
      <c r="L35" s="5">
        <v>13272.53024</v>
      </c>
      <c r="M35" s="3"/>
      <c r="N35" s="3"/>
      <c r="O35" s="3"/>
      <c r="P35" s="3"/>
    </row>
    <row r="36" spans="1:16" ht="12.75" hidden="1">
      <c r="A36" s="3"/>
      <c r="B36" s="3" t="s">
        <v>13</v>
      </c>
      <c r="C36" s="3"/>
      <c r="D36" s="8">
        <v>3.6986515473421453</v>
      </c>
      <c r="E36" s="3"/>
      <c r="F36" s="8">
        <v>3.8335493364703637</v>
      </c>
      <c r="G36" s="3"/>
      <c r="H36" s="8">
        <v>3.9805278157932924</v>
      </c>
      <c r="I36" s="3"/>
      <c r="J36" s="8">
        <v>3.8027156938770332</v>
      </c>
      <c r="K36" s="3"/>
      <c r="L36" s="8">
        <v>3.9025326295304485</v>
      </c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2.75">
      <c r="B38" s="3" t="s">
        <v>14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 t="s">
        <v>8</v>
      </c>
      <c r="C39" s="3"/>
      <c r="D39" s="6">
        <v>27750</v>
      </c>
      <c r="E39" s="3"/>
      <c r="F39" s="6">
        <f>119000+33000-32000</f>
        <v>120000</v>
      </c>
      <c r="G39" s="3"/>
      <c r="H39" s="6">
        <f>F42</f>
        <v>112000</v>
      </c>
      <c r="I39" s="3"/>
      <c r="J39" s="6">
        <f>H42</f>
        <v>110000</v>
      </c>
      <c r="K39" s="3"/>
      <c r="L39" s="6">
        <f>J42</f>
        <v>104000</v>
      </c>
      <c r="M39" s="3"/>
      <c r="N39" s="3"/>
      <c r="O39" s="3"/>
      <c r="P39" s="3"/>
    </row>
    <row r="40" spans="1:16" ht="12.75">
      <c r="A40" s="3"/>
      <c r="B40" s="3" t="s">
        <v>9</v>
      </c>
      <c r="C40" s="3"/>
      <c r="D40" s="6">
        <v>115707</v>
      </c>
      <c r="E40" s="3"/>
      <c r="F40" s="6">
        <v>0</v>
      </c>
      <c r="G40" s="3"/>
      <c r="H40" s="6">
        <v>0</v>
      </c>
      <c r="I40" s="3"/>
      <c r="J40" s="6">
        <v>0</v>
      </c>
      <c r="K40" s="3"/>
      <c r="L40" s="6">
        <v>0</v>
      </c>
      <c r="M40" s="3"/>
      <c r="N40" s="3"/>
      <c r="O40" s="3"/>
      <c r="P40" s="3"/>
    </row>
    <row r="41" spans="1:16" ht="12.75">
      <c r="A41" s="3"/>
      <c r="B41" s="3" t="s">
        <v>10</v>
      </c>
      <c r="C41" s="3"/>
      <c r="D41" s="6">
        <v>8799</v>
      </c>
      <c r="E41" s="3"/>
      <c r="F41" s="6">
        <v>-8000</v>
      </c>
      <c r="G41" s="3"/>
      <c r="H41" s="6">
        <v>-2000</v>
      </c>
      <c r="I41" s="3"/>
      <c r="J41" s="6">
        <v>-6000</v>
      </c>
      <c r="K41" s="3"/>
      <c r="L41" s="6">
        <v>-21000</v>
      </c>
      <c r="M41" s="3"/>
      <c r="N41" s="3"/>
      <c r="O41" s="3"/>
      <c r="P41" s="3"/>
    </row>
    <row r="42" spans="1:16" ht="13.5" thickBot="1">
      <c r="A42" s="3"/>
      <c r="B42" s="3" t="s">
        <v>11</v>
      </c>
      <c r="C42" s="3"/>
      <c r="D42" s="9">
        <v>152256</v>
      </c>
      <c r="E42" s="3"/>
      <c r="F42" s="9">
        <f>SUM(F39:F41)</f>
        <v>112000</v>
      </c>
      <c r="G42" s="3"/>
      <c r="H42" s="9">
        <f>SUM(H39:H41)</f>
        <v>110000</v>
      </c>
      <c r="I42" s="3"/>
      <c r="J42" s="9">
        <f>SUM(J39:J41)</f>
        <v>104000</v>
      </c>
      <c r="K42" s="3"/>
      <c r="L42" s="9">
        <f>SUM(L39:L41)</f>
        <v>83000</v>
      </c>
      <c r="M42" s="3"/>
      <c r="N42" s="3"/>
      <c r="O42" s="3"/>
      <c r="P42" s="3"/>
    </row>
    <row r="43" spans="1:16" ht="13.5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 hidden="1">
      <c r="A44" s="3"/>
      <c r="B44" s="3" t="s">
        <v>12</v>
      </c>
      <c r="C44" s="3"/>
      <c r="D44" s="5">
        <v>3242.23</v>
      </c>
      <c r="E44" s="3"/>
      <c r="F44" s="5">
        <v>4989.092</v>
      </c>
      <c r="G44" s="3"/>
      <c r="H44" s="5">
        <v>4481.846</v>
      </c>
      <c r="I44" s="3"/>
      <c r="J44" s="5">
        <v>4177.77</v>
      </c>
      <c r="K44" s="3"/>
      <c r="L44" s="5">
        <v>3282.78398</v>
      </c>
      <c r="M44" s="3"/>
      <c r="N44" s="3"/>
      <c r="O44" s="3"/>
      <c r="P44" s="3"/>
    </row>
    <row r="45" spans="1:16" ht="12.75" hidden="1">
      <c r="A45" s="3"/>
      <c r="B45" s="3" t="s">
        <v>13</v>
      </c>
      <c r="C45" s="3"/>
      <c r="D45" s="8">
        <v>17.831392993271404</v>
      </c>
      <c r="E45" s="3"/>
      <c r="F45" s="8">
        <v>10.991502260858004</v>
      </c>
      <c r="G45" s="3"/>
      <c r="H45" s="8">
        <v>10.248551297135313</v>
      </c>
      <c r="I45" s="3"/>
      <c r="J45" s="8">
        <v>9.5865369200187</v>
      </c>
      <c r="K45" s="3"/>
      <c r="L45" s="8">
        <v>8.62897054049614</v>
      </c>
      <c r="M45" s="3"/>
      <c r="N45" s="3"/>
      <c r="O45" s="3"/>
      <c r="P45" s="3"/>
    </row>
    <row r="46" spans="1:16" ht="12.7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 t="s">
        <v>16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 t="s">
        <v>8</v>
      </c>
      <c r="C48" s="3"/>
      <c r="D48" s="6">
        <v>7481426</v>
      </c>
      <c r="E48" s="3"/>
      <c r="F48" s="6">
        <f>F12+F21+F30+F39</f>
        <v>7902000</v>
      </c>
      <c r="G48" s="3"/>
      <c r="H48" s="6">
        <f>F51</f>
        <v>7403000</v>
      </c>
      <c r="I48" s="3"/>
      <c r="J48" s="6">
        <f>H51</f>
        <v>6972000</v>
      </c>
      <c r="K48" s="3"/>
      <c r="L48" s="6">
        <f>J51</f>
        <v>6586000</v>
      </c>
      <c r="M48" s="3"/>
      <c r="N48" s="3"/>
      <c r="O48" s="3"/>
      <c r="P48" s="3"/>
    </row>
    <row r="49" spans="1:16" ht="12.75">
      <c r="A49" s="3"/>
      <c r="B49" s="3" t="s">
        <v>9</v>
      </c>
      <c r="C49" s="3"/>
      <c r="D49" s="6">
        <v>633682</v>
      </c>
      <c r="E49" s="3"/>
      <c r="F49" s="6">
        <v>0</v>
      </c>
      <c r="G49" s="3"/>
      <c r="H49" s="6">
        <v>0</v>
      </c>
      <c r="I49" s="3"/>
      <c r="J49" s="6">
        <v>0</v>
      </c>
      <c r="K49" s="3"/>
      <c r="L49" s="6">
        <v>0</v>
      </c>
      <c r="M49" s="3"/>
      <c r="N49" s="3"/>
      <c r="O49" s="3"/>
      <c r="P49" s="3"/>
    </row>
    <row r="50" spans="1:16" ht="12.75">
      <c r="A50" s="3"/>
      <c r="B50" s="3" t="s">
        <v>10</v>
      </c>
      <c r="C50" s="3"/>
      <c r="D50" s="6">
        <v>-213164</v>
      </c>
      <c r="E50" s="3"/>
      <c r="F50" s="6">
        <f>F14+F23+F32+F41</f>
        <v>-499000</v>
      </c>
      <c r="G50" s="3"/>
      <c r="H50" s="6">
        <f>H14+H23+H32+H41</f>
        <v>-431000</v>
      </c>
      <c r="I50" s="3"/>
      <c r="J50" s="6">
        <f>J14+J23+J32+J41</f>
        <v>-386000</v>
      </c>
      <c r="K50" s="3"/>
      <c r="L50" s="6">
        <f>L14+L23+L32+L41</f>
        <v>-384000</v>
      </c>
      <c r="M50" s="3"/>
      <c r="N50" s="3"/>
      <c r="O50" s="3"/>
      <c r="P50" s="3"/>
    </row>
    <row r="51" spans="1:16" ht="13.5" thickBot="1">
      <c r="A51" s="3"/>
      <c r="B51" s="3" t="s">
        <v>11</v>
      </c>
      <c r="C51" s="3"/>
      <c r="D51" s="9">
        <v>7901944</v>
      </c>
      <c r="E51" s="3"/>
      <c r="F51" s="9">
        <f>SUM(F48:F50)</f>
        <v>7403000</v>
      </c>
      <c r="G51" s="3"/>
      <c r="H51" s="9">
        <f>SUM(H48:H50)</f>
        <v>6972000</v>
      </c>
      <c r="I51" s="3"/>
      <c r="J51" s="9">
        <f>SUM(J48:J50)</f>
        <v>6586000</v>
      </c>
      <c r="K51" s="3"/>
      <c r="L51" s="9">
        <f>SUM(L48:L50)</f>
        <v>6202000</v>
      </c>
      <c r="M51" s="3"/>
      <c r="N51" s="3"/>
      <c r="O51" s="3"/>
      <c r="P51" s="3"/>
    </row>
    <row r="52" spans="1:16" ht="13.5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13" t="s">
        <v>20</v>
      </c>
      <c r="B54" s="14" t="s">
        <v>21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</sheetData>
  <mergeCells count="4">
    <mergeCell ref="B1:L1"/>
    <mergeCell ref="B2:L2"/>
    <mergeCell ref="A7:L7"/>
    <mergeCell ref="F9:L9"/>
  </mergeCells>
  <printOptions/>
  <pageMargins left="0.75" right="0.75" top="1" bottom="1" header="0.5" footer="0.5"/>
  <pageSetup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Metrocall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Moratis</dc:creator>
  <cp:keywords/>
  <dc:description/>
  <cp:lastModifiedBy>Chris Leman</cp:lastModifiedBy>
  <cp:lastPrinted>2005-03-29T19:24:04Z</cp:lastPrinted>
  <dcterms:created xsi:type="dcterms:W3CDTF">2005-03-12T00:39:41Z</dcterms:created>
  <dcterms:modified xsi:type="dcterms:W3CDTF">2005-03-29T20:53:01Z</dcterms:modified>
  <cp:category/>
  <cp:version/>
  <cp:contentType/>
  <cp:contentStatus/>
</cp:coreProperties>
</file>